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24"/>
  <workbookPr codeName="ThisWorkbook" defaultThemeVersion="124226"/>
  <mc:AlternateContent xmlns:mc="http://schemas.openxmlformats.org/markup-compatibility/2006">
    <mc:Choice Requires="x15">
      <x15ac:absPath xmlns:x15ac="http://schemas.microsoft.com/office/spreadsheetml/2010/11/ac" url="C:\Users\SOL79119\Documents\Projects &amp; Proposals\TDI\400 Sq yd\"/>
    </mc:Choice>
  </mc:AlternateContent>
  <xr:revisionPtr revIDLastSave="0" documentId="11_DEEFEF8E8F1B77C3154EDEB0AEB31F6B744904E6" xr6:coauthVersionLast="45" xr6:coauthVersionMax="45" xr10:uidLastSave="{00000000-0000-0000-0000-000000000000}"/>
  <bookViews>
    <workbookView xWindow="210" yWindow="15" windowWidth="9195" windowHeight="9405" tabRatio="623" firstSheet="1" activeTab="1" xr2:uid="{00000000-000D-0000-FFFF-FFFF00000000}"/>
  </bookViews>
  <sheets>
    <sheet name="Preamble" sheetId="9" r:id="rId1"/>
    <sheet name="BOQ - Finishing" sheetId="2" r:id="rId2"/>
    <sheet name="MS" sheetId="4" r:id="rId3"/>
    <sheet name="Analysis" sheetId="6" r:id="rId4"/>
    <sheet name="Material Rate" sheetId="7" r:id="rId5"/>
    <sheet name="Labour Rate" sheetId="8" r:id="rId6"/>
    <sheet name="Sheet1" sheetId="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0" localSheetId="0">#REF!</definedName>
    <definedName name="\0">#REF!</definedName>
    <definedName name="\A" localSheetId="0">#REF!</definedName>
    <definedName name="\A">#REF!</definedName>
    <definedName name="\C" localSheetId="0">#REF!</definedName>
    <definedName name="\C">#REF!</definedName>
    <definedName name="\l">#REF!</definedName>
    <definedName name="\m">#REF!</definedName>
    <definedName name="\n">#REF!</definedName>
    <definedName name="\p">#REF!</definedName>
    <definedName name="\r">#REF!</definedName>
    <definedName name="\s">#REF!</definedName>
    <definedName name="\t">#REF!</definedName>
    <definedName name="\w">#REF!</definedName>
    <definedName name="\x">#REF!</definedName>
    <definedName name="____________xlnm.Print_Titles">#N/A</definedName>
    <definedName name="___________hp10" localSheetId="0" hidden="1">{#N/A,#N/A,TRUE,"Front";#N/A,#N/A,TRUE,"Simple Letter";#N/A,#N/A,TRUE,"Inside";#N/A,#N/A,TRUE,"Contents";#N/A,#N/A,TRUE,"Basis";#N/A,#N/A,TRUE,"Inclusions";#N/A,#N/A,TRUE,"Exclusions";#N/A,#N/A,TRUE,"Areas";#N/A,#N/A,TRUE,"Summary";#N/A,#N/A,TRUE,"Detail"}</definedName>
    <definedName name="___________hp10" hidden="1">{#N/A,#N/A,TRUE,"Front";#N/A,#N/A,TRUE,"Simple Letter";#N/A,#N/A,TRUE,"Inside";#N/A,#N/A,TRUE,"Contents";#N/A,#N/A,TRUE,"Basis";#N/A,#N/A,TRUE,"Inclusions";#N/A,#N/A,TRUE,"Exclusions";#N/A,#N/A,TRUE,"Areas";#N/A,#N/A,TRUE,"Summary";#N/A,#N/A,TRUE,"Detail"}</definedName>
    <definedName name="___________Ki1">#REF!</definedName>
    <definedName name="___________Ki2">#REF!</definedName>
    <definedName name="___________MAN1">#REF!</definedName>
    <definedName name="___________PB1">#REF!</definedName>
    <definedName name="___________xlnm.Print_Titles">#N/A</definedName>
    <definedName name="__________aaa5">#REF!</definedName>
    <definedName name="__________b111121">#REF!</definedName>
    <definedName name="__________exc1">#REF!</definedName>
    <definedName name="__________exc11">#REF!</definedName>
    <definedName name="__________exc2">#REF!</definedName>
    <definedName name="__________EXC3">#REF!</definedName>
    <definedName name="__________EXC4">#REF!</definedName>
    <definedName name="__________foo1">#REF!</definedName>
    <definedName name="__________foo2">#REF!</definedName>
    <definedName name="__________foo3">#REF!</definedName>
    <definedName name="__________FOO4">#REF!</definedName>
    <definedName name="__________hp10" localSheetId="0" hidden="1">{#N/A,#N/A,TRUE,"Front";#N/A,#N/A,TRUE,"Simple Letter";#N/A,#N/A,TRUE,"Inside";#N/A,#N/A,TRUE,"Contents";#N/A,#N/A,TRUE,"Basis";#N/A,#N/A,TRUE,"Inclusions";#N/A,#N/A,TRUE,"Exclusions";#N/A,#N/A,TRUE,"Areas";#N/A,#N/A,TRUE,"Summary";#N/A,#N/A,TRUE,"Detail"}</definedName>
    <definedName name="__________hp10" hidden="1">{#N/A,#N/A,TRUE,"Front";#N/A,#N/A,TRUE,"Simple Letter";#N/A,#N/A,TRUE,"Inside";#N/A,#N/A,TRUE,"Contents";#N/A,#N/A,TRUE,"Basis";#N/A,#N/A,TRUE,"Inclusions";#N/A,#N/A,TRUE,"Exclusions";#N/A,#N/A,TRUE,"Areas";#N/A,#N/A,TRUE,"Summary";#N/A,#N/A,TRUE,"Detail"}</definedName>
    <definedName name="__________pcc1">#REF!</definedName>
    <definedName name="__________pcc2">#REF!</definedName>
    <definedName name="__________pcc3">#REF!</definedName>
    <definedName name="__________PCC4">#REF!</definedName>
    <definedName name="__________plb1">#REF!</definedName>
    <definedName name="__________plb2">#REF!</definedName>
    <definedName name="__________plb3">#REF!</definedName>
    <definedName name="__________plb4">#REF!</definedName>
    <definedName name="__________TB2">'[1]SPT vs PHI'!$B$2:$C$65</definedName>
    <definedName name="__________xlnm.Print_Titles">#N/A</definedName>
    <definedName name="_________aaa5">#REF!</definedName>
    <definedName name="_________b111121">#REF!</definedName>
    <definedName name="_________exc1">#REF!</definedName>
    <definedName name="_________exc11">#REF!</definedName>
    <definedName name="_________exc2">#REF!</definedName>
    <definedName name="_________EXC3">#REF!</definedName>
    <definedName name="_________EXC4">#REF!</definedName>
    <definedName name="_________foo1">#REF!</definedName>
    <definedName name="_________foo2">#REF!</definedName>
    <definedName name="_________foo3">#REF!</definedName>
    <definedName name="_________FOO4">#REF!</definedName>
    <definedName name="_________hp10" localSheetId="0" hidden="1">{#N/A,#N/A,TRUE,"Front";#N/A,#N/A,TRUE,"Simple Letter";#N/A,#N/A,TRUE,"Inside";#N/A,#N/A,TRUE,"Contents";#N/A,#N/A,TRUE,"Basis";#N/A,#N/A,TRUE,"Inclusions";#N/A,#N/A,TRUE,"Exclusions";#N/A,#N/A,TRUE,"Areas";#N/A,#N/A,TRUE,"Summary";#N/A,#N/A,TRUE,"Detail"}</definedName>
    <definedName name="_________hp10" hidden="1">{#N/A,#N/A,TRUE,"Front";#N/A,#N/A,TRUE,"Simple Letter";#N/A,#N/A,TRUE,"Inside";#N/A,#N/A,TRUE,"Contents";#N/A,#N/A,TRUE,"Basis";#N/A,#N/A,TRUE,"Inclusions";#N/A,#N/A,TRUE,"Exclusions";#N/A,#N/A,TRUE,"Areas";#N/A,#N/A,TRUE,"Summary";#N/A,#N/A,TRUE,"Detail"}</definedName>
    <definedName name="_________Ki1">#REF!</definedName>
    <definedName name="_________Ki2">#REF!</definedName>
    <definedName name="_________MAN1">#REF!</definedName>
    <definedName name="_________PB1">#REF!</definedName>
    <definedName name="_________pcc1">#REF!</definedName>
    <definedName name="_________pcc2">#REF!</definedName>
    <definedName name="_________pcc3">#REF!</definedName>
    <definedName name="_________PCC4">#REF!</definedName>
    <definedName name="_________plb1">#REF!</definedName>
    <definedName name="_________plb2">#REF!</definedName>
    <definedName name="_________plb3">#REF!</definedName>
    <definedName name="_________plb4">#REF!</definedName>
    <definedName name="_________TB2">#REF!</definedName>
    <definedName name="_________xlnm.Print_Titles">#N/A</definedName>
    <definedName name="________aaa5">#REF!</definedName>
    <definedName name="________b111121">#REF!</definedName>
    <definedName name="________can430">40.73</definedName>
    <definedName name="________can435">43.3</definedName>
    <definedName name="________dim4">#REF!</definedName>
    <definedName name="________exc1">#REF!</definedName>
    <definedName name="________exc11">#REF!</definedName>
    <definedName name="________exc2">#REF!</definedName>
    <definedName name="________EXC3">#REF!</definedName>
    <definedName name="________EXC4">#REF!</definedName>
    <definedName name="________foo1">#REF!</definedName>
    <definedName name="________foo2">#REF!</definedName>
    <definedName name="________foo3">#REF!</definedName>
    <definedName name="________FOO4">#REF!</definedName>
    <definedName name="________Ki1">#REF!</definedName>
    <definedName name="________Ki2">#REF!</definedName>
    <definedName name="________MAN1">#REF!</definedName>
    <definedName name="________PB1">#REF!</definedName>
    <definedName name="________pcc1">#REF!</definedName>
    <definedName name="________pcc2">#REF!</definedName>
    <definedName name="________pcc3">#REF!</definedName>
    <definedName name="________PCC4">#REF!</definedName>
    <definedName name="________plb1">#REF!</definedName>
    <definedName name="________plb2">#REF!</definedName>
    <definedName name="________plb3">#REF!</definedName>
    <definedName name="________plb4">#REF!</definedName>
    <definedName name="________rm4">#REF!</definedName>
    <definedName name="________TB2">#REF!</definedName>
    <definedName name="________xlnm.Print_Titles">#N/A</definedName>
    <definedName name="_______aaa5">#REF!</definedName>
    <definedName name="_______b111121">#REF!</definedName>
    <definedName name="_______can430">40.73</definedName>
    <definedName name="_______can435">43.3</definedName>
    <definedName name="_______dim4">#REF!</definedName>
    <definedName name="_______exc1">#REF!</definedName>
    <definedName name="_______exc11">#REF!</definedName>
    <definedName name="_______exc2">#REF!</definedName>
    <definedName name="_______EXC3">#REF!</definedName>
    <definedName name="_______EXC4">#REF!</definedName>
    <definedName name="_______foo1">#REF!</definedName>
    <definedName name="_______foo2">#REF!</definedName>
    <definedName name="_______foo3">#REF!</definedName>
    <definedName name="_______FOO4">#REF!</definedName>
    <definedName name="_______hp10" localSheetId="0" hidden="1">{#N/A,#N/A,TRUE,"Front";#N/A,#N/A,TRUE,"Simple Letter";#N/A,#N/A,TRUE,"Inside";#N/A,#N/A,TRUE,"Contents";#N/A,#N/A,TRUE,"Basis";#N/A,#N/A,TRUE,"Inclusions";#N/A,#N/A,TRUE,"Exclusions";#N/A,#N/A,TRUE,"Areas";#N/A,#N/A,TRUE,"Summary";#N/A,#N/A,TRUE,"Detail"}</definedName>
    <definedName name="_______hp10" hidden="1">{#N/A,#N/A,TRUE,"Front";#N/A,#N/A,TRUE,"Simple Letter";#N/A,#N/A,TRUE,"Inside";#N/A,#N/A,TRUE,"Contents";#N/A,#N/A,TRUE,"Basis";#N/A,#N/A,TRUE,"Inclusions";#N/A,#N/A,TRUE,"Exclusions";#N/A,#N/A,TRUE,"Areas";#N/A,#N/A,TRUE,"Summary";#N/A,#N/A,TRUE,"Detail"}</definedName>
    <definedName name="_______Ki1">#REF!</definedName>
    <definedName name="_______Ki2">#REF!</definedName>
    <definedName name="_______MAN1">#REF!</definedName>
    <definedName name="_______PB1">#REF!</definedName>
    <definedName name="_______pcc1">#REF!</definedName>
    <definedName name="_______pcc2">#REF!</definedName>
    <definedName name="_______pcc3">#REF!</definedName>
    <definedName name="_______PCC4">#REF!</definedName>
    <definedName name="_______plb1">#REF!</definedName>
    <definedName name="_______plb2">#REF!</definedName>
    <definedName name="_______plb3">#REF!</definedName>
    <definedName name="_______plb4">#REF!</definedName>
    <definedName name="_______rm4">#REF!</definedName>
    <definedName name="_______TB2">#REF!</definedName>
    <definedName name="_______xlnm.Print_Titles">#N/A</definedName>
    <definedName name="______a65537">#REF!</definedName>
    <definedName name="______A65555">#REF!</definedName>
    <definedName name="______A65658">#REF!</definedName>
    <definedName name="______aaa5">#REF!</definedName>
    <definedName name="______b111121">#REF!</definedName>
    <definedName name="______bol1">#REF!</definedName>
    <definedName name="______can430">40.73</definedName>
    <definedName name="______can435">43.3</definedName>
    <definedName name="______dim4">#REF!</definedName>
    <definedName name="______exc1">#REF!</definedName>
    <definedName name="______exc11">#REF!</definedName>
    <definedName name="______exc2">#REF!</definedName>
    <definedName name="______EXC3">#REF!</definedName>
    <definedName name="______EXC4">#REF!</definedName>
    <definedName name="______foo1">#REF!</definedName>
    <definedName name="______foo2">#REF!</definedName>
    <definedName name="______foo3">#REF!</definedName>
    <definedName name="______FOO4">#REF!</definedName>
    <definedName name="______hp10" localSheetId="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Ki1">#REF!</definedName>
    <definedName name="______Ki2">#REF!</definedName>
    <definedName name="______lb1">#REF!</definedName>
    <definedName name="______lb2">#REF!</definedName>
    <definedName name="______MAN1">#REF!</definedName>
    <definedName name="______mm1">#REF!</definedName>
    <definedName name="______mm2">#REF!</definedName>
    <definedName name="______mm3">#REF!</definedName>
    <definedName name="______PB1">#REF!</definedName>
    <definedName name="______pcc1">#REF!</definedName>
    <definedName name="______pcc2">#REF!</definedName>
    <definedName name="______pcc3">#REF!</definedName>
    <definedName name="______PCC4">#REF!</definedName>
    <definedName name="______plb1">#REF!</definedName>
    <definedName name="______plb2">#REF!</definedName>
    <definedName name="______plb3">#REF!</definedName>
    <definedName name="______plb4">#REF!</definedName>
    <definedName name="______rm4">#REF!</definedName>
    <definedName name="______TB2">#REF!</definedName>
    <definedName name="______xlnm.Print_Titles">#N/A</definedName>
    <definedName name="_____a65537">#REF!</definedName>
    <definedName name="_____A65555">#REF!</definedName>
    <definedName name="_____A65658">#REF!</definedName>
    <definedName name="_____aaa5">#REF!</definedName>
    <definedName name="_____b111121">#REF!</definedName>
    <definedName name="_____bol1">#REF!</definedName>
    <definedName name="_____can430">40.73</definedName>
    <definedName name="_____can435">43.3</definedName>
    <definedName name="_____exc1">#REF!</definedName>
    <definedName name="_____exc11">#REF!</definedName>
    <definedName name="_____exc2">#REF!</definedName>
    <definedName name="_____EXC3">#REF!</definedName>
    <definedName name="_____EXC4">#REF!</definedName>
    <definedName name="_____foo1">#REF!</definedName>
    <definedName name="_____foo2">#REF!</definedName>
    <definedName name="_____foo3">#REF!</definedName>
    <definedName name="_____FOO4">#REF!</definedName>
    <definedName name="_____hp10" localSheetId="0" hidden="1">{#N/A,#N/A,TRUE,"Front";#N/A,#N/A,TRUE,"Simple Letter";#N/A,#N/A,TRUE,"Inside";#N/A,#N/A,TRUE,"Contents";#N/A,#N/A,TRUE,"Basis";#N/A,#N/A,TRUE,"Inclusions";#N/A,#N/A,TRUE,"Exclusions";#N/A,#N/A,TRUE,"Areas";#N/A,#N/A,TRUE,"Summary";#N/A,#N/A,TRUE,"Detail"}</definedName>
    <definedName name="_____hp10" hidden="1">{#N/A,#N/A,TRUE,"Front";#N/A,#N/A,TRUE,"Simple Letter";#N/A,#N/A,TRUE,"Inside";#N/A,#N/A,TRUE,"Contents";#N/A,#N/A,TRUE,"Basis";#N/A,#N/A,TRUE,"Inclusions";#N/A,#N/A,TRUE,"Exclusions";#N/A,#N/A,TRUE,"Areas";#N/A,#N/A,TRUE,"Summary";#N/A,#N/A,TRUE,"Detail"}</definedName>
    <definedName name="_____Ki1">#REF!</definedName>
    <definedName name="_____Ki2">#REF!</definedName>
    <definedName name="_____lb1">#REF!</definedName>
    <definedName name="_____lb2">#REF!</definedName>
    <definedName name="_____MAN1">#REF!</definedName>
    <definedName name="_____mm1">#REF!</definedName>
    <definedName name="_____mm2">#REF!</definedName>
    <definedName name="_____mm3">#REF!</definedName>
    <definedName name="_____PB1">#REF!</definedName>
    <definedName name="_____pcc1">#REF!</definedName>
    <definedName name="_____pcc2">#REF!</definedName>
    <definedName name="_____pcc3">#REF!</definedName>
    <definedName name="_____PCC4">#REF!</definedName>
    <definedName name="_____plb1">#REF!</definedName>
    <definedName name="_____plb2">#REF!</definedName>
    <definedName name="_____plb3">#REF!</definedName>
    <definedName name="_____plb4">#REF!</definedName>
    <definedName name="_____TB2">#REF!</definedName>
    <definedName name="_____xlnm.Print_Titles">#N/A</definedName>
    <definedName name="____a65537">#REF!</definedName>
    <definedName name="____A65555">#REF!</definedName>
    <definedName name="____A65658">#REF!</definedName>
    <definedName name="____aaa5">#REF!</definedName>
    <definedName name="____b111121">#REF!</definedName>
    <definedName name="____bol1">#REF!</definedName>
    <definedName name="____can430">40.73</definedName>
    <definedName name="____can435">43.3</definedName>
    <definedName name="____dim4">#REF!</definedName>
    <definedName name="____exc1">#REF!</definedName>
    <definedName name="____exc11">#REF!</definedName>
    <definedName name="____exc2">#REF!</definedName>
    <definedName name="____EXC3">#REF!</definedName>
    <definedName name="____EXC4">#REF!</definedName>
    <definedName name="____foo1">#REF!</definedName>
    <definedName name="____foo2">#REF!</definedName>
    <definedName name="____foo3">#REF!</definedName>
    <definedName name="____FOO4">#REF!</definedName>
    <definedName name="____hp10" localSheetId="0" hidden="1">{#N/A,#N/A,TRUE,"Front";#N/A,#N/A,TRUE,"Simple Letter";#N/A,#N/A,TRUE,"Inside";#N/A,#N/A,TRUE,"Contents";#N/A,#N/A,TRUE,"Basis";#N/A,#N/A,TRUE,"Inclusions";#N/A,#N/A,TRUE,"Exclusions";#N/A,#N/A,TRUE,"Areas";#N/A,#N/A,TRUE,"Summary";#N/A,#N/A,TRUE,"Detail"}</definedName>
    <definedName name="____hp10" hidden="1">{#N/A,#N/A,TRUE,"Front";#N/A,#N/A,TRUE,"Simple Letter";#N/A,#N/A,TRUE,"Inside";#N/A,#N/A,TRUE,"Contents";#N/A,#N/A,TRUE,"Basis";#N/A,#N/A,TRUE,"Inclusions";#N/A,#N/A,TRUE,"Exclusions";#N/A,#N/A,TRUE,"Areas";#N/A,#N/A,TRUE,"Summary";#N/A,#N/A,TRUE,"Detail"}</definedName>
    <definedName name="____Ki1">#REF!</definedName>
    <definedName name="____Ki2">#REF!</definedName>
    <definedName name="____lb1">#REF!</definedName>
    <definedName name="____lb2">#REF!</definedName>
    <definedName name="____MAN1">#REF!</definedName>
    <definedName name="____mm1">#REF!</definedName>
    <definedName name="____mm2">#REF!</definedName>
    <definedName name="____mm3">#REF!</definedName>
    <definedName name="____PB1">#REF!</definedName>
    <definedName name="____pcc1">#REF!</definedName>
    <definedName name="____pcc2">#REF!</definedName>
    <definedName name="____pcc3">#REF!</definedName>
    <definedName name="____PCC4">#REF!</definedName>
    <definedName name="____plb1">#REF!</definedName>
    <definedName name="____plb2">#REF!</definedName>
    <definedName name="____plb3">#REF!</definedName>
    <definedName name="____plb4">#REF!</definedName>
    <definedName name="____rm4">#REF!</definedName>
    <definedName name="____TB2">#REF!</definedName>
    <definedName name="____TTL1">#REF!</definedName>
    <definedName name="____TTL2">#REF!</definedName>
    <definedName name="____TTL3">#REF!</definedName>
    <definedName name="____TTL4">#REF!</definedName>
    <definedName name="____TTL5">#REF!</definedName>
    <definedName name="____TTL6">#REF!</definedName>
    <definedName name="____xlnm.Print_Titles">#N/A</definedName>
    <definedName name="___a65537">#REF!</definedName>
    <definedName name="___A65555">#REF!</definedName>
    <definedName name="___A65658">#REF!</definedName>
    <definedName name="___A99999">#REF!</definedName>
    <definedName name="___aaa5">#REF!</definedName>
    <definedName name="___b111121">#REF!</definedName>
    <definedName name="___bol1">#REF!</definedName>
    <definedName name="___can430">40.73</definedName>
    <definedName name="___can435">43.3</definedName>
    <definedName name="___dim4">#REF!</definedName>
    <definedName name="___exc1">#REF!</definedName>
    <definedName name="___exc11">#REF!</definedName>
    <definedName name="___exc2">#REF!</definedName>
    <definedName name="___EXC3">#REF!</definedName>
    <definedName name="___EXC4">#REF!</definedName>
    <definedName name="___foo1">#REF!</definedName>
    <definedName name="___foo2">#REF!</definedName>
    <definedName name="___foo3">#REF!</definedName>
    <definedName name="___FOO4">#REF!</definedName>
    <definedName name="___hp10" localSheetId="0"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Ki1">#REF!</definedName>
    <definedName name="___Ki2">#REF!</definedName>
    <definedName name="___lb1">#REF!</definedName>
    <definedName name="___lb2">#REF!</definedName>
    <definedName name="___MAN1">#REF!</definedName>
    <definedName name="___mm1">#REF!</definedName>
    <definedName name="___mm2">#REF!</definedName>
    <definedName name="___mm3">#REF!</definedName>
    <definedName name="___PB1">#REF!</definedName>
    <definedName name="___pcc1">#REF!</definedName>
    <definedName name="___pcc2">#REF!</definedName>
    <definedName name="___pcc3">#REF!</definedName>
    <definedName name="___PCC4">#REF!</definedName>
    <definedName name="___plb1">#REF!</definedName>
    <definedName name="___plb2">#REF!</definedName>
    <definedName name="___plb3">#REF!</definedName>
    <definedName name="___plb4">#REF!</definedName>
    <definedName name="___rm4">#REF!</definedName>
    <definedName name="___TB2">#REF!</definedName>
    <definedName name="___TTL1">#REF!</definedName>
    <definedName name="___TTL2">#REF!</definedName>
    <definedName name="___TTL3">#REF!</definedName>
    <definedName name="___TTL4">#REF!</definedName>
    <definedName name="___TTL5">#REF!</definedName>
    <definedName name="___TTL6">#REF!</definedName>
    <definedName name="___xlnm.Print_Titles">#N/A</definedName>
    <definedName name="__123Graph_ACURRENT" hidden="1">[2]FitOutConfCentre!#REF!</definedName>
    <definedName name="__a65537" localSheetId="0">#REF!</definedName>
    <definedName name="__a65537">#REF!</definedName>
    <definedName name="__A65555" localSheetId="0">#REF!</definedName>
    <definedName name="__A65555">#REF!</definedName>
    <definedName name="__A65658" localSheetId="0">#REF!</definedName>
    <definedName name="__A65658">#REF!</definedName>
    <definedName name="__aaa5">#REF!</definedName>
    <definedName name="__aoc10">#REF!</definedName>
    <definedName name="__aoc11">#REF!</definedName>
    <definedName name="__aoc2">'[3]02'!#REF!</definedName>
    <definedName name="__aoc3">'[3]03'!#REF!</definedName>
    <definedName name="__aoc4">'[3]04'!#REF!</definedName>
    <definedName name="__aoc7" localSheetId="0">#REF!</definedName>
    <definedName name="__aoc7">#REF!</definedName>
    <definedName name="__aoc8" localSheetId="0">#REF!</definedName>
    <definedName name="__aoc8">#REF!</definedName>
    <definedName name="__aoc9" localSheetId="0">#REF!</definedName>
    <definedName name="__aoc9">#REF!</definedName>
    <definedName name="__b111121">#REF!</definedName>
    <definedName name="__bol1">#REF!</definedName>
    <definedName name="__can430">40.73</definedName>
    <definedName name="__can435">43.3</definedName>
    <definedName name="__dim4">#REF!</definedName>
    <definedName name="__EN1000000">#REF!</definedName>
    <definedName name="__exc1">#REF!</definedName>
    <definedName name="__exc11">#REF!</definedName>
    <definedName name="__exc2">#REF!</definedName>
    <definedName name="__EXC3">#REF!</definedName>
    <definedName name="__EXC4">#REF!</definedName>
    <definedName name="__foo1">#REF!</definedName>
    <definedName name="__foo2">#REF!</definedName>
    <definedName name="__foo3">#REF!</definedName>
    <definedName name="__FOO4">#REF!</definedName>
    <definedName name="__hp10" localSheetId="0"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Ki1">#REF!</definedName>
    <definedName name="__Ki2">#REF!</definedName>
    <definedName name="__lb1">#REF!</definedName>
    <definedName name="__lb2">#REF!</definedName>
    <definedName name="__MAN1">#REF!</definedName>
    <definedName name="__mm1">#REF!</definedName>
    <definedName name="__mm2">#REF!</definedName>
    <definedName name="__mm3">#REF!</definedName>
    <definedName name="__PB1">#REF!</definedName>
    <definedName name="__pcc1">#REF!</definedName>
    <definedName name="__pcc2">#REF!</definedName>
    <definedName name="__pcc3">#REF!</definedName>
    <definedName name="__PCC4">#REF!</definedName>
    <definedName name="__plb1">#REF!</definedName>
    <definedName name="__plb2">#REF!</definedName>
    <definedName name="__plb3">#REF!</definedName>
    <definedName name="__plb4">#REF!</definedName>
    <definedName name="__rm4">#REF!</definedName>
    <definedName name="__SEC1200">#REF!</definedName>
    <definedName name="__TB2">'[4]#REF'!$B$2:$C$65</definedName>
    <definedName name="__TTL1" localSheetId="0">#REF!</definedName>
    <definedName name="__TTL1">#REF!</definedName>
    <definedName name="__TTL2" localSheetId="0">#REF!</definedName>
    <definedName name="__TTL2">#REF!</definedName>
    <definedName name="__TTL3" localSheetId="0">#REF!</definedName>
    <definedName name="__TTL3">#REF!</definedName>
    <definedName name="__TTL4">#REF!</definedName>
    <definedName name="__TTL5">#REF!</definedName>
    <definedName name="__TTL6">#REF!</definedName>
    <definedName name="__xlnm.Print_Titles">#N/A</definedName>
    <definedName name="_0">#REF!</definedName>
    <definedName name="_0___0">#REF!</definedName>
    <definedName name="_1">#REF!</definedName>
    <definedName name="_1_Excel_BuiltIn_Print_Area_1_1_1">#REF!</definedName>
    <definedName name="_10___Excel_BuiltIn_Print_Area_1_1_1">#REF!</definedName>
    <definedName name="_12___Excel_BuiltIn_Print_Area_1_1_1_1">#REF!</definedName>
    <definedName name="_12Excel_BuiltIn_Print_Area_1_1_1_1">#REF!</definedName>
    <definedName name="_14__Excel_BuiltIn_Print_Area_1_1_1">#REF!</definedName>
    <definedName name="_16__Excel_BuiltIn_Print_Area_1_1_1_1">#REF!</definedName>
    <definedName name="_18_Excel_BuiltIn_Print_Area_1_1_1">#REF!</definedName>
    <definedName name="_1Excel_BuiltIn_Print_Area_1_1">#REF!</definedName>
    <definedName name="_1Excel_BuiltIn_Print_Area_1_1_1">#REF!</definedName>
    <definedName name="_2_____Excel_BuiltIn_Print_Area_1_1_1">#REF!</definedName>
    <definedName name="_2_Excel_BuiltIn_Print_Area_1_1_1_1">#REF!</definedName>
    <definedName name="_20_Excel_BuiltIn_Print_Area_1_1_1_1">#REF!</definedName>
    <definedName name="_22Excel_BuiltIn_Print_Area_1_1_1">#REF!</definedName>
    <definedName name="_24Excel_BuiltIn_Print_Area_1_1_1_1">#REF!</definedName>
    <definedName name="_2Excel_BuiltIn_Print_Area_1_1_1_1">#REF!</definedName>
    <definedName name="_2Excel_BuiltIn_Print_Area_2_1_1">#REF!</definedName>
    <definedName name="_3Excel_BuiltIn_Print_Area_2_1_1_1">#REF!</definedName>
    <definedName name="_4_____Excel_BuiltIn_Print_Area_1_1_1_1">#REF!</definedName>
    <definedName name="_4Excel_BuiltIn_Print_Area_3_1_1">#REF!</definedName>
    <definedName name="_5.0_Hire_and_running_charges_of_winch___grab">[5]SOR!#REF!</definedName>
    <definedName name="_5Excel_BuiltIn_Print_Titles_2_1_1" localSheetId="0">#REF!</definedName>
    <definedName name="_5Excel_BuiltIn_Print_Titles_2_1_1">#REF!</definedName>
    <definedName name="_6____Excel_BuiltIn_Print_Area_1_1_1" localSheetId="0">#REF!</definedName>
    <definedName name="_6____Excel_BuiltIn_Print_Area_1_1_1">#REF!</definedName>
    <definedName name="_6Excel_BuiltIn_Print_Area_1_1_1" localSheetId="0">#REF!</definedName>
    <definedName name="_6Excel_BuiltIn_Print_Area_1_1_1">#REF!</definedName>
    <definedName name="_6Excel_BuiltIn_Print_Titles_2_1_1_1">#REF!</definedName>
    <definedName name="_7Excel_BuiltIn_Print_Titles_3_1_1">#REF!</definedName>
    <definedName name="_8____Excel_BuiltIn_Print_Area_1_1_1_1">#REF!</definedName>
    <definedName name="_8Excel_BuiltIn_Print_Titles_3_1_1_1">#REF!</definedName>
    <definedName name="_96.12.30">'[6]Fee Rate Summary'!#REF!</definedName>
    <definedName name="_a65537" localSheetId="0">#REF!</definedName>
    <definedName name="_a65537">#REF!</definedName>
    <definedName name="_A65555" localSheetId="0">#REF!</definedName>
    <definedName name="_A65555">#REF!</definedName>
    <definedName name="_A655600" localSheetId="0">#REF!</definedName>
    <definedName name="_A655600">#REF!</definedName>
    <definedName name="_A65658">#REF!</definedName>
    <definedName name="_A99999">#REF!</definedName>
    <definedName name="_aaa10">#REF!</definedName>
    <definedName name="_aaa5">#REF!</definedName>
    <definedName name="_AAA51">'[4]#REF'!$A$78</definedName>
    <definedName name="_aaa55" localSheetId="0">#REF!</definedName>
    <definedName name="_aaa55">#REF!</definedName>
    <definedName name="_AAA6">'[4]#REF'!$A$78</definedName>
    <definedName name="_AAA7">'[4]#REF'!$A$78</definedName>
    <definedName name="_AAD5">[4]Sheet1!$A$78</definedName>
    <definedName name="_aad55" localSheetId="0">#REF!</definedName>
    <definedName name="_aad55">#REF!</definedName>
    <definedName name="_aoc1" localSheetId="0">'[3]01'!#REF!</definedName>
    <definedName name="_aoc1">'[3]01'!#REF!</definedName>
    <definedName name="_aoc10" localSheetId="0">#REF!</definedName>
    <definedName name="_aoc10">#REF!</definedName>
    <definedName name="_aoc11" localSheetId="0">#REF!</definedName>
    <definedName name="_aoc11">#REF!</definedName>
    <definedName name="_aoc2" localSheetId="0">'[3]02'!#REF!</definedName>
    <definedName name="_aoc2">'[3]02'!#REF!</definedName>
    <definedName name="_aoc3" localSheetId="0">'[3]03'!#REF!</definedName>
    <definedName name="_aoc3">'[3]03'!#REF!</definedName>
    <definedName name="_aoc4" localSheetId="0">'[3]04'!#REF!</definedName>
    <definedName name="_aoc4">'[3]04'!#REF!</definedName>
    <definedName name="_aoc7" localSheetId="0">#REF!</definedName>
    <definedName name="_aoc7">#REF!</definedName>
    <definedName name="_aoc8" localSheetId="0">#REF!</definedName>
    <definedName name="_aoc8">#REF!</definedName>
    <definedName name="_aoc9" localSheetId="0">#REF!</definedName>
    <definedName name="_aoc9">#REF!</definedName>
    <definedName name="_AXX1">#REF!</definedName>
    <definedName name="_axx2">#REF!</definedName>
    <definedName name="_axx3">#REF!</definedName>
    <definedName name="_axx4">#REF!</definedName>
    <definedName name="_b111121">#REF!</definedName>
    <definedName name="_bol1">#REF!</definedName>
    <definedName name="_C">#REF!</definedName>
    <definedName name="_C___0">#REF!</definedName>
    <definedName name="_C___13">#REF!</definedName>
    <definedName name="_can430">40.73</definedName>
    <definedName name="_can435">43.3</definedName>
    <definedName name="_COL10">'[4]#REF'!#REF!</definedName>
    <definedName name="_COL101">'[4]#REF'!#REF!</definedName>
    <definedName name="_COL11">'[4]#REF'!#REF!</definedName>
    <definedName name="_COL111">'[4]#REF'!#REF!</definedName>
    <definedName name="_CY53__" localSheetId="0">#REF!</definedName>
    <definedName name="_CY53__">#REF!</definedName>
    <definedName name="_dim4" localSheetId="0">#REF!</definedName>
    <definedName name="_dim4">#REF!</definedName>
    <definedName name="_EN1000000" localSheetId="0">#REF!</definedName>
    <definedName name="_EN1000000">#REF!</definedName>
    <definedName name="_exc1">#REF!</definedName>
    <definedName name="_exc11">#REF!</definedName>
    <definedName name="_exc2">#REF!</definedName>
    <definedName name="_EXC3">#REF!</definedName>
    <definedName name="_EXC4">#REF!</definedName>
    <definedName name="_Fill" hidden="1">#REF!</definedName>
    <definedName name="_xlnm._FilterDatabase" localSheetId="2" hidden="1">MS!$A$4:$M$131</definedName>
    <definedName name="_foo1" localSheetId="0">#REF!</definedName>
    <definedName name="_foo1">#REF!</definedName>
    <definedName name="_foo2" localSheetId="0">#REF!</definedName>
    <definedName name="_foo2">#REF!</definedName>
    <definedName name="_foo3" localSheetId="0">#REF!</definedName>
    <definedName name="_foo3">#REF!</definedName>
    <definedName name="_FOO4">#REF!</definedName>
    <definedName name="_GOTO_I10_">#REF!</definedName>
    <definedName name="_hfi04">#REF!</definedName>
    <definedName name="_hfi1">#REF!</definedName>
    <definedName name="_hfi2">#REF!</definedName>
    <definedName name="_hp10" localSheetId="0"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hidden="1">#REF!</definedName>
    <definedName name="_Ki1">#REF!</definedName>
    <definedName name="_Ki2">#REF!</definedName>
    <definedName name="_KK1">#REF!</definedName>
    <definedName name="_lb1">#REF!</definedName>
    <definedName name="_lb2">#REF!</definedName>
    <definedName name="_MAN1">#REF!</definedName>
    <definedName name="_mm1">#REF!</definedName>
    <definedName name="_mm2">#REF!</definedName>
    <definedName name="_mm3">#REF!</definedName>
    <definedName name="_Order1" hidden="1">255</definedName>
    <definedName name="_PB1">#REF!</definedName>
    <definedName name="_pcc1">#REF!</definedName>
    <definedName name="_pcc2">#REF!</definedName>
    <definedName name="_pcc3">#REF!</definedName>
    <definedName name="_PCC4">#REF!</definedName>
    <definedName name="_plb1">#REF!</definedName>
    <definedName name="_plb2">#REF!</definedName>
    <definedName name="_plb3">#REF!</definedName>
    <definedName name="_plb4">#REF!</definedName>
    <definedName name="_PPRN3..AF242">#REF!</definedName>
    <definedName name="_rim4">#REF!</definedName>
    <definedName name="_rm4">#REF!</definedName>
    <definedName name="_RNN1">[7]COLUMN!#REF!</definedName>
    <definedName name="_RVAE306___DOWN" localSheetId="0">#REF!</definedName>
    <definedName name="_RVAE306___DOWN">#REF!</definedName>
    <definedName name="_RVAE358___DOWN" localSheetId="0">#REF!</definedName>
    <definedName name="_RVAE358___DOWN">#REF!</definedName>
    <definedName name="_RVAE395___DOWN" localSheetId="0">#REF!</definedName>
    <definedName name="_RVAE395___DOWN">#REF!</definedName>
    <definedName name="_RVY53..AE53__">#REF!</definedName>
    <definedName name="_sec1">#REF!</definedName>
    <definedName name="_SEC1200">#REF!</definedName>
    <definedName name="_Sec2">#REF!</definedName>
    <definedName name="_sec3">#REF!</definedName>
    <definedName name="_Sec4">#REF!</definedName>
    <definedName name="_sec5">#REF!</definedName>
    <definedName name="_sec6">#REF!</definedName>
    <definedName name="_sec7">#REF!</definedName>
    <definedName name="_sec71">#REF!</definedName>
    <definedName name="_SEC77">#REF!</definedName>
    <definedName name="_sec8">#REF!</definedName>
    <definedName name="_sec81">#REF!</definedName>
    <definedName name="_SEC88">#REF!</definedName>
    <definedName name="_SEC9">#REF!</definedName>
    <definedName name="_SH1">#REF!</definedName>
    <definedName name="_SH2">#REF!</definedName>
    <definedName name="_SH3">#REF!</definedName>
    <definedName name="_SH4">#REF!</definedName>
    <definedName name="_SH5">#REF!</definedName>
    <definedName name="_Sort" hidden="1">#REF!</definedName>
    <definedName name="_SSS3">'[4]#REF'!#REF!</definedName>
    <definedName name="_TB2" localSheetId="0">#REF!</definedName>
    <definedName name="_TB2">#REF!</definedName>
    <definedName name="_te1" localSheetId="0">#REF!</definedName>
    <definedName name="_te1">#REF!</definedName>
    <definedName name="_tk1" localSheetId="0">#REF!</definedName>
    <definedName name="_tk1">#REF!</definedName>
    <definedName name="_TTL1">#REF!</definedName>
    <definedName name="_TTL2">#REF!</definedName>
    <definedName name="_TTL3">#REF!</definedName>
    <definedName name="_TTL4">#REF!</definedName>
    <definedName name="_TTL5">#REF!</definedName>
    <definedName name="_TTL6">#REF!</definedName>
    <definedName name="_WGZY_">#REF!</definedName>
    <definedName name="a">[8]Sheet1!#REF!</definedName>
    <definedName name="a._Trimmer">[5]SOR!#REF!</definedName>
    <definedName name="A.C.Pipe" localSheetId="0">#REF!</definedName>
    <definedName name="A.C.Pipe">#REF!</definedName>
    <definedName name="a___0" localSheetId="0">#REF!</definedName>
    <definedName name="a___0">#REF!</definedName>
    <definedName name="a___13" localSheetId="0">#REF!</definedName>
    <definedName name="a___13">#REF!</definedName>
    <definedName name="a__Labour_charges_for_cutting_bending__welding_including_materials." localSheetId="0">[5]SOR!#REF!</definedName>
    <definedName name="a__Labour_charges_for_cutting_bending__welding_including_materials.">[5]SOR!#REF!</definedName>
    <definedName name="A0" localSheetId="0">#REF!</definedName>
    <definedName name="A0">#REF!</definedName>
    <definedName name="A1_" localSheetId="0">#REF!</definedName>
    <definedName name="A1_">#REF!</definedName>
    <definedName name="A1____0" localSheetId="0">#REF!</definedName>
    <definedName name="A1____0">#REF!</definedName>
    <definedName name="A1____13">#REF!</definedName>
    <definedName name="A10_">#REF!</definedName>
    <definedName name="A10____0">#REF!</definedName>
    <definedName name="A10____13">#REF!</definedName>
    <definedName name="A13_">#REF!</definedName>
    <definedName name="A13____0">#REF!</definedName>
    <definedName name="A13____13">#REF!</definedName>
    <definedName name="A2_">#REF!</definedName>
    <definedName name="A2____0">#REF!</definedName>
    <definedName name="A2____13">#REF!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'[9]#REF'!#REF!</definedName>
    <definedName name="AAA" localSheetId="0">#REF!</definedName>
    <definedName name="AAA">#REF!</definedName>
    <definedName name="aaaa">[4]Sheet1!$A$78</definedName>
    <definedName name="aaaa5">'[4]#REF'!$A$78</definedName>
    <definedName name="aaaaa">[4]Sheet1!#REF!</definedName>
    <definedName name="aaaaaaaaa" localSheetId="0">#REF!</definedName>
    <definedName name="aaaaaaaaa">#REF!</definedName>
    <definedName name="aaaaaaaaaaa" localSheetId="0" hidden="1">[2]FitOutConfCentre!#REF!</definedName>
    <definedName name="aaaaaaaaaaa" hidden="1">[2]FitOutConfCentre!#REF!</definedName>
    <definedName name="aAXX1" localSheetId="0">#REF!</definedName>
    <definedName name="aAXX1">#REF!</definedName>
    <definedName name="AB" localSheetId="0">#REF!</definedName>
    <definedName name="AB">#REF!</definedName>
    <definedName name="abc" localSheetId="0">#REF!</definedName>
    <definedName name="abc">#REF!</definedName>
    <definedName name="abcd">#REF!</definedName>
    <definedName name="ABSTRACT">#REF!</definedName>
    <definedName name="Ac">#REF!</definedName>
    <definedName name="acab">#REF!</definedName>
    <definedName name="acBridge">#REF!</definedName>
    <definedName name="accab">#REF!</definedName>
    <definedName name="AccessDatabase" hidden="1">"D:\VOLTAGE DROP FOR THREE PHASE.mdb"</definedName>
    <definedName name="acon">#REF!</definedName>
    <definedName name="ADD.STRUTT">#REF!</definedName>
    <definedName name="additional">#REF!</definedName>
    <definedName name="adj">#REF!</definedName>
    <definedName name="admn_off">#REF!</definedName>
    <definedName name="admn_site">#REF!</definedName>
    <definedName name="Ag">#REF!</definedName>
    <definedName name="Ag___0">#REF!</definedName>
    <definedName name="Ag___13">#REF!</definedName>
    <definedName name="Agent">'[10]RSM and Distributors'!$S$3:$S$7</definedName>
    <definedName name="Agents" localSheetId="0">#REF!</definedName>
    <definedName name="Agents">#REF!</definedName>
    <definedName name="ahmad" localSheetId="0">#REF!</definedName>
    <definedName name="ahmad">#REF!</definedName>
    <definedName name="ahu" localSheetId="0">#REF!</definedName>
    <definedName name="ahu">#REF!</definedName>
    <definedName name="aiv" localSheetId="0">'[11]Detail In Door Stad'!#REF!</definedName>
    <definedName name="aiv">'[11]Detail In Door Stad'!#REF!</definedName>
    <definedName name="aiv_2" localSheetId="0">'[12]Detail In Door Stad'!#REF!</definedName>
    <definedName name="aiv_2">'[12]Detail In Door Stad'!#REF!</definedName>
    <definedName name="alpha" localSheetId="0">#REF!</definedName>
    <definedName name="alpha">#REF!</definedName>
    <definedName name="Alw" localSheetId="0">#REF!</definedName>
    <definedName name="Alw">#REF!</definedName>
    <definedName name="AMC_Yrs" localSheetId="0">#REF!</definedName>
    <definedName name="AMC_Yrs">#REF!</definedName>
    <definedName name="ann">#REF!</definedName>
    <definedName name="anne">#REF!</definedName>
    <definedName name="annealing">#REF!</definedName>
    <definedName name="annealing1">#REF!</definedName>
    <definedName name="anscount" hidden="1">1</definedName>
    <definedName name="Approachslab">#REF!</definedName>
    <definedName name="april_qty">#REF!</definedName>
    <definedName name="aps">#REF!</definedName>
    <definedName name="ARCHITECTURAL">#REF!</definedName>
    <definedName name="AREA">#REF!</definedName>
    <definedName name="as">#REF!</definedName>
    <definedName name="asd">#REF!</definedName>
    <definedName name="ASHOKA">#REF!</definedName>
    <definedName name="B">'[13]PRECAST lightconc-II'!$K$19</definedName>
    <definedName name="B.C1.3.6_40mm" localSheetId="0">#REF!</definedName>
    <definedName name="B.C1.3.6_40mm">#REF!</definedName>
    <definedName name="B.W.1.3_2.0" localSheetId="0">#REF!</definedName>
    <definedName name="B.W.1.3_2.0">#REF!</definedName>
    <definedName name="B.W.1.3_2.25" localSheetId="0">#REF!</definedName>
    <definedName name="B.W.1.3_2.25">#REF!</definedName>
    <definedName name="B.W.1.3_2.5">#REF!</definedName>
    <definedName name="B.W.1.3_2.75">#REF!</definedName>
    <definedName name="B.W.1.3_3">#REF!</definedName>
    <definedName name="B.W.1.5_2.0">#REF!</definedName>
    <definedName name="B.W.1.5_2.25">#REF!</definedName>
    <definedName name="B.W.1.5_2.5">#REF!</definedName>
    <definedName name="B.W.1.5_2.75">#REF!</definedName>
    <definedName name="B.W.1.5_3">#REF!</definedName>
    <definedName name="B.W.1.6_2.0">#REF!</definedName>
    <definedName name="B.W.1.6_2.25">#REF!</definedName>
    <definedName name="B.W.1.6_2.5">#REF!</definedName>
    <definedName name="B.W.1.6_2.75">#REF!</definedName>
    <definedName name="B.W.1.6_3">#REF!</definedName>
    <definedName name="B___0">#REF!</definedName>
    <definedName name="B___13">#REF!</definedName>
    <definedName name="B1T">#REF!</definedName>
    <definedName name="B1T1">#REF!</definedName>
    <definedName name="B1T2">#REF!</definedName>
    <definedName name="B1T3">#REF!</definedName>
    <definedName name="b1x">#REF!</definedName>
    <definedName name="B2T">#REF!</definedName>
    <definedName name="B2T1">#REF!</definedName>
    <definedName name="B2T2">#REF!</definedName>
    <definedName name="B2T3">#REF!</definedName>
    <definedName name="b2x">#REF!</definedName>
    <definedName name="B3T">#REF!</definedName>
    <definedName name="B3T1">#REF!</definedName>
    <definedName name="B3T2">#REF!</definedName>
    <definedName name="B3T3">#REF!</definedName>
    <definedName name="B4T">#REF!</definedName>
    <definedName name="B4T1">#REF!</definedName>
    <definedName name="B4T2">#REF!</definedName>
    <definedName name="B4T3">#REF!</definedName>
    <definedName name="B5T1">#REF!</definedName>
    <definedName name="B5T2">#REF!</definedName>
    <definedName name="B5T3">#REF!</definedName>
    <definedName name="b6fv6fd">#REF!</definedName>
    <definedName name="Batching_hot_mix_plant">[5]SOR!#REF!</definedName>
    <definedName name="BB" localSheetId="0" hidden="1">{#N/A,#N/A,FALSE,"Organisation Chart"}</definedName>
    <definedName name="BB" hidden="1">{#N/A,#N/A,FALSE,"Organisation Chart"}</definedName>
    <definedName name="bbb">#REF!</definedName>
    <definedName name="beam">#REF!</definedName>
    <definedName name="BEAMS">#REF!</definedName>
    <definedName name="BeginBorder">#REF!</definedName>
    <definedName name="beh1245632">#REF!</definedName>
    <definedName name="bel">#REF!</definedName>
    <definedName name="beta">#REF!</definedName>
    <definedName name="BF">#REF!</definedName>
    <definedName name="bhbd" hidden="1">'[14]final abstract'!#REF!</definedName>
    <definedName name="BILL5T" localSheetId="0">#REF!</definedName>
    <definedName name="BILL5T">#REF!</definedName>
    <definedName name="BIN" localSheetId="0">#REF!</definedName>
    <definedName name="BIN">#REF!</definedName>
    <definedName name="bjlc" localSheetId="0">#REF!</definedName>
    <definedName name="bjlc">#REF!</definedName>
    <definedName name="BldgQty">#REF!</definedName>
    <definedName name="BOC">'[15]01'!#REF!</definedName>
    <definedName name="bol" localSheetId="0">#REF!</definedName>
    <definedName name="bol">#REF!</definedName>
    <definedName name="boml" localSheetId="0">#REF!</definedName>
    <definedName name="boml">#REF!</definedName>
    <definedName name="boml1" localSheetId="0">#REF!</definedName>
    <definedName name="boml1">#REF!</definedName>
    <definedName name="boq" localSheetId="0" hidden="1">'[14]final abstract'!#REF!</definedName>
    <definedName name="boq" hidden="1">'[14]final abstract'!#REF!</definedName>
    <definedName name="BOTA" localSheetId="0">#REF!</definedName>
    <definedName name="BOTA">#REF!</definedName>
    <definedName name="botl" localSheetId="0">#REF!</definedName>
    <definedName name="botl">#REF!</definedName>
    <definedName name="botl1" localSheetId="0">#REF!</definedName>
    <definedName name="botl1">#REF!</definedName>
    <definedName name="botn">#REF!</definedName>
    <definedName name="boulder">#REF!</definedName>
    <definedName name="Br.Par_2.0">#REF!</definedName>
    <definedName name="Br.Par_2.25">#REF!</definedName>
    <definedName name="Br.Par_2.50">#REF!</definedName>
    <definedName name="Br.Par_2.75">#REF!</definedName>
    <definedName name="Br.Par_3.0">#REF!</definedName>
    <definedName name="Breaks">#REF!</definedName>
    <definedName name="Brick_Size">#REF!</definedName>
    <definedName name="bsec1">#REF!</definedName>
    <definedName name="bsec2">#REF!</definedName>
    <definedName name="bsec3">#REF!</definedName>
    <definedName name="bsec4">#REF!</definedName>
    <definedName name="bsec5">#REF!</definedName>
    <definedName name="bsec6">#REF!</definedName>
    <definedName name="bua">#REF!</definedName>
    <definedName name="BUDDHA">#REF!</definedName>
    <definedName name="build_up">#REF!</definedName>
    <definedName name="BUILDER_S__PROFIT__AND__ATTENDANCE">'[16]Build-up'!#REF!</definedName>
    <definedName name="BUILDER_S__WORK__IN_CONNECTION" localSheetId="0">#REF!</definedName>
    <definedName name="BUILDER_S__WORK__IN_CONNECTION">#REF!</definedName>
    <definedName name="building" localSheetId="0">#REF!</definedName>
    <definedName name="building">#REF!</definedName>
    <definedName name="building___0" localSheetId="0">#REF!</definedName>
    <definedName name="building___0">#REF!</definedName>
    <definedName name="building___11">#REF!</definedName>
    <definedName name="building___12">#REF!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#N/A</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l">'[17]Boq Block A'!#REF!</definedName>
    <definedName name="Bx" localSheetId="0">#REF!</definedName>
    <definedName name="Bx">#REF!</definedName>
    <definedName name="Bx___0" localSheetId="0">#REF!</definedName>
    <definedName name="Bx___0">#REF!</definedName>
    <definedName name="Bx___13" localSheetId="0">#REF!</definedName>
    <definedName name="Bx___13">#REF!</definedName>
    <definedName name="bxevxed">#REF!</definedName>
    <definedName name="bxnvxnd">#REF!</definedName>
    <definedName name="C.L.WALL">#REF!</definedName>
    <definedName name="C.M.1.1">#REF!</definedName>
    <definedName name="C.M.1.1.5">#REF!</definedName>
    <definedName name="C.S.WALL">#REF!</definedName>
    <definedName name="C_">#REF!</definedName>
    <definedName name="CA">#REF!</definedName>
    <definedName name="ca_status">[18]Parameter!$A$123:$A$129</definedName>
    <definedName name="cab21.5tp" localSheetId="0">#REF!</definedName>
    <definedName name="cab21.5tp">#REF!</definedName>
    <definedName name="cab21s" localSheetId="0">#REF!</definedName>
    <definedName name="cab21s">#REF!</definedName>
    <definedName name="cab21us" localSheetId="0">#REF!</definedName>
    <definedName name="cab21us">#REF!</definedName>
    <definedName name="cab31s">#REF!</definedName>
    <definedName name="cab31us">#REF!</definedName>
    <definedName name="cab41s">#REF!</definedName>
    <definedName name="cab41us">#REF!</definedName>
    <definedName name="cabd">#REF!</definedName>
    <definedName name="cabf">#REF!</definedName>
    <definedName name="cabinet">#REF!</definedName>
    <definedName name="CABLE">#REF!</definedName>
    <definedName name="cald">#REF!</definedName>
    <definedName name="CALf">#REF!</definedName>
    <definedName name="CALIMP">[19]factors!#REF!</definedName>
    <definedName name="cant">'[20]Staff Acco.'!#REF!</definedName>
    <definedName name="cantt">'[20]Staff Acco.'!#REF!</definedName>
    <definedName name="capital" localSheetId="0">#REF!</definedName>
    <definedName name="capital">#REF!</definedName>
    <definedName name="carpet" localSheetId="0">#REF!</definedName>
    <definedName name="carpet">#REF!</definedName>
    <definedName name="carpet___0" localSheetId="0">#REF!</definedName>
    <definedName name="carpet___0">#REF!</definedName>
    <definedName name="carpet___11">#REF!</definedName>
    <definedName name="carpet___12">#REF!</definedName>
    <definedName name="CARPI">[21]Sheet1!#REF!</definedName>
    <definedName name="cash_bank" localSheetId="0">#REF!</definedName>
    <definedName name="cash_bank">#REF!</definedName>
    <definedName name="category" localSheetId="0">#REF!</definedName>
    <definedName name="category">#REF!</definedName>
    <definedName name="cbgl1" localSheetId="0">#REF!</definedName>
    <definedName name="cbgl1">#REF!</definedName>
    <definedName name="cbgl2">#REF!</definedName>
    <definedName name="cbgl3">#REF!</definedName>
    <definedName name="cbgl4">#REF!</definedName>
    <definedName name="CC">'[9]#REF'!#REF!</definedName>
    <definedName name="CCC">'[22]TBAL9697 -group wise  sdpl'!$A$214</definedName>
    <definedName name="cccc">'[23]TBAL9697 -group wise  sdpl'!$A$34</definedName>
    <definedName name="ccolagl" localSheetId="0">#REF!</definedName>
    <definedName name="ccolagl">#REF!</definedName>
    <definedName name="CCT">[18]Parameter!$A$132:$A$138</definedName>
    <definedName name="CEILING__FINISHES">'[16]Build-up'!#REF!</definedName>
    <definedName name="CEILING_FINISHES" localSheetId="0">#REF!</definedName>
    <definedName name="CEILING_FINISHES">#REF!</definedName>
    <definedName name="Cement_Paint" localSheetId="0">#REF!</definedName>
    <definedName name="Cement_Paint">#REF!</definedName>
    <definedName name="CENTERING" localSheetId="0">#REF!</definedName>
    <definedName name="CENTERING">#REF!</definedName>
    <definedName name="cfb">#REF!</definedName>
    <definedName name="cfbeams">#REF!</definedName>
    <definedName name="cfsalb">#REF!</definedName>
    <definedName name="cfslab">#REF!</definedName>
    <definedName name="Charges_of_road_roller">[5]SOR!#REF!</definedName>
    <definedName name="check" localSheetId="0">#REF!</definedName>
    <definedName name="check">#REF!</definedName>
    <definedName name="checked" localSheetId="0">#REF!</definedName>
    <definedName name="checked">#REF!</definedName>
    <definedName name="chiller" localSheetId="0">#REF!</definedName>
    <definedName name="chiller">#REF!</definedName>
    <definedName name="CIVIL">#REF!</definedName>
    <definedName name="ckeck1">#REF!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M_Ratio">'[24]Name List'!$A$2:$A$7</definedName>
    <definedName name="COAD">'[25]Civil Works'!$K$7</definedName>
    <definedName name="CODE" localSheetId="0">#REF!</definedName>
    <definedName name="CODE">#REF!</definedName>
    <definedName name="coimbatore" localSheetId="0">#REF!</definedName>
    <definedName name="coimbatore">#REF!</definedName>
    <definedName name="col" localSheetId="0">#REF!</definedName>
    <definedName name="col">#REF!</definedName>
    <definedName name="col___0">#REF!</definedName>
    <definedName name="col___11">#REF!</definedName>
    <definedName name="col___12">#REF!</definedName>
    <definedName name="Colbgl">#REF!</definedName>
    <definedName name="colbgl2">#REF!</definedName>
    <definedName name="Columns">#REF!</definedName>
    <definedName name="COMMUNICATION__INSTALLATIONS">#REF!</definedName>
    <definedName name="Comp_ME">#REF!</definedName>
    <definedName name="Company">#REF!</definedName>
    <definedName name="condf">#REF!</definedName>
    <definedName name="conf">#REF!</definedName>
    <definedName name="config">[26]Sheet3!$A:$B</definedName>
    <definedName name="conmsf">[27]factors!$J$8</definedName>
    <definedName name="constrn" localSheetId="0">#REF!</definedName>
    <definedName name="constrn">#REF!</definedName>
    <definedName name="Construction_Period" localSheetId="0">#REF!</definedName>
    <definedName name="Construction_Period">#REF!</definedName>
    <definedName name="Contact" localSheetId="0">#REF!</definedName>
    <definedName name="Contact">#REF!</definedName>
    <definedName name="cord">#REF!</definedName>
    <definedName name="Cost_for_10_Hp_Hr.">[5]SOR!#REF!</definedName>
    <definedName name="Cost_of_water_including_filling_the_tanker">[5]SOR!#REF!</definedName>
    <definedName name="costing" localSheetId="0">#REF!</definedName>
    <definedName name="costing">#REF!</definedName>
    <definedName name="COTY">[18]Parameter!$A$141:$A$144</definedName>
    <definedName name="COU" localSheetId="0">#REF!</definedName>
    <definedName name="COU">#REF!</definedName>
    <definedName name="COU___0" localSheetId="0">#REF!</definedName>
    <definedName name="COU___0">#REF!</definedName>
    <definedName name="COU___13" localSheetId="0">#REF!</definedName>
    <definedName name="COU___13">#REF!</definedName>
    <definedName name="Cover_blocks" localSheetId="0">[5]SOR!#REF!</definedName>
    <definedName name="Cover_blocks">[5]SOR!#REF!</definedName>
    <definedName name="crsobpl">'[23]TBAL9697 -group wise  sdpl'!$A$34</definedName>
    <definedName name="Cs" localSheetId="0">#REF!</definedName>
    <definedName name="Cs">#REF!</definedName>
    <definedName name="Cs___0" localSheetId="0">#REF!</definedName>
    <definedName name="Cs___0">#REF!</definedName>
    <definedName name="Cs___13" localSheetId="0">#REF!</definedName>
    <definedName name="Cs___13">#REF!</definedName>
    <definedName name="csshade">#REF!</definedName>
    <definedName name="cst">#REF!</definedName>
    <definedName name="CT">[18]Parameter!$A$115:$A$120</definedName>
    <definedName name="CUDDAPAH_40" localSheetId="0">#REF!</definedName>
    <definedName name="CUDDAPAH_40">#REF!</definedName>
    <definedName name="cummeas_may1006" localSheetId="0">#REF!</definedName>
    <definedName name="cummeas_may1006">#REF!</definedName>
    <definedName name="cummeas_up_to_mar" localSheetId="0">#REF!</definedName>
    <definedName name="cummeas_up_to_mar">#REF!</definedName>
    <definedName name="curr_liab_prov">#REF!</definedName>
    <definedName name="current1">#REF!</definedName>
    <definedName name="current2">#REF!</definedName>
    <definedName name="current3">#REF!</definedName>
    <definedName name="current4">#REF!</definedName>
    <definedName name="current5">#REF!</definedName>
    <definedName name="cutoffwall">#REF!</definedName>
    <definedName name="d">#REF!</definedName>
    <definedName name="d._Staging_to_keep_deflactometer___hire_charges_of_deflectometer">[5]SOR!#REF!</definedName>
    <definedName name="d___0" localSheetId="0">#REF!</definedName>
    <definedName name="d___0">#REF!</definedName>
    <definedName name="d___13" localSheetId="0">#REF!</definedName>
    <definedName name="d___13">#REF!</definedName>
    <definedName name="DADOO_CL.GLZ" localSheetId="0">#REF!</definedName>
    <definedName name="DADOO_CL.GLZ">#REF!</definedName>
    <definedName name="DADOO_MOSIC">#REF!</definedName>
    <definedName name="DADOO_WT.GLZ">#REF!</definedName>
    <definedName name="DATA10">[28]Data!#REF!</definedName>
    <definedName name="DATA100">[28]Data!#REF!</definedName>
    <definedName name="DATA1011">[28]Data!#REF!</definedName>
    <definedName name="DATA1012">[28]Data!#REF!</definedName>
    <definedName name="DATA1013">[28]Data!#REF!</definedName>
    <definedName name="DATA1014">[28]Data!#REF!</definedName>
    <definedName name="DATA1015">[28]Data!#REF!</definedName>
    <definedName name="DATA102">[28]Data!#REF!</definedName>
    <definedName name="DATA103">[28]Data!#REF!</definedName>
    <definedName name="DATA104">[28]Data!#REF!</definedName>
    <definedName name="DATA105">[28]Data!#REF!</definedName>
    <definedName name="DATA106">[28]Data!#REF!</definedName>
    <definedName name="DATA107A">[28]Data!#REF!</definedName>
    <definedName name="DATA107B">[28]Data!#REF!</definedName>
    <definedName name="DATA107C">[28]Data!#REF!</definedName>
    <definedName name="DATA107D">[28]Data!#REF!</definedName>
    <definedName name="DATA107E">[28]Data!#REF!</definedName>
    <definedName name="DATA107F">[28]Data!#REF!</definedName>
    <definedName name="DATA107G">[28]Data!#REF!</definedName>
    <definedName name="DATA108A">[28]Data!#REF!</definedName>
    <definedName name="DATA108B">[28]Data!#REF!</definedName>
    <definedName name="DATA108C">[28]Data!#REF!</definedName>
    <definedName name="DATA108D">[28]Data!#REF!</definedName>
    <definedName name="DATA108E">[28]Data!#REF!</definedName>
    <definedName name="DATA108F">[28]Data!#REF!</definedName>
    <definedName name="DATA108G">[28]Data!#REF!</definedName>
    <definedName name="DATA108H">[28]Data!#REF!</definedName>
    <definedName name="DATA108I">[28]Data!#REF!</definedName>
    <definedName name="DATA108J">[28]Data!#REF!</definedName>
    <definedName name="DATA108K">[28]Data!#REF!</definedName>
    <definedName name="DATA108L">[28]Data!#REF!</definedName>
    <definedName name="DATA108M">[28]Data!#REF!</definedName>
    <definedName name="DATA108N">[28]Data!#REF!</definedName>
    <definedName name="DATA108O">[28]Data!#REF!</definedName>
    <definedName name="DATA108P">[28]Data!#REF!</definedName>
    <definedName name="DATA109A">[28]Data!#REF!</definedName>
    <definedName name="DATA109B">[28]Data!#REF!</definedName>
    <definedName name="DATA109C">[28]Data!#REF!</definedName>
    <definedName name="DATA109D">[28]Data!#REF!</definedName>
    <definedName name="DATA109E">[28]Data!#REF!</definedName>
    <definedName name="DATA109F">[28]Data!#REF!</definedName>
    <definedName name="DATA109G">[28]Data!#REF!</definedName>
    <definedName name="DATA109H">[28]Data!#REF!</definedName>
    <definedName name="DATA109I">[28]Data!#REF!</definedName>
    <definedName name="DATA109J">[28]Data!#REF!</definedName>
    <definedName name="DATA109K">[28]Data!#REF!</definedName>
    <definedName name="DATA109L">[28]Data!#REF!</definedName>
    <definedName name="DATA109M">[28]Data!#REF!</definedName>
    <definedName name="DATA109N">[28]Data!#REF!</definedName>
    <definedName name="DATA109O">[28]Data!#REF!</definedName>
    <definedName name="DATA109P">[28]Data!#REF!</definedName>
    <definedName name="DATA11">[28]Data!#REF!</definedName>
    <definedName name="DATA110A">[28]Data!#REF!</definedName>
    <definedName name="DATA110B">[28]Data!#REF!</definedName>
    <definedName name="DATA110C">[28]Data!#REF!</definedName>
    <definedName name="DATA110D">[28]Data!#REF!</definedName>
    <definedName name="DATA110E">[28]Data!#REF!</definedName>
    <definedName name="DATA110F">[28]Data!#REF!</definedName>
    <definedName name="DATA110G">[28]Data!#REF!</definedName>
    <definedName name="DATA110H">[28]Data!#REF!</definedName>
    <definedName name="DATA110I">[28]Data!#REF!</definedName>
    <definedName name="DATA110J">[28]Data!#REF!</definedName>
    <definedName name="DATA110K">[28]Data!#REF!</definedName>
    <definedName name="DATA110L">[28]Data!#REF!</definedName>
    <definedName name="DATA110M">[28]Data!#REF!</definedName>
    <definedName name="DATA110N">[28]Data!#REF!</definedName>
    <definedName name="DATA110O">[28]Data!#REF!</definedName>
    <definedName name="DATA110P">[28]Data!#REF!</definedName>
    <definedName name="DATA111A">[28]Data!#REF!</definedName>
    <definedName name="DATA111B">[28]Data!#REF!</definedName>
    <definedName name="DATA111C">[28]Data!#REF!</definedName>
    <definedName name="DATA111D">[28]Data!#REF!</definedName>
    <definedName name="DATA111E">[28]Data!#REF!</definedName>
    <definedName name="DATA111F">[28]Data!#REF!</definedName>
    <definedName name="DATA111G">[28]Data!#REF!</definedName>
    <definedName name="DATA111H">[28]Data!#REF!</definedName>
    <definedName name="DATA111I">[28]Data!#REF!</definedName>
    <definedName name="DATA111J" localSheetId="0">[28]Data!#REF!</definedName>
    <definedName name="DATA111J">[28]Data!#REF!</definedName>
    <definedName name="DATA111K" localSheetId="0">[28]Data!#REF!</definedName>
    <definedName name="DATA111K">[28]Data!#REF!</definedName>
    <definedName name="DATA111L" localSheetId="0">[28]Data!#REF!</definedName>
    <definedName name="DATA111L">[28]Data!#REF!</definedName>
    <definedName name="DATA111M" localSheetId="0">[28]Data!#REF!</definedName>
    <definedName name="DATA111M">[28]Data!#REF!</definedName>
    <definedName name="DATA111N" localSheetId="0">[28]Data!#REF!</definedName>
    <definedName name="DATA111N">[28]Data!#REF!</definedName>
    <definedName name="DATA111O" localSheetId="0">[28]Data!#REF!</definedName>
    <definedName name="DATA111O">[28]Data!#REF!</definedName>
    <definedName name="DATA111P" localSheetId="0">[28]Data!#REF!</definedName>
    <definedName name="DATA111P">[28]Data!#REF!</definedName>
    <definedName name="DATA112A" localSheetId="0">[28]Data!#REF!</definedName>
    <definedName name="DATA112A">[28]Data!#REF!</definedName>
    <definedName name="DATA112B" localSheetId="0">[28]Data!#REF!</definedName>
    <definedName name="DATA112B">[28]Data!#REF!</definedName>
    <definedName name="DATA112C" localSheetId="0">[28]Data!#REF!</definedName>
    <definedName name="DATA112C">[28]Data!#REF!</definedName>
    <definedName name="DATA112D" localSheetId="0">[28]Data!#REF!</definedName>
    <definedName name="DATA112D">[28]Data!#REF!</definedName>
    <definedName name="DATA112E" localSheetId="0">[28]Data!#REF!</definedName>
    <definedName name="DATA112E">[28]Data!#REF!</definedName>
    <definedName name="DATA112F" localSheetId="0">[28]Data!#REF!</definedName>
    <definedName name="DATA112F">[28]Data!#REF!</definedName>
    <definedName name="DATA112G" localSheetId="0">[28]Data!#REF!</definedName>
    <definedName name="DATA112G">[28]Data!#REF!</definedName>
    <definedName name="DATA112H" localSheetId="0">[28]Data!#REF!</definedName>
    <definedName name="DATA112H">[28]Data!#REF!</definedName>
    <definedName name="DATA112I" localSheetId="0">[28]Data!#REF!</definedName>
    <definedName name="DATA112I">[28]Data!#REF!</definedName>
    <definedName name="DATA112J" localSheetId="0">[28]Data!#REF!</definedName>
    <definedName name="DATA112J">[28]Data!#REF!</definedName>
    <definedName name="DATA112K" localSheetId="0">[28]Data!#REF!</definedName>
    <definedName name="DATA112K">[28]Data!#REF!</definedName>
    <definedName name="DATA112L" localSheetId="0">[28]Data!#REF!</definedName>
    <definedName name="DATA112L">[28]Data!#REF!</definedName>
    <definedName name="DATA112M" localSheetId="0">[28]Data!#REF!</definedName>
    <definedName name="DATA112M">[28]Data!#REF!</definedName>
    <definedName name="DATA112N" localSheetId="0">[28]Data!#REF!</definedName>
    <definedName name="DATA112N">[28]Data!#REF!</definedName>
    <definedName name="DATA112O" localSheetId="0">[28]Data!#REF!</definedName>
    <definedName name="DATA112O">[28]Data!#REF!</definedName>
    <definedName name="DATA112P" localSheetId="0">[28]Data!#REF!</definedName>
    <definedName name="DATA112P">[28]Data!#REF!</definedName>
    <definedName name="DATA113A" localSheetId="0">[28]Data!#REF!</definedName>
    <definedName name="DATA113A">[28]Data!#REF!</definedName>
    <definedName name="DATA113B" localSheetId="0">[28]Data!#REF!</definedName>
    <definedName name="DATA113B">[28]Data!#REF!</definedName>
    <definedName name="DATA113C" localSheetId="0">[28]Data!#REF!</definedName>
    <definedName name="DATA113C">[28]Data!#REF!</definedName>
    <definedName name="DATA113D" localSheetId="0">[28]Data!#REF!</definedName>
    <definedName name="DATA113D">[28]Data!#REF!</definedName>
    <definedName name="DATA113E" localSheetId="0">[28]Data!#REF!</definedName>
    <definedName name="DATA113E">[28]Data!#REF!</definedName>
    <definedName name="DATA113F" localSheetId="0">[28]Data!#REF!</definedName>
    <definedName name="DATA113F">[28]Data!#REF!</definedName>
    <definedName name="DATA113G" localSheetId="0">[28]Data!#REF!</definedName>
    <definedName name="DATA113G">[28]Data!#REF!</definedName>
    <definedName name="DATA113H" localSheetId="0">[28]Data!#REF!</definedName>
    <definedName name="DATA113H">[28]Data!#REF!</definedName>
    <definedName name="DATA113I" localSheetId="0">[28]Data!#REF!</definedName>
    <definedName name="DATA113I">[28]Data!#REF!</definedName>
    <definedName name="DATA113J" localSheetId="0">[28]Data!#REF!</definedName>
    <definedName name="DATA113J">[28]Data!#REF!</definedName>
    <definedName name="DATA113K" localSheetId="0">[28]Data!#REF!</definedName>
    <definedName name="DATA113K">[28]Data!#REF!</definedName>
    <definedName name="DATA114" localSheetId="0">[28]Data!#REF!</definedName>
    <definedName name="DATA114">[28]Data!#REF!</definedName>
    <definedName name="DATA115" localSheetId="0">[28]Data!#REF!</definedName>
    <definedName name="DATA115">[28]Data!#REF!</definedName>
    <definedName name="DATA116" localSheetId="0">[28]Data!#REF!</definedName>
    <definedName name="DATA116">[28]Data!#REF!</definedName>
    <definedName name="DATA117" localSheetId="0">[28]Data!#REF!</definedName>
    <definedName name="DATA117">[28]Data!#REF!</definedName>
    <definedName name="DATA118" localSheetId="0">[28]Data!#REF!</definedName>
    <definedName name="DATA118">[28]Data!#REF!</definedName>
    <definedName name="DATA119" localSheetId="0">[28]Data!#REF!</definedName>
    <definedName name="DATA119">[28]Data!#REF!</definedName>
    <definedName name="DATA12" localSheetId="0">[28]Data!#REF!</definedName>
    <definedName name="DATA12">[28]Data!#REF!</definedName>
    <definedName name="DATA120" localSheetId="0">[28]Data!#REF!</definedName>
    <definedName name="DATA120">[28]Data!#REF!</definedName>
    <definedName name="DATA121" localSheetId="0">[28]Data!#REF!</definedName>
    <definedName name="DATA121">[28]Data!#REF!</definedName>
    <definedName name="DATA122" localSheetId="0">[28]Data!#REF!</definedName>
    <definedName name="DATA122">[28]Data!#REF!</definedName>
    <definedName name="DATA123" localSheetId="0">[28]Data!#REF!</definedName>
    <definedName name="DATA123">[28]Data!#REF!</definedName>
    <definedName name="DATA124" localSheetId="0">[28]Data!#REF!</definedName>
    <definedName name="DATA124">[28]Data!#REF!</definedName>
    <definedName name="DATA125" localSheetId="0">[28]Data!#REF!</definedName>
    <definedName name="DATA125">[28]Data!#REF!</definedName>
    <definedName name="DATA126" localSheetId="0">[28]Data!#REF!</definedName>
    <definedName name="DATA126">[28]Data!#REF!</definedName>
    <definedName name="DATA127A" localSheetId="0">[28]Data!#REF!</definedName>
    <definedName name="DATA127A">[28]Data!#REF!</definedName>
    <definedName name="DATA127B" localSheetId="0">[28]Data!#REF!</definedName>
    <definedName name="DATA127B">[28]Data!#REF!</definedName>
    <definedName name="DATA127C" localSheetId="0">[28]Data!#REF!</definedName>
    <definedName name="DATA127C">[28]Data!#REF!</definedName>
    <definedName name="DATA127D" localSheetId="0">[28]Data!#REF!</definedName>
    <definedName name="DATA127D">[28]Data!#REF!</definedName>
    <definedName name="DATA127E" localSheetId="0">[28]Data!#REF!</definedName>
    <definedName name="DATA127E">[28]Data!#REF!</definedName>
    <definedName name="DATA127F" localSheetId="0">[28]Data!#REF!</definedName>
    <definedName name="DATA127F">[28]Data!#REF!</definedName>
    <definedName name="DATA127G" localSheetId="0">[28]Data!#REF!</definedName>
    <definedName name="DATA127G">[28]Data!#REF!</definedName>
    <definedName name="DATA127H" localSheetId="0">[28]Data!#REF!</definedName>
    <definedName name="DATA127H">[28]Data!#REF!</definedName>
    <definedName name="DATA127I" localSheetId="0">[28]Data!#REF!</definedName>
    <definedName name="DATA127I">[28]Data!#REF!</definedName>
    <definedName name="DATA127J" localSheetId="0">[28]Data!#REF!</definedName>
    <definedName name="DATA127J">[28]Data!#REF!</definedName>
    <definedName name="DATA128A" localSheetId="0">[28]Data!#REF!</definedName>
    <definedName name="DATA128A">[28]Data!#REF!</definedName>
    <definedName name="DATA128B" localSheetId="0">[28]Data!#REF!</definedName>
    <definedName name="DATA128B">[28]Data!#REF!</definedName>
    <definedName name="DATA128C" localSheetId="0">[28]Data!#REF!</definedName>
    <definedName name="DATA128C">[28]Data!#REF!</definedName>
    <definedName name="DATA128D" localSheetId="0">[28]Data!#REF!</definedName>
    <definedName name="DATA128D">[28]Data!#REF!</definedName>
    <definedName name="DATA128E" localSheetId="0">[28]Data!#REF!</definedName>
    <definedName name="DATA128E">[28]Data!#REF!</definedName>
    <definedName name="DATA128F" localSheetId="0">[28]Data!#REF!</definedName>
    <definedName name="DATA128F">[28]Data!#REF!</definedName>
    <definedName name="DATA128G" localSheetId="0">[28]Data!#REF!</definedName>
    <definedName name="DATA128G">[28]Data!#REF!</definedName>
    <definedName name="DATA129A" localSheetId="0">[28]Data!#REF!</definedName>
    <definedName name="DATA129A">[28]Data!#REF!</definedName>
    <definedName name="DATA129B" localSheetId="0">[28]Data!#REF!</definedName>
    <definedName name="DATA129B">[28]Data!#REF!</definedName>
    <definedName name="DATA129C" localSheetId="0">[28]Data!#REF!</definedName>
    <definedName name="DATA129C">[28]Data!#REF!</definedName>
    <definedName name="DATA129D" localSheetId="0">[28]Data!#REF!</definedName>
    <definedName name="DATA129D">[28]Data!#REF!</definedName>
    <definedName name="DATA13" localSheetId="0">[28]Data!#REF!</definedName>
    <definedName name="DATA13">[28]Data!#REF!</definedName>
    <definedName name="DATA130A" localSheetId="0">[28]Data!#REF!</definedName>
    <definedName name="DATA130A">[28]Data!#REF!</definedName>
    <definedName name="DATA130B" localSheetId="0">[28]Data!#REF!</definedName>
    <definedName name="DATA130B">[28]Data!#REF!</definedName>
    <definedName name="DATA131" localSheetId="0">[28]Data!#REF!</definedName>
    <definedName name="DATA131">[28]Data!#REF!</definedName>
    <definedName name="DATA132" localSheetId="0">[28]Data!#REF!</definedName>
    <definedName name="DATA132">[28]Data!#REF!</definedName>
    <definedName name="DATA133" localSheetId="0">[28]Data!#REF!</definedName>
    <definedName name="DATA133">[28]Data!#REF!</definedName>
    <definedName name="DATA134110" localSheetId="0">#REF!</definedName>
    <definedName name="DATA134110">#REF!</definedName>
    <definedName name="DATA134125" localSheetId="0">#REF!</definedName>
    <definedName name="DATA134125">#REF!</definedName>
    <definedName name="DATA134140" localSheetId="0">#REF!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 localSheetId="0">[28]Data!#REF!</definedName>
    <definedName name="DATA14">[28]Data!#REF!</definedName>
    <definedName name="DATA140I" localSheetId="0">#REF!</definedName>
    <definedName name="DATA140I">#REF!</definedName>
    <definedName name="DATA140II" localSheetId="0">#REF!</definedName>
    <definedName name="DATA140II">#REF!</definedName>
    <definedName name="DATA140III" localSheetId="0">#REF!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 localSheetId="0">[28]Data!#REF!</definedName>
    <definedName name="DATA143">[28]Data!#REF!</definedName>
    <definedName name="DATA144" localSheetId="0">[28]Data!#REF!</definedName>
    <definedName name="DATA144">[28]Data!#REF!</definedName>
    <definedName name="DATA145" localSheetId="0">[28]Data!#REF!</definedName>
    <definedName name="DATA145">[28]Data!#REF!</definedName>
    <definedName name="DATA146" localSheetId="0">[28]Data!#REF!</definedName>
    <definedName name="DATA146">[28]Data!#REF!</definedName>
    <definedName name="DATA147" localSheetId="0">[28]Data!#REF!</definedName>
    <definedName name="DATA147">[28]Data!#REF!</definedName>
    <definedName name="DATA148" localSheetId="0">[28]Data!#REF!</definedName>
    <definedName name="DATA148">[28]Data!#REF!</definedName>
    <definedName name="DATA149" localSheetId="0">[28]Data!#REF!</definedName>
    <definedName name="DATA149">[28]Data!#REF!</definedName>
    <definedName name="DATA150" localSheetId="0">[28]Data!#REF!</definedName>
    <definedName name="DATA150">[28]Data!#REF!</definedName>
    <definedName name="DATA151A" localSheetId="0">[28]Data!#REF!</definedName>
    <definedName name="DATA151A">[28]Data!#REF!</definedName>
    <definedName name="DATA152" localSheetId="0">[28]Data!#REF!</definedName>
    <definedName name="DATA152">[28]Data!#REF!</definedName>
    <definedName name="DATA153" localSheetId="0">[28]Data!#REF!</definedName>
    <definedName name="DATA153">[28]Data!#REF!</definedName>
    <definedName name="DATA154" localSheetId="0">[28]Data!#REF!</definedName>
    <definedName name="DATA154">[28]Data!#REF!</definedName>
    <definedName name="DATA156" localSheetId="0">[28]Data!#REF!</definedName>
    <definedName name="DATA156">[28]Data!#REF!</definedName>
    <definedName name="DATA157" localSheetId="0">[28]Data!#REF!</definedName>
    <definedName name="DATA157">[28]Data!#REF!</definedName>
    <definedName name="DATA158" localSheetId="0">[28]Data!#REF!</definedName>
    <definedName name="DATA158">[28]Data!#REF!</definedName>
    <definedName name="DATA159A" localSheetId="0">[28]Data!#REF!</definedName>
    <definedName name="DATA159A">[28]Data!#REF!</definedName>
    <definedName name="DATA159B" localSheetId="0">[28]Data!#REF!</definedName>
    <definedName name="DATA159B">[28]Data!#REF!</definedName>
    <definedName name="DATA159C" localSheetId="0">[28]Data!#REF!</definedName>
    <definedName name="DATA159C">[28]Data!#REF!</definedName>
    <definedName name="DATA159D" localSheetId="0">[28]Data!#REF!</definedName>
    <definedName name="DATA159D">[28]Data!#REF!</definedName>
    <definedName name="DATA16" localSheetId="0">[28]Data!#REF!</definedName>
    <definedName name="DATA16">[28]Data!#REF!</definedName>
    <definedName name="DATA160" localSheetId="0">[28]Data!#REF!</definedName>
    <definedName name="DATA160">[28]Data!#REF!</definedName>
    <definedName name="DATA161" localSheetId="0">[28]Data!#REF!</definedName>
    <definedName name="DATA161">[28]Data!#REF!</definedName>
    <definedName name="DATA162" localSheetId="0">[28]Data!#REF!</definedName>
    <definedName name="DATA162">[28]Data!#REF!</definedName>
    <definedName name="DATA163" localSheetId="0">[28]Data!#REF!</definedName>
    <definedName name="DATA163">[28]Data!#REF!</definedName>
    <definedName name="DATA18" localSheetId="0">[28]Data!#REF!</definedName>
    <definedName name="DATA18">[28]Data!#REF!</definedName>
    <definedName name="DATA19" localSheetId="0">[28]Data!#REF!</definedName>
    <definedName name="DATA19">[28]Data!#REF!</definedName>
    <definedName name="DATA2" localSheetId="0">[28]Data!#REF!</definedName>
    <definedName name="DATA2">[28]Data!#REF!</definedName>
    <definedName name="DATA20" localSheetId="0">[28]Data!#REF!</definedName>
    <definedName name="DATA20">[28]Data!#REF!</definedName>
    <definedName name="DATA21" localSheetId="0">[28]Data!#REF!</definedName>
    <definedName name="DATA21">[28]Data!#REF!</definedName>
    <definedName name="DATA22" localSheetId="0">[28]Data!#REF!</definedName>
    <definedName name="DATA22">[28]Data!#REF!</definedName>
    <definedName name="DATA23" localSheetId="0">[28]Data!#REF!</definedName>
    <definedName name="DATA23">[28]Data!#REF!</definedName>
    <definedName name="DATA24" localSheetId="0">[28]Data!#REF!</definedName>
    <definedName name="DATA24">[28]Data!#REF!</definedName>
    <definedName name="DATA26" localSheetId="0">[28]Data!#REF!</definedName>
    <definedName name="DATA26">[28]Data!#REF!</definedName>
    <definedName name="DATA27" localSheetId="0">[28]Data!#REF!</definedName>
    <definedName name="DATA27">[28]Data!#REF!</definedName>
    <definedName name="DATA29" localSheetId="0">[28]Data!#REF!</definedName>
    <definedName name="DATA29">[28]Data!#REF!</definedName>
    <definedName name="DATA3" localSheetId="0">[28]Data!#REF!</definedName>
    <definedName name="DATA3">[28]Data!#REF!</definedName>
    <definedName name="DATA30" localSheetId="0">[28]Data!#REF!</definedName>
    <definedName name="DATA30">[28]Data!#REF!</definedName>
    <definedName name="DATA31" localSheetId="0">[28]Data!#REF!</definedName>
    <definedName name="DATA31">[28]Data!#REF!</definedName>
    <definedName name="DATA32" localSheetId="0">[28]Data!#REF!</definedName>
    <definedName name="DATA32">[28]Data!#REF!</definedName>
    <definedName name="DATA33" localSheetId="0">[28]Data!#REF!</definedName>
    <definedName name="DATA33">[28]Data!#REF!</definedName>
    <definedName name="DATA34" localSheetId="0">[28]Data!#REF!</definedName>
    <definedName name="DATA34">[28]Data!#REF!</definedName>
    <definedName name="DATA35" localSheetId="0">[28]Data!#REF!</definedName>
    <definedName name="DATA35">[28]Data!#REF!</definedName>
    <definedName name="DATA36" localSheetId="0">[28]Data!#REF!</definedName>
    <definedName name="DATA36">[28]Data!#REF!</definedName>
    <definedName name="DATA37" localSheetId="0">[28]Data!#REF!</definedName>
    <definedName name="DATA37">[28]Data!#REF!</definedName>
    <definedName name="DATA38" localSheetId="0">[28]Data!#REF!</definedName>
    <definedName name="DATA38">[28]Data!#REF!</definedName>
    <definedName name="DATA39" localSheetId="0">[28]Data!#REF!</definedName>
    <definedName name="DATA39">[28]Data!#REF!</definedName>
    <definedName name="DATA4" localSheetId="0">[28]Data!#REF!</definedName>
    <definedName name="DATA4">[28]Data!#REF!</definedName>
    <definedName name="DATA40" localSheetId="0">[28]Data!#REF!</definedName>
    <definedName name="DATA40">[28]Data!#REF!</definedName>
    <definedName name="DATA41" localSheetId="0">[28]Data!#REF!</definedName>
    <definedName name="DATA41">[28]Data!#REF!</definedName>
    <definedName name="DATA42" localSheetId="0">[28]Data!#REF!</definedName>
    <definedName name="DATA42">[28]Data!#REF!</definedName>
    <definedName name="DATA43" localSheetId="0">[28]Data!#REF!</definedName>
    <definedName name="DATA43">[28]Data!#REF!</definedName>
    <definedName name="DATA44" localSheetId="0">[28]Data!#REF!</definedName>
    <definedName name="DATA44">[28]Data!#REF!</definedName>
    <definedName name="DATA45" localSheetId="0">[28]Data!#REF!</definedName>
    <definedName name="DATA45">[28]Data!#REF!</definedName>
    <definedName name="DATA46" localSheetId="0">[28]Data!#REF!</definedName>
    <definedName name="DATA46">[28]Data!#REF!</definedName>
    <definedName name="DATA47" localSheetId="0">[28]Data!#REF!</definedName>
    <definedName name="DATA47">[28]Data!#REF!</definedName>
    <definedName name="DATA48" localSheetId="0">[28]Data!#REF!</definedName>
    <definedName name="DATA48">[28]Data!#REF!</definedName>
    <definedName name="DATA49" localSheetId="0">[28]Data!#REF!</definedName>
    <definedName name="DATA49">[28]Data!#REF!</definedName>
    <definedName name="DATA5" localSheetId="0">[28]Data!#REF!</definedName>
    <definedName name="DATA5">[28]Data!#REF!</definedName>
    <definedName name="DATA50" localSheetId="0">[28]Data!#REF!</definedName>
    <definedName name="DATA50">[28]Data!#REF!</definedName>
    <definedName name="DATA51" localSheetId="0">[28]Data!#REF!</definedName>
    <definedName name="DATA51">[28]Data!#REF!</definedName>
    <definedName name="DATA52" localSheetId="0">[28]Data!#REF!</definedName>
    <definedName name="DATA52">[28]Data!#REF!</definedName>
    <definedName name="DATA53" localSheetId="0">[28]Data!#REF!</definedName>
    <definedName name="DATA53">[28]Data!#REF!</definedName>
    <definedName name="DATA54" localSheetId="0">[28]Data!#REF!</definedName>
    <definedName name="DATA54">[28]Data!#REF!</definedName>
    <definedName name="DATA56" localSheetId="0">[28]Data!#REF!</definedName>
    <definedName name="DATA56">[28]Data!#REF!</definedName>
    <definedName name="DATA57" localSheetId="0">[28]Data!#REF!</definedName>
    <definedName name="DATA57">[28]Data!#REF!</definedName>
    <definedName name="DATA58" localSheetId="0">[28]Data!#REF!</definedName>
    <definedName name="DATA58">[28]Data!#REF!</definedName>
    <definedName name="DATA59" localSheetId="0">[28]Data!#REF!</definedName>
    <definedName name="DATA59">[28]Data!#REF!</definedName>
    <definedName name="DATA6" localSheetId="0">[28]Data!#REF!</definedName>
    <definedName name="DATA6">[28]Data!#REF!</definedName>
    <definedName name="DATA60" localSheetId="0">[28]Data!#REF!</definedName>
    <definedName name="DATA60">[28]Data!#REF!</definedName>
    <definedName name="DATA61" localSheetId="0">[28]Data!#REF!</definedName>
    <definedName name="DATA61">[28]Data!#REF!</definedName>
    <definedName name="DATA63" localSheetId="0">[28]Data!#REF!</definedName>
    <definedName name="DATA63">[28]Data!#REF!</definedName>
    <definedName name="DATA64" localSheetId="0">[28]Data!#REF!</definedName>
    <definedName name="DATA64">[28]Data!#REF!</definedName>
    <definedName name="DATA65" localSheetId="0">[28]Data!#REF!</definedName>
    <definedName name="DATA65">[28]Data!#REF!</definedName>
    <definedName name="DATA66" localSheetId="0">[28]Data!#REF!</definedName>
    <definedName name="DATA66">[28]Data!#REF!</definedName>
    <definedName name="DATA67" localSheetId="0">[28]Data!#REF!</definedName>
    <definedName name="DATA67">[28]Data!#REF!</definedName>
    <definedName name="DATA68" localSheetId="0">[28]Data!#REF!</definedName>
    <definedName name="DATA68">[28]Data!#REF!</definedName>
    <definedName name="DATA69" localSheetId="0">[28]Data!#REF!</definedName>
    <definedName name="DATA69">[28]Data!#REF!</definedName>
    <definedName name="DATA7" localSheetId="0">[28]Data!#REF!</definedName>
    <definedName name="DATA7">[28]Data!#REF!</definedName>
    <definedName name="DATA70" localSheetId="0">[28]Data!#REF!</definedName>
    <definedName name="DATA70">[28]Data!#REF!</definedName>
    <definedName name="DATA71" localSheetId="0">[28]Data!#REF!</definedName>
    <definedName name="DATA71">[28]Data!#REF!</definedName>
    <definedName name="DATA72" localSheetId="0">[28]Data!#REF!</definedName>
    <definedName name="DATA72">[28]Data!#REF!</definedName>
    <definedName name="DATA73" localSheetId="0">[28]Data!#REF!</definedName>
    <definedName name="DATA73">[28]Data!#REF!</definedName>
    <definedName name="DATA74" localSheetId="0">[28]Data!#REF!</definedName>
    <definedName name="DATA74">[28]Data!#REF!</definedName>
    <definedName name="DATA76" localSheetId="0">[28]Data!#REF!</definedName>
    <definedName name="DATA76">[28]Data!#REF!</definedName>
    <definedName name="DATA77A" localSheetId="0">[28]Data!#REF!</definedName>
    <definedName name="DATA77A">[28]Data!#REF!</definedName>
    <definedName name="DATA77B" localSheetId="0">[28]Data!#REF!</definedName>
    <definedName name="DATA77B">[28]Data!#REF!</definedName>
    <definedName name="DATA78" localSheetId="0">[28]Data!#REF!</definedName>
    <definedName name="DATA78">[28]Data!#REF!</definedName>
    <definedName name="DATA79A" localSheetId="0">[28]Data!#REF!</definedName>
    <definedName name="DATA79A">[28]Data!#REF!</definedName>
    <definedName name="DATA79B" localSheetId="0">[28]Data!#REF!</definedName>
    <definedName name="DATA79B">[28]Data!#REF!</definedName>
    <definedName name="DATA79C" localSheetId="0">[28]Data!#REF!</definedName>
    <definedName name="DATA79C">[28]Data!#REF!</definedName>
    <definedName name="DATA8" localSheetId="0">[28]Data!#REF!</definedName>
    <definedName name="DATA8">[28]Data!#REF!</definedName>
    <definedName name="DATA80A" localSheetId="0">[28]Data!#REF!</definedName>
    <definedName name="DATA80A">[28]Data!#REF!</definedName>
    <definedName name="DATA80B" localSheetId="0">[28]Data!#REF!</definedName>
    <definedName name="DATA80B">[28]Data!#REF!</definedName>
    <definedName name="DATA80C" localSheetId="0">[28]Data!#REF!</definedName>
    <definedName name="DATA80C">[28]Data!#REF!</definedName>
    <definedName name="DATA81" localSheetId="0">[28]Data!#REF!</definedName>
    <definedName name="DATA81">[28]Data!#REF!</definedName>
    <definedName name="DATA82" localSheetId="0">[28]Data!#REF!</definedName>
    <definedName name="DATA82">[28]Data!#REF!</definedName>
    <definedName name="DATA84" localSheetId="0">[28]Data!#REF!</definedName>
    <definedName name="DATA84">[28]Data!#REF!</definedName>
    <definedName name="DATA85" localSheetId="0">[28]Data!#REF!</definedName>
    <definedName name="DATA85">[28]Data!#REF!</definedName>
    <definedName name="DATA86" localSheetId="0">[28]Data!#REF!</definedName>
    <definedName name="DATA86">[28]Data!#REF!</definedName>
    <definedName name="DATA87" localSheetId="0">[28]Data!#REF!</definedName>
    <definedName name="DATA87">[28]Data!#REF!</definedName>
    <definedName name="DATA88" localSheetId="0">[28]Data!#REF!</definedName>
    <definedName name="DATA88">[28]Data!#REF!</definedName>
    <definedName name="DATA89" localSheetId="0">[28]Data!#REF!</definedName>
    <definedName name="DATA89">[28]Data!#REF!</definedName>
    <definedName name="DATA9" localSheetId="0">[28]Data!#REF!</definedName>
    <definedName name="DATA9">[28]Data!#REF!</definedName>
    <definedName name="DATA90" localSheetId="0">[28]Data!#REF!</definedName>
    <definedName name="DATA90">[28]Data!#REF!</definedName>
    <definedName name="DATA92" localSheetId="0">[28]Data!#REF!</definedName>
    <definedName name="DATA92">[28]Data!#REF!</definedName>
    <definedName name="DATA93" localSheetId="0">[28]Data!#REF!</definedName>
    <definedName name="DATA93">[28]Data!#REF!</definedName>
    <definedName name="DATA94" localSheetId="0">[28]Data!#REF!</definedName>
    <definedName name="DATA94">[28]Data!#REF!</definedName>
    <definedName name="DATA95" localSheetId="0">[28]Data!#REF!</definedName>
    <definedName name="DATA95">[28]Data!#REF!</definedName>
    <definedName name="DATA98" localSheetId="0">[28]Data!#REF!</definedName>
    <definedName name="DATA98">[28]Data!#REF!</definedName>
    <definedName name="DATA99" localSheetId="0">[28]Data!#REF!</definedName>
    <definedName name="DATA99">[28]Data!#REF!</definedName>
    <definedName name="_xlnm.Database" localSheetId="0">#REF!</definedName>
    <definedName name="_xlnm.Database">#REF!</definedName>
    <definedName name="Date" localSheetId="0">#REF!</definedName>
    <definedName name="Date">#REF!</definedName>
    <definedName name="DateType">[29]Parameter!$A$47:$A$50</definedName>
    <definedName name="db" localSheetId="0">#REF!</definedName>
    <definedName name="db">#REF!</definedName>
    <definedName name="db___0" localSheetId="0">#REF!</definedName>
    <definedName name="db___0">#REF!</definedName>
    <definedName name="db___13" localSheetId="0">#REF!</definedName>
    <definedName name="db___13">#REF!</definedName>
    <definedName name="dc">#REF!</definedName>
    <definedName name="DCT">[29]Parameter!$A$28:$A$34</definedName>
    <definedName name="DD">'[9]#REF'!#REF!</definedName>
    <definedName name="ddd">[8]Sheet1!#REF!</definedName>
    <definedName name="DELTA20" localSheetId="0">#REF!</definedName>
    <definedName name="DELTA20">#REF!</definedName>
    <definedName name="DELTA20___0" localSheetId="0">#REF!</definedName>
    <definedName name="DELTA20___0">#REF!</definedName>
    <definedName name="DELTA20___13" localSheetId="0">#REF!</definedName>
    <definedName name="DELTA20___13">#REF!</definedName>
    <definedName name="den">#REF!</definedName>
    <definedName name="Depn">#REF!</definedName>
    <definedName name="DEPTH">#REF!</definedName>
    <definedName name="DES">#REF!</definedName>
    <definedName name="DESC100">[28]Data!#REF!</definedName>
    <definedName name="DESC101">[28]Data!#REF!</definedName>
    <definedName name="DESC1011">[28]Data!#REF!</definedName>
    <definedName name="DESC1012">[28]Data!#REF!</definedName>
    <definedName name="DESC1013">[28]Data!#REF!</definedName>
    <definedName name="DESC1014">[28]Data!#REF!</definedName>
    <definedName name="DESC1015">[28]Data!#REF!</definedName>
    <definedName name="DESC102">[28]Data!#REF!</definedName>
    <definedName name="DESC103">[28]Data!#REF!</definedName>
    <definedName name="DESC104">[28]Data!#REF!</definedName>
    <definedName name="DESC105">[28]Data!#REF!</definedName>
    <definedName name="DESC106">[28]Data!#REF!</definedName>
    <definedName name="DESC107">[28]Data!#REF!</definedName>
    <definedName name="DESC107A">[28]Data!#REF!</definedName>
    <definedName name="DESC107B">[28]Data!#REF!</definedName>
    <definedName name="DESC107C">[28]Data!#REF!</definedName>
    <definedName name="DESC107D">[28]Data!#REF!</definedName>
    <definedName name="DESC107E">[28]Data!#REF!</definedName>
    <definedName name="DESC107F">[28]Data!#REF!</definedName>
    <definedName name="DESC107G">[28]Data!#REF!</definedName>
    <definedName name="DESC108">[28]Data!#REF!</definedName>
    <definedName name="DESC108A">[28]Data!#REF!</definedName>
    <definedName name="DESC108B">[28]Data!#REF!</definedName>
    <definedName name="DESC108C">[28]Data!#REF!</definedName>
    <definedName name="DESC108D">[28]Data!#REF!</definedName>
    <definedName name="DESC108E">[28]Data!#REF!</definedName>
    <definedName name="DESC108F">[28]Data!#REF!</definedName>
    <definedName name="DESC108G">[28]Data!#REF!</definedName>
    <definedName name="DESC108H">[28]Data!#REF!</definedName>
    <definedName name="DESC108I">[28]Data!#REF!</definedName>
    <definedName name="DESC108J">[28]Data!#REF!</definedName>
    <definedName name="DESC108K">[28]Data!#REF!</definedName>
    <definedName name="DESC108L">[28]Data!#REF!</definedName>
    <definedName name="DESC108M">[28]Data!#REF!</definedName>
    <definedName name="DESC108N">[28]Data!#REF!</definedName>
    <definedName name="DESC108O">[28]Data!#REF!</definedName>
    <definedName name="DESC108P">[28]Data!#REF!</definedName>
    <definedName name="DESC109">[28]Data!#REF!</definedName>
    <definedName name="DESC109A">[28]Data!#REF!</definedName>
    <definedName name="DESC109B">[28]Data!#REF!</definedName>
    <definedName name="DESC109C">[28]Data!#REF!</definedName>
    <definedName name="DESC109D">[28]Data!#REF!</definedName>
    <definedName name="DESC109E">[28]Data!#REF!</definedName>
    <definedName name="DESC109F">[28]Data!#REF!</definedName>
    <definedName name="DESC109G">[28]Data!#REF!</definedName>
    <definedName name="DESC109H">[28]Data!#REF!</definedName>
    <definedName name="DESC109I">[28]Data!#REF!</definedName>
    <definedName name="DESC109J">[28]Data!#REF!</definedName>
    <definedName name="DESC109K">[28]Data!#REF!</definedName>
    <definedName name="DESC109L">[28]Data!#REF!</definedName>
    <definedName name="DESC109M">[28]Data!#REF!</definedName>
    <definedName name="DESC109N">[28]Data!#REF!</definedName>
    <definedName name="DESC109O">[28]Data!#REF!</definedName>
    <definedName name="DESC109P">[28]Data!#REF!</definedName>
    <definedName name="DESC110">[28]Data!#REF!</definedName>
    <definedName name="DESC110A">[28]Data!#REF!</definedName>
    <definedName name="DESC110B">[28]Data!#REF!</definedName>
    <definedName name="DESC110C">[28]Data!#REF!</definedName>
    <definedName name="DESC110D">[28]Data!#REF!</definedName>
    <definedName name="DESC110E">[28]Data!#REF!</definedName>
    <definedName name="DESC110F">[28]Data!#REF!</definedName>
    <definedName name="DESC110G">[28]Data!#REF!</definedName>
    <definedName name="DESC110H">[28]Data!#REF!</definedName>
    <definedName name="DESC110I">[28]Data!#REF!</definedName>
    <definedName name="DESC110J">[28]Data!#REF!</definedName>
    <definedName name="DESC110K">[28]Data!#REF!</definedName>
    <definedName name="DESC110L">[28]Data!#REF!</definedName>
    <definedName name="DESC110M">[28]Data!#REF!</definedName>
    <definedName name="DESC110N">[28]Data!#REF!</definedName>
    <definedName name="DESC110O">[28]Data!#REF!</definedName>
    <definedName name="DESC110P">[28]Data!#REF!</definedName>
    <definedName name="DESC111">[28]Data!#REF!</definedName>
    <definedName name="DESC111A">[28]Data!#REF!</definedName>
    <definedName name="DESC111B">[28]Data!#REF!</definedName>
    <definedName name="DESC111C">[28]Data!#REF!</definedName>
    <definedName name="DESC111D">[28]Data!#REF!</definedName>
    <definedName name="DESC111E">[28]Data!#REF!</definedName>
    <definedName name="DESC111F">[28]Data!#REF!</definedName>
    <definedName name="DESC111G">[28]Data!#REF!</definedName>
    <definedName name="DESC111H">[28]Data!#REF!</definedName>
    <definedName name="DESC111I">[28]Data!#REF!</definedName>
    <definedName name="DESC111J">[28]Data!#REF!</definedName>
    <definedName name="DESC111K">[28]Data!#REF!</definedName>
    <definedName name="DESC111L">[28]Data!#REF!</definedName>
    <definedName name="DESC111M">[28]Data!#REF!</definedName>
    <definedName name="DESC111N">[28]Data!#REF!</definedName>
    <definedName name="DESC111O">[28]Data!#REF!</definedName>
    <definedName name="DESC111P">[28]Data!#REF!</definedName>
    <definedName name="DESC112">[28]Data!#REF!</definedName>
    <definedName name="DESC112A">[28]Data!#REF!</definedName>
    <definedName name="DESC112B">[28]Data!#REF!</definedName>
    <definedName name="DESC112C">[28]Data!#REF!</definedName>
    <definedName name="DESC112D">[28]Data!#REF!</definedName>
    <definedName name="DESC112E">[28]Data!#REF!</definedName>
    <definedName name="DESC112F">[28]Data!#REF!</definedName>
    <definedName name="DESC112G">[28]Data!#REF!</definedName>
    <definedName name="DESC112H">[28]Data!#REF!</definedName>
    <definedName name="DESC112I">[28]Data!#REF!</definedName>
    <definedName name="DESC112J">[28]Data!#REF!</definedName>
    <definedName name="DESC112K">[28]Data!#REF!</definedName>
    <definedName name="DESC112L">[28]Data!#REF!</definedName>
    <definedName name="DESC112M">[28]Data!#REF!</definedName>
    <definedName name="DESC112N">[28]Data!#REF!</definedName>
    <definedName name="DESC112O">[28]Data!#REF!</definedName>
    <definedName name="DESC112P">[28]Data!#REF!</definedName>
    <definedName name="DESC113">[28]Data!#REF!</definedName>
    <definedName name="DESC113A">[28]Data!#REF!</definedName>
    <definedName name="DESC113B">[28]Data!#REF!</definedName>
    <definedName name="DESC113C">[28]Data!#REF!</definedName>
    <definedName name="DESC113D">[28]Data!#REF!</definedName>
    <definedName name="DESC113E">[28]Data!#REF!</definedName>
    <definedName name="DESC113F">[28]Data!#REF!</definedName>
    <definedName name="DESC113G">[28]Data!#REF!</definedName>
    <definedName name="DESC113H">[28]Data!#REF!</definedName>
    <definedName name="DESC113I">[28]Data!#REF!</definedName>
    <definedName name="DESC113J">[28]Data!#REF!</definedName>
    <definedName name="DESC113K">[28]Data!#REF!</definedName>
    <definedName name="DESC114">[28]Data!#REF!</definedName>
    <definedName name="DESC115">[28]Data!#REF!</definedName>
    <definedName name="DESC116">[28]Data!#REF!</definedName>
    <definedName name="DESC117">[28]Data!#REF!</definedName>
    <definedName name="DESC118">[28]Data!#REF!</definedName>
    <definedName name="DESC119">[28]Data!#REF!</definedName>
    <definedName name="DESC120">[28]Data!#REF!</definedName>
    <definedName name="DESC121">[28]Data!#REF!</definedName>
    <definedName name="DESC122">[28]Data!#REF!</definedName>
    <definedName name="DESC123">[28]Data!#REF!</definedName>
    <definedName name="DESC124">[28]Data!#REF!</definedName>
    <definedName name="DESC125">[28]Data!#REF!</definedName>
    <definedName name="DESC126">[28]Data!#REF!</definedName>
    <definedName name="DESC127">[28]Data!#REF!</definedName>
    <definedName name="DESC127A">[28]Data!#REF!</definedName>
    <definedName name="DESC127B">[28]Data!#REF!</definedName>
    <definedName name="DESC127C">[28]Data!#REF!</definedName>
    <definedName name="DESC127D">[28]Data!#REF!</definedName>
    <definedName name="DESC127E">[28]Data!#REF!</definedName>
    <definedName name="DESC127F">[28]Data!#REF!</definedName>
    <definedName name="DESC127G">[28]Data!#REF!</definedName>
    <definedName name="DESC127H">[28]Data!#REF!</definedName>
    <definedName name="DESC127I">[28]Data!#REF!</definedName>
    <definedName name="DESC127J">[28]Data!#REF!</definedName>
    <definedName name="DESC128">[28]Data!#REF!</definedName>
    <definedName name="DESC128A">[28]Data!#REF!</definedName>
    <definedName name="DESC128B">[28]Data!#REF!</definedName>
    <definedName name="DESC128C">[28]Data!#REF!</definedName>
    <definedName name="DESC128D">[28]Data!#REF!</definedName>
    <definedName name="DESC128E">[28]Data!#REF!</definedName>
    <definedName name="DESC128F">[28]Data!#REF!</definedName>
    <definedName name="DESC128G">[28]Data!#REF!</definedName>
    <definedName name="DESC129">[28]Data!#REF!</definedName>
    <definedName name="DESC129A">[28]Data!#REF!</definedName>
    <definedName name="DESC129B">[28]Data!#REF!</definedName>
    <definedName name="DESC129C">[28]Data!#REF!</definedName>
    <definedName name="DESC129D">[28]Data!#REF!</definedName>
    <definedName name="DESC130">[28]Data!#REF!</definedName>
    <definedName name="DESC130A">[28]Data!#REF!</definedName>
    <definedName name="DESC130B">[28]Data!#REF!</definedName>
    <definedName name="DESC131">[28]Data!#REF!</definedName>
    <definedName name="DESC132">[28]Data!#REF!</definedName>
    <definedName name="DESC133">[28]Data!#REF!</definedName>
    <definedName name="DESC14">[28]Data!#REF!</definedName>
    <definedName name="DESC143">[28]Data!#REF!</definedName>
    <definedName name="DESC144">[28]Data!#REF!</definedName>
    <definedName name="DESC145">[28]Data!#REF!</definedName>
    <definedName name="DESC146">[28]Data!#REF!</definedName>
    <definedName name="DESC147">[28]Data!#REF!</definedName>
    <definedName name="DESC148">[28]Data!#REF!</definedName>
    <definedName name="DESC149">[28]Data!#REF!</definedName>
    <definedName name="DESC150">[28]Data!#REF!</definedName>
    <definedName name="DESC151A">[28]Data!#REF!</definedName>
    <definedName name="DESC152">[28]Data!#REF!</definedName>
    <definedName name="DESC153">[28]Data!#REF!</definedName>
    <definedName name="DESC154">[28]Data!#REF!</definedName>
    <definedName name="DESC155">[28]Data!#REF!</definedName>
    <definedName name="DESC156">[28]Data!#REF!</definedName>
    <definedName name="DESC157">[28]Data!#REF!</definedName>
    <definedName name="DESC158">[28]Data!#REF!</definedName>
    <definedName name="DESC16">[28]Data!#REF!</definedName>
    <definedName name="DESC18">[28]Data!#REF!</definedName>
    <definedName name="DESC19">[28]Data!#REF!</definedName>
    <definedName name="DESC20">[28]Data!#REF!</definedName>
    <definedName name="DESC21">[28]Data!#REF!</definedName>
    <definedName name="DESC22">[28]Data!#REF!</definedName>
    <definedName name="DESC23">[28]Data!#REF!</definedName>
    <definedName name="DESC24">[28]Data!#REF!</definedName>
    <definedName name="DESC26">[28]Data!#REF!</definedName>
    <definedName name="DESC27">[28]Data!#REF!</definedName>
    <definedName name="DESC29">[28]Data!#REF!</definedName>
    <definedName name="DESC30">[28]Data!#REF!</definedName>
    <definedName name="DESC31">[28]Data!#REF!</definedName>
    <definedName name="DESC32">[28]Data!#REF!</definedName>
    <definedName name="DESC33">[28]Data!#REF!</definedName>
    <definedName name="DESC34">[28]Data!#REF!</definedName>
    <definedName name="DESC35">[28]Data!#REF!</definedName>
    <definedName name="DESC36">[28]Data!#REF!</definedName>
    <definedName name="DESC37">[28]Data!#REF!</definedName>
    <definedName name="DESC38">[28]Data!#REF!</definedName>
    <definedName name="DESC39">[28]Data!#REF!</definedName>
    <definedName name="DESC40">[28]Data!#REF!</definedName>
    <definedName name="DESC41">[28]Data!#REF!</definedName>
    <definedName name="DESC42">[28]Data!#REF!</definedName>
    <definedName name="DESC43">[28]Data!#REF!</definedName>
    <definedName name="DESC44">[28]Data!#REF!</definedName>
    <definedName name="DESC45">[28]Data!#REF!</definedName>
    <definedName name="DESC46">[28]Data!#REF!</definedName>
    <definedName name="DESC47">[28]Data!#REF!</definedName>
    <definedName name="DESC48">[28]Data!#REF!</definedName>
    <definedName name="DESC49">[28]Data!#REF!</definedName>
    <definedName name="DESC50">[28]Data!#REF!</definedName>
    <definedName name="DESC51">[28]Data!#REF!</definedName>
    <definedName name="DESC52">[28]Data!#REF!</definedName>
    <definedName name="DESC54">[28]Data!#REF!</definedName>
    <definedName name="DESC56">[28]Data!#REF!</definedName>
    <definedName name="DESC57">[28]Data!#REF!</definedName>
    <definedName name="DESC58">[28]Data!#REF!</definedName>
    <definedName name="DESC59">[28]Data!#REF!</definedName>
    <definedName name="DESC60">[28]Data!#REF!</definedName>
    <definedName name="DESC61">[28]Data!#REF!</definedName>
    <definedName name="DESC63">[28]Data!#REF!</definedName>
    <definedName name="DESC64">[28]Data!#REF!</definedName>
    <definedName name="DESC65">[28]Data!#REF!</definedName>
    <definedName name="DESC66">[28]Data!#REF!</definedName>
    <definedName name="DESC68">[28]Data!#REF!</definedName>
    <definedName name="DESC69">[28]Data!#REF!</definedName>
    <definedName name="DESC7">[28]Data!#REF!</definedName>
    <definedName name="DESC70">[28]Data!#REF!</definedName>
    <definedName name="DESC71">[28]Data!#REF!</definedName>
    <definedName name="DESC72">[28]Data!#REF!</definedName>
    <definedName name="DESC73">[28]Data!#REF!</definedName>
    <definedName name="DESC74">[28]Data!#REF!</definedName>
    <definedName name="DESC77">[28]Data!#REF!</definedName>
    <definedName name="DESC78">[28]Data!#REF!</definedName>
    <definedName name="DESC79">[28]Data!#REF!</definedName>
    <definedName name="DESC79A">[28]Data!#REF!</definedName>
    <definedName name="DESC79B">[28]Data!#REF!</definedName>
    <definedName name="DESC79C">[28]Data!#REF!</definedName>
    <definedName name="DESC80">[28]Data!#REF!</definedName>
    <definedName name="DESC80A">[28]Data!#REF!</definedName>
    <definedName name="DESC80B">[28]Data!#REF!</definedName>
    <definedName name="DESC80C">[28]Data!#REF!</definedName>
    <definedName name="DESC81">[28]Data!#REF!</definedName>
    <definedName name="DESC82">[28]Data!#REF!</definedName>
    <definedName name="DESC85">[28]Data!#REF!</definedName>
    <definedName name="DESC86">[28]Data!#REF!</definedName>
    <definedName name="DESC87">[28]Data!#REF!</definedName>
    <definedName name="DESC88">[28]Data!#REF!</definedName>
    <definedName name="DESC92">[28]Data!#REF!</definedName>
    <definedName name="DESC93">[28]Data!#REF!</definedName>
    <definedName name="DESC94">[28]Data!#REF!</definedName>
    <definedName name="DESC95">[28]Data!#REF!</definedName>
    <definedName name="DESC98">[28]Data!#REF!</definedName>
    <definedName name="DESC99">[28]Data!#REF!</definedName>
    <definedName name="designed" localSheetId="0">#REF!</definedName>
    <definedName name="designed">#REF!</definedName>
    <definedName name="df" localSheetId="0">#REF!</definedName>
    <definedName name="df">#REF!</definedName>
    <definedName name="dg" localSheetId="0">#REF!</definedName>
    <definedName name="dg">#REF!</definedName>
    <definedName name="DHTML" localSheetId="0" hidden="1">{"'Sheet1'!$A$4386:$N$4591"}</definedName>
    <definedName name="DHTML" hidden="1">{"'Sheet1'!$A$4386:$N$4591"}</definedName>
    <definedName name="Di">#REF!</definedName>
    <definedName name="Dic_Des">'[30]Reference Information'!$A$2+'[30]Reference Information'!$A$2:$A$5</definedName>
    <definedName name="dim4e" localSheetId="0">#REF!</definedName>
    <definedName name="dim4e">#REF!</definedName>
    <definedName name="DIns" localSheetId="0">#REF!</definedName>
    <definedName name="DIns">#REF!</definedName>
    <definedName name="DISPOSAL__INSTALLATIONS" localSheetId="0">#REF!</definedName>
    <definedName name="DISPOSAL__INSTALLATIONS">#REF!</definedName>
    <definedName name="Distember">#REF!</definedName>
    <definedName name="DistribName">#REF!</definedName>
    <definedName name="Div">[29]Parameter!$A$6:$A$10</definedName>
    <definedName name="DiV_Des">[30]!Div_Des</definedName>
    <definedName name="dl" localSheetId="0">#REF!</definedName>
    <definedName name="dl">#REF!</definedName>
    <definedName name="dl___0" localSheetId="0">#REF!</definedName>
    <definedName name="dl___0">#REF!</definedName>
    <definedName name="dl___13" localSheetId="0">#REF!</definedName>
    <definedName name="dl___13">#REF!</definedName>
    <definedName name="Do">#REF!</definedName>
    <definedName name="docu">#REF!</definedName>
    <definedName name="Doors" hidden="1">'[14]final abstract'!#REF!</definedName>
    <definedName name="DOW_CORNING_789_SILICONE_SEALANT" localSheetId="0">#REF!</definedName>
    <definedName name="DOW_CORNING_789_SILICONE_SEALANT">#REF!</definedName>
    <definedName name="DP" localSheetId="0">#REF!</definedName>
    <definedName name="DP">#REF!</definedName>
    <definedName name="dq" localSheetId="0">#REF!</definedName>
    <definedName name="dq">#REF!</definedName>
    <definedName name="DR.33">#REF!</definedName>
    <definedName name="DR.46">#REF!</definedName>
    <definedName name="DR.56">#REF!</definedName>
    <definedName name="DRAINAGE">'[16]Build-up'!#REF!</definedName>
    <definedName name="Ds" localSheetId="0">#REF!</definedName>
    <definedName name="Ds">#REF!</definedName>
    <definedName name="Ds___0" localSheetId="0">#REF!</definedName>
    <definedName name="Ds___0">#REF!</definedName>
    <definedName name="Ds___13" localSheetId="0">#REF!</definedName>
    <definedName name="Ds___13">#REF!</definedName>
    <definedName name="DSADS">#REF!</definedName>
    <definedName name="dsdud">#REF!</definedName>
    <definedName name="e">#REF!</definedName>
    <definedName name="EARTH_FILL">#REF!</definedName>
    <definedName name="ed">#REF!</definedName>
    <definedName name="EE">#REF!</definedName>
    <definedName name="egt301d">#REF!</definedName>
    <definedName name="egt330d">#REF!</definedName>
    <definedName name="ELECTRICAL">#REF!</definedName>
    <definedName name="ELECTRICAL__INSTALLATIONS">'[16]Build-up'!#REF!</definedName>
    <definedName name="electricpoles" localSheetId="0">#REF!</definedName>
    <definedName name="electricpoles">#REF!</definedName>
    <definedName name="Em" localSheetId="0">#REF!</definedName>
    <definedName name="Em">#REF!</definedName>
    <definedName name="Em___0" localSheetId="0">#REF!</definedName>
    <definedName name="Em___0">#REF!</definedName>
    <definedName name="Em___13">#REF!</definedName>
    <definedName name="emd">[31]Design!#REF!</definedName>
    <definedName name="EMP_Name">'[30]Employee List'!$B$1:$B$756</definedName>
    <definedName name="EndBorder" localSheetId="0">#REF!</definedName>
    <definedName name="EndBorder">#REF!</definedName>
    <definedName name="endhome" localSheetId="0">#REF!</definedName>
    <definedName name="endhome">#REF!</definedName>
    <definedName name="EngrName" localSheetId="0">#REF!</definedName>
    <definedName name="EngrName">#REF!</definedName>
    <definedName name="EnqStatus">#REF!</definedName>
    <definedName name="environmentalcost">#REF!</definedName>
    <definedName name="eqjwd">#REF!</definedName>
    <definedName name="Es">#REF!</definedName>
    <definedName name="Es___0">#REF!</definedName>
    <definedName name="Es___13">#REF!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t">#REF!</definedName>
    <definedName name="Et___0">#REF!</definedName>
    <definedName name="Et___13">#REF!</definedName>
    <definedName name="eu">#REF!</definedName>
    <definedName name="EV">[32]Design!#REF!</definedName>
    <definedName name="ew" localSheetId="0">#REF!</definedName>
    <definedName name="ew">#REF!</definedName>
    <definedName name="eww" localSheetId="0">#REF!</definedName>
    <definedName name="eww">#REF!</definedName>
    <definedName name="Excavation" localSheetId="0">#REF!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 localSheetId="0">[33]GBW!#REF!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[33]GBW!#REF!</definedName>
    <definedName name="Excel_BuiltIn__FilterDatabase_1" localSheetId="0">[34]BOQ!#REF!</definedName>
    <definedName name="Excel_BuiltIn__FilterDatabase_1">[34]BOQ!#REF!</definedName>
    <definedName name="Excel_BuiltIn__FilterDatabase_2">"$#REF!.$C$4:$C$177"</definedName>
    <definedName name="Excel_BuiltIn__FilterDatabase_4">#REF!</definedName>
    <definedName name="Excel_BuiltIn__FilterDatabase_4_1">#REF!</definedName>
    <definedName name="Excel_BuiltIn__FilterDatabase_7">#REF!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_1_1_1_1_1">#REF!</definedName>
    <definedName name="Excel_BuiltIn_Print_Area_10">#REF!</definedName>
    <definedName name="Excel_BuiltIn_Print_Area_11">#REF!</definedName>
    <definedName name="Excel_BuiltIn_Print_Area_12">#REF!</definedName>
    <definedName name="Excel_BuiltIn_Print_Area_2">#REF!</definedName>
    <definedName name="Excel_BuiltIn_Print_Area_2_1">#REF!</definedName>
    <definedName name="Excel_BuiltIn_Print_Area_2_1_1">#REF!</definedName>
    <definedName name="Excel_BuiltIn_Print_Area_2_1_1_1">"$#REF!.$A$4:$H$158"</definedName>
    <definedName name="Excel_BuiltIn_Print_Area_3_1">#REF!</definedName>
    <definedName name="Excel_BuiltIn_Print_Area_3_1_1">#REF!</definedName>
    <definedName name="Excel_BuiltIn_Print_Area_4">#REF!</definedName>
    <definedName name="Excel_BuiltIn_Print_Area_4_1">#REF!</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"$#REF!.$A$4:$H$28"</definedName>
    <definedName name="Excel_BuiltIn_Print_Area_7">#REF!</definedName>
    <definedName name="Excel_BuiltIn_Print_Area_7_1">"$#REF!.$A$4:$I$147"</definedName>
    <definedName name="Excel_BuiltIn_Print_Area_8">#REF!</definedName>
    <definedName name="Excel_BuiltIn_Print_Area_9">#REF!</definedName>
    <definedName name="Excel_BuiltIn_Print_Titles">#REF!,#REF!</definedName>
    <definedName name="Excel_BuiltIn_Print_Titles_1">[34]BOQ!#REF!</definedName>
    <definedName name="Excel_BuiltIn_Print_Titles_1_1" localSheetId="0">#REF!</definedName>
    <definedName name="Excel_BuiltIn_Print_Titles_1_1">#REF!</definedName>
    <definedName name="Excel_BuiltIn_Print_Titles_10" localSheetId="0">#REF!</definedName>
    <definedName name="Excel_BuiltIn_Print_Titles_10">#REF!</definedName>
    <definedName name="Excel_BuiltIn_Print_Titles_11" localSheetId="0">#REF!</definedName>
    <definedName name="Excel_BuiltIn_Print_Titles_11">#REF!</definedName>
    <definedName name="Excel_BuiltIn_Print_Titles_2">#REF!</definedName>
    <definedName name="Excel_BuiltIn_Print_Titles_2_1">#REF!</definedName>
    <definedName name="Excel_BuiltIn_Print_Titles_2_1_1">#REF!</definedName>
    <definedName name="Excel_BuiltIn_Print_Titles_2_1_1_1">#REF!</definedName>
    <definedName name="Excel_BuiltIn_Print_Titles_2_1_1_1_1">#REF!</definedName>
    <definedName name="Excel_BuiltIn_Print_Titles_2_1_1_1_1_1">"$#REF!.$A$4:$IU$5"</definedName>
    <definedName name="Excel_BuiltIn_Print_Titles_3">#REF!</definedName>
    <definedName name="Excel_BuiltIn_Print_Titles_3_1">#REF!</definedName>
    <definedName name="Excel_BuiltIn_Print_Titles_3_1_1">#REF!</definedName>
    <definedName name="Excel_BuiltIn_Print_Titles_3_1_1_1">#REF!</definedName>
    <definedName name="Excel_BuiltIn_Print_Titles_4">'[35]LIST OF MAKES'!#REF!</definedName>
    <definedName name="Excel_BuiltIn_Print_Titles_4_1" localSheetId="0">#REF!</definedName>
    <definedName name="Excel_BuiltIn_Print_Titles_4_1">#REF!</definedName>
    <definedName name="Excel_BuiltIn_Print_Titles_4_1_1" localSheetId="0">#REF!</definedName>
    <definedName name="Excel_BuiltIn_Print_Titles_4_1_1">#REF!</definedName>
    <definedName name="Excel_BuiltIn_Print_Titles_5" localSheetId="0">#REF!</definedName>
    <definedName name="Excel_BuiltIn_Print_Titles_5">#REF!</definedName>
    <definedName name="Excel_BuiltIn_Print_Titles_5_1">#REF!</definedName>
    <definedName name="Excel_BuiltIn_Print_Titles_5_1_1">#REF!</definedName>
    <definedName name="Excel_BuiltIn_Print_Titles_6">#REF!</definedName>
    <definedName name="Excel_BuiltIn_Print_Titles_6_1">"$#REF!.$A$4:$IU$4"</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f">#REF!</definedName>
    <definedName name="EXIT">#REF!</definedName>
    <definedName name="exp.joints">#REF!</definedName>
    <definedName name="EXTERNAL__SERVICES">'[16]Build-up'!#REF!</definedName>
    <definedName name="EXTERNAL__WALLS">'[16]Build-up'!#REF!</definedName>
    <definedName name="eyrlp" localSheetId="0">#REF!</definedName>
    <definedName name="eyrlp">#REF!</definedName>
    <definedName name="F" localSheetId="0">#REF!</definedName>
    <definedName name="F">#REF!</definedName>
    <definedName name="F.E.W_ALL" localSheetId="0">#REF!</definedName>
    <definedName name="F.E.W_ALL">#REF!</definedName>
    <definedName name="F.E.W_H.S.CLAY">#REF!</definedName>
    <definedName name="F.E.W_S.D.R">#REF!</definedName>
    <definedName name="F.E.W_SAND">#REF!</definedName>
    <definedName name="fac">#REF!</definedName>
    <definedName name="facom">'[23]TBAL9697 -group wise  sdpl'!$A$34</definedName>
    <definedName name="fafur">'[23]TBAL9697 -group wise  sdpl'!$A$34</definedName>
    <definedName name="fakafaka" localSheetId="0">#REF!</definedName>
    <definedName name="fakafaka">#REF!</definedName>
    <definedName name="faofeq">'[23]TBAL9697 -group wise  sdpl'!$A$34</definedName>
    <definedName name="faplm">'[23]TBAL9697 -group wise  sdpl'!$A$34</definedName>
    <definedName name="fapms">'[23]TBAL9697 -group wise  sdpl'!$A$34</definedName>
    <definedName name="faveh">'[23]TBAL9697 -group wise  sdpl'!$A$34</definedName>
    <definedName name="Fb" localSheetId="0">#REF!</definedName>
    <definedName name="Fb">#REF!</definedName>
    <definedName name="fbeam" localSheetId="0">#REF!</definedName>
    <definedName name="fbeam">#REF!</definedName>
    <definedName name="FBEAM1" localSheetId="0">#REF!</definedName>
    <definedName name="FBEAM1">#REF!</definedName>
    <definedName name="fde" localSheetId="0">[8]Sheet1!#REF!</definedName>
    <definedName name="fde">[8]Sheet1!#REF!</definedName>
    <definedName name="fdrop" localSheetId="0">#REF!</definedName>
    <definedName name="fdrop">#REF!</definedName>
    <definedName name="fdrop1" localSheetId="0">#REF!</definedName>
    <definedName name="fdrop1">#REF!</definedName>
    <definedName name="FDROP11" localSheetId="0">#REF!</definedName>
    <definedName name="FDROP11">#REF!</definedName>
    <definedName name="FDROP2">#REF!</definedName>
    <definedName name="feb_qty_rev_3">#REF!</definedName>
    <definedName name="feb_rev4_qty">#REF!</definedName>
    <definedName name="FF">#REF!</definedName>
    <definedName name="fff">#REF!</definedName>
    <definedName name="FFGB5">#REF!</definedName>
    <definedName name="fgf">#REF!</definedName>
    <definedName name="fgfgsfdg" localSheetId="0" hidden="1">{#N/A,#N/A,FALSE,"Organisation Chart"}</definedName>
    <definedName name="fgfgsfdg" hidden="1">{#N/A,#N/A,FALSE,"Organisation Chart"}</definedName>
    <definedName name="Fh">#REF!</definedName>
    <definedName name="Fhwl">#REF!</definedName>
    <definedName name="file">#REF!</definedName>
    <definedName name="filtermaterial">#REF!</definedName>
    <definedName name="final_report">#REF!</definedName>
    <definedName name="final_report1">#REF!</definedName>
    <definedName name="FIRE">#REF!</definedName>
    <definedName name="FIT">#REF!</definedName>
    <definedName name="FIT___0">#REF!</definedName>
    <definedName name="FIT___13">#REF!</definedName>
    <definedName name="FITTINGS__AND__FURNISHINGS">#REF!</definedName>
    <definedName name="fixed_asset">#REF!</definedName>
    <definedName name="Fl">#REF!</definedName>
    <definedName name="flatstone">#REF!</definedName>
    <definedName name="Floor">#REF!</definedName>
    <definedName name="FLOOR__FINISHES">'[16]Build-up'!#REF!</definedName>
    <definedName name="Floorsqty" localSheetId="0">#REF!</definedName>
    <definedName name="Floorsqty">#REF!</definedName>
    <definedName name="fm" localSheetId="0">#REF!</definedName>
    <definedName name="fm">#REF!</definedName>
    <definedName name="fo" localSheetId="0">#REF!</definedName>
    <definedName name="fo">#REF!</definedName>
    <definedName name="footing">[36]concrete!$L$65</definedName>
    <definedName name="Footings" localSheetId="0">#REF!</definedName>
    <definedName name="Footings">#REF!</definedName>
    <definedName name="Formula1" localSheetId="0">#REF!</definedName>
    <definedName name="Formula1">#REF!</definedName>
    <definedName name="Formula2" localSheetId="0">#REF!</definedName>
    <definedName name="Formula2">#REF!</definedName>
    <definedName name="Fp">#REF!</definedName>
    <definedName name="FRAME">'[16]Build-up'!#REF!</definedName>
    <definedName name="fRANCIS" localSheetId="0">#REF!</definedName>
    <definedName name="fRANCIS">#REF!</definedName>
    <definedName name="FRE" localSheetId="0">#REF!</definedName>
    <definedName name="FRE">#REF!</definedName>
    <definedName name="frncis" localSheetId="0">#REF!</definedName>
    <definedName name="frncis">#REF!</definedName>
    <definedName name="front" localSheetId="0">'[4]#REF'!#REF!</definedName>
    <definedName name="front">'[4]#REF'!#REF!</definedName>
    <definedName name="front1" localSheetId="0">'[4]#REF'!#REF!</definedName>
    <definedName name="front1">'[4]#REF'!#REF!</definedName>
    <definedName name="FRONT11" localSheetId="0">'[4]#REF'!#REF!</definedName>
    <definedName name="FRONT11">'[4]#REF'!#REF!</definedName>
    <definedName name="Fs" localSheetId="0">#REF!</definedName>
    <definedName name="Fs">#REF!</definedName>
    <definedName name="fsg" localSheetId="0">#REF!</definedName>
    <definedName name="fsg">#REF!</definedName>
    <definedName name="fslab" localSheetId="0">#REF!</definedName>
    <definedName name="fslab">#REF!</definedName>
    <definedName name="FSLAB1">#REF!</definedName>
    <definedName name="ftfh">#REF!</definedName>
    <definedName name="fv" localSheetId="0" hidden="1">{#N/A,#N/A,FALSE,"Organisation Chart"}</definedName>
    <definedName name="fv" hidden="1">{#N/A,#N/A,FALSE,"Organisation Chart"}</definedName>
    <definedName name="FX_US_INR">#REF!</definedName>
    <definedName name="g" localSheetId="0">#REF!</definedName>
    <definedName name="g">#REF!</definedName>
    <definedName name="gama" localSheetId="0">#REF!</definedName>
    <definedName name="gama">#REF!</definedName>
    <definedName name="gamah">#REF!</definedName>
    <definedName name="GAS__INSTALLATIONS">#REF!</definedName>
    <definedName name="gd">[37]PROG_DATA!$B$6</definedName>
    <definedName name="ged">[18]Parameter!$B$131:$B$133</definedName>
    <definedName name="gfbeams">'[38]beam-reinft'!#REF!</definedName>
    <definedName name="gg" localSheetId="0">#REF!</definedName>
    <definedName name="gg">#REF!</definedName>
    <definedName name="ghg" localSheetId="0">#REF!</definedName>
    <definedName name="ghg">#REF!</definedName>
    <definedName name="GHJT" localSheetId="0">#REF!</definedName>
    <definedName name="GHJT">#REF!</definedName>
    <definedName name="GIFA">#REF!</definedName>
    <definedName name="GM">'[4]#REF'!#REF!</definedName>
    <definedName name="GMM">'[4]#REF'!#REF!</definedName>
    <definedName name="GRANO" localSheetId="0">#REF!</definedName>
    <definedName name="GRANO">#REF!</definedName>
    <definedName name="Group1" localSheetId="0">#REF!</definedName>
    <definedName name="Group1">#REF!</definedName>
    <definedName name="Group2" localSheetId="0">#REF!</definedName>
    <definedName name="Group2">#REF!</definedName>
    <definedName name="Group3">#REF!</definedName>
    <definedName name="Group4">#REF!</definedName>
    <definedName name="gs">#REF!</definedName>
    <definedName name="h">[8]Sheet1!#REF!</definedName>
    <definedName name="H___0" localSheetId="0">#REF!</definedName>
    <definedName name="H___0">#REF!</definedName>
    <definedName name="H___13" localSheetId="0">#REF!</definedName>
    <definedName name="H___13">#REF!</definedName>
    <definedName name="H0" localSheetId="0">#REF!</definedName>
    <definedName name="H0">#REF!</definedName>
    <definedName name="H0___0">#REF!</definedName>
    <definedName name="H0___13">#REF!</definedName>
    <definedName name="Hafez">#REF!</definedName>
    <definedName name="HAR">'[20]Staff Acco.'!#REF!</definedName>
    <definedName name="HARI" localSheetId="0">#REF!</definedName>
    <definedName name="HARI">#REF!</definedName>
    <definedName name="Hcbdw" localSheetId="0">[39]Timesheet!#REF!</definedName>
    <definedName name="Hcbdw">[39]Timesheet!#REF!</definedName>
    <definedName name="Hcw" localSheetId="0">[39]Timesheet!#REF!</definedName>
    <definedName name="Hcw">[39]Timesheet!#REF!</definedName>
    <definedName name="HEAT__SOURCE" localSheetId="0">#REF!</definedName>
    <definedName name="HEAT__SOURCE">#REF!</definedName>
    <definedName name="HEATING__VENTILATION___AIR_CONDITIONING" localSheetId="0">#REF!</definedName>
    <definedName name="HEATING__VENTILATION___AIR_CONDITIONING">#REF!</definedName>
    <definedName name="hf" localSheetId="0">#REF!</definedName>
    <definedName name="hf">#REF!</definedName>
    <definedName name="hfi">#REF!</definedName>
    <definedName name="hgr">#REF!</definedName>
    <definedName name="HH">'[9]#REF'!#REF!</definedName>
    <definedName name="hh___0" localSheetId="0">#REF!</definedName>
    <definedName name="hh___0">#REF!</definedName>
    <definedName name="hh___13" localSheetId="0">#REF!</definedName>
    <definedName name="hh___13">#REF!</definedName>
    <definedName name="Hhpc" localSheetId="0">[39]Timesheet!#REF!</definedName>
    <definedName name="Hhpc">[39]Timesheet!#REF!</definedName>
    <definedName name="hi" localSheetId="0">#REF!</definedName>
    <definedName name="hi">#REF!</definedName>
    <definedName name="HINDHUSTAN" localSheetId="0">#REF!</definedName>
    <definedName name="HINDHUSTAN">#REF!</definedName>
    <definedName name="HIns" localSheetId="0">#REF!</definedName>
    <definedName name="HIns">#REF!</definedName>
    <definedName name="Hipc" localSheetId="0">[39]Timesheet!#REF!</definedName>
    <definedName name="Hipc">[39]Timesheet!#REF!</definedName>
    <definedName name="Hlp" localSheetId="0">[39]Timesheet!#REF!</definedName>
    <definedName name="Hlp">[39]Timesheet!#REF!</definedName>
    <definedName name="ho" localSheetId="0">#REF!</definedName>
    <definedName name="ho">#REF!</definedName>
    <definedName name="ho___0" localSheetId="0">#REF!</definedName>
    <definedName name="ho___0">#REF!</definedName>
    <definedName name="ho___13" localSheetId="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s_atm">[39]Timesheet!#REF!</definedName>
    <definedName name="HSS" localSheetId="0">#REF!</definedName>
    <definedName name="HSS">#REF!</definedName>
    <definedName name="HTML_CodePage" hidden="1">1252</definedName>
    <definedName name="HTML_Control" localSheetId="0" hidden="1">{"'Sheet1'!$A$4386:$N$4591"}</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u">#REF!</definedName>
    <definedName name="Hu___0">#REF!</definedName>
    <definedName name="Hu___13">#REF!</definedName>
    <definedName name="HV">#REF!</definedName>
    <definedName name="hvacrates">#REF!</definedName>
    <definedName name="Hw_atm">[39]Timesheet!#REF!</definedName>
    <definedName name="HX" localSheetId="0">#REF!</definedName>
    <definedName name="HX">#REF!</definedName>
    <definedName name="hxa" localSheetId="0">#REF!</definedName>
    <definedName name="hxa">#REF!</definedName>
    <definedName name="hxb" localSheetId="0">#REF!</definedName>
    <definedName name="hxb">#REF!</definedName>
    <definedName name="hxc">#REF!</definedName>
    <definedName name="hxd">#REF!</definedName>
    <definedName name="hxi">#REF!</definedName>
    <definedName name="hysd">#REF!</definedName>
    <definedName name="I">#REF!</definedName>
    <definedName name="I___0">#REF!</definedName>
    <definedName name="I___13">#REF!</definedName>
    <definedName name="If">#REF!</definedName>
    <definedName name="Ig">#REF!</definedName>
    <definedName name="Ig___0">#REF!</definedName>
    <definedName name="Ig___13">#REF!</definedName>
    <definedName name="income">#REF!</definedName>
    <definedName name="ind">#REF!</definedName>
    <definedName name="indf">#REF!</definedName>
    <definedName name="indu">'[4]#REF'!#REF!</definedName>
    <definedName name="INFO">[28]Data!#REF!</definedName>
    <definedName name="INFRASTRUCTURE_ENTRY" localSheetId="0">#REF!</definedName>
    <definedName name="INFRASTRUCTURE_ENTRY">#REF!</definedName>
    <definedName name="INR_Conv" localSheetId="0">#REF!</definedName>
    <definedName name="INR_Conv">#REF!</definedName>
    <definedName name="insert_rows_1" localSheetId="0">'[40]Basement Budget'!#REF!</definedName>
    <definedName name="insert_rows_1">'[40]Basement Budget'!#REF!</definedName>
    <definedName name="insertplate_and_exp_joint" localSheetId="0">#REF!</definedName>
    <definedName name="insertplate_and_exp_joint">#REF!</definedName>
    <definedName name="Instf">[27]factors!$J$12</definedName>
    <definedName name="INTERNAL__DOORS" localSheetId="0">#REF!</definedName>
    <definedName name="INTERNAL__DOORS">#REF!</definedName>
    <definedName name="INTERNAL__WALLS__AND__PARTITIONS">'[16]Build-up'!#REF!</definedName>
    <definedName name="investment" localSheetId="0">#REF!</definedName>
    <definedName name="investment">#REF!</definedName>
    <definedName name="IOLIST">'[41]IO LIST'!$A$1:$O$134</definedName>
    <definedName name="ipu" localSheetId="0">#REF!</definedName>
    <definedName name="ipu">#REF!</definedName>
    <definedName name="ipu___0" localSheetId="0">#REF!</definedName>
    <definedName name="ipu___0">#REF!</definedName>
    <definedName name="ipu___13" localSheetId="0">#REF!</definedName>
    <definedName name="ipu___13">#REF!</definedName>
    <definedName name="Iron_Paint">#REF!</definedName>
    <definedName name="Is">#REF!</definedName>
    <definedName name="ISEC77">#REF!</definedName>
    <definedName name="issue_summ">'[42]water prop.'!$A$1</definedName>
    <definedName name="IT" localSheetId="0">#REF!</definedName>
    <definedName name="IT">#REF!</definedName>
    <definedName name="J" localSheetId="0">#REF!</definedName>
    <definedName name="J">#REF!</definedName>
    <definedName name="JEJS" localSheetId="0">#REF!</definedName>
    <definedName name="JEJS">#REF!</definedName>
    <definedName name="JEJS___0">#REF!</definedName>
    <definedName name="JEJS___11">#REF!</definedName>
    <definedName name="JEJS___12">#REF!</definedName>
    <definedName name="JEJS___13">#REF!</definedName>
    <definedName name="JEJS___4">#REF!</definedName>
    <definedName name="jkjkjkj">#REF!</definedName>
    <definedName name="job">#REF!</definedName>
    <definedName name="job___0">#REF!</definedName>
    <definedName name="job___11">#REF!</definedName>
    <definedName name="job___12">#REF!</definedName>
    <definedName name="JobID">#REF!</definedName>
    <definedName name="Jobtypes_3">[43]FORM7!$R$3:$S$7</definedName>
    <definedName name="johnson1" localSheetId="0">#REF!</definedName>
    <definedName name="johnson1">#REF!</definedName>
    <definedName name="june" localSheetId="0">#REF!</definedName>
    <definedName name="june">#REF!</definedName>
    <definedName name="K" localSheetId="0">#REF!</definedName>
    <definedName name="K">#REF!</definedName>
    <definedName name="K___0">#REF!</definedName>
    <definedName name="K___13">#REF!</definedName>
    <definedName name="k1_table">#REF!</definedName>
    <definedName name="k1x">[44]Design!#REF!</definedName>
    <definedName name="k1y">[44]Design!#REF!</definedName>
    <definedName name="K2C">[32]Design!#REF!</definedName>
    <definedName name="k2x">[44]Design!#REF!</definedName>
    <definedName name="k2y">[44]Design!#REF!</definedName>
    <definedName name="ka" localSheetId="0">#REF!</definedName>
    <definedName name="ka">#REF!</definedName>
    <definedName name="kal" localSheetId="0">#REF!</definedName>
    <definedName name="kal">#REF!</definedName>
    <definedName name="KARNA" localSheetId="0">#REF!</definedName>
    <definedName name="KARNA">#REF!</definedName>
    <definedName name="kb">#REF!</definedName>
    <definedName name="kc">#REF!</definedName>
    <definedName name="Kh">#REF!</definedName>
    <definedName name="Kh___0">#REF!</definedName>
    <definedName name="Kh___13">#REF!</definedName>
    <definedName name="khd">#REF!</definedName>
    <definedName name="khf">#REF!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#REF!</definedName>
    <definedName name="Km">#REF!</definedName>
    <definedName name="Km___0">#REF!</definedName>
    <definedName name="Km___13">#REF!</definedName>
    <definedName name="KOTA_STONE">#REF!</definedName>
    <definedName name="Ks">#REF!</definedName>
    <definedName name="Ks___0">#REF!</definedName>
    <definedName name="Ks___13">#REF!</definedName>
    <definedName name="ksd">#REF!</definedName>
    <definedName name="ksf">#REF!</definedName>
    <definedName name="L">#REF!</definedName>
    <definedName name="L___0">#REF!</definedName>
    <definedName name="L___13">#REF!</definedName>
    <definedName name="l1x">#REF!</definedName>
    <definedName name="l2x">#REF!</definedName>
    <definedName name="Lac_Polish">#REF!</definedName>
    <definedName name="LALA" localSheetId="0"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AMP">#REF!</definedName>
    <definedName name="LAMP___0">#REF!</definedName>
    <definedName name="LAMP___13">#REF!</definedName>
    <definedName name="Land_adv">#REF!</definedName>
    <definedName name="landacqcost">#REF!</definedName>
    <definedName name="Lc">#REF!</definedName>
    <definedName name="Lc___0">#REF!</definedName>
    <definedName name="Lc___13">#REF!</definedName>
    <definedName name="LCAR100">#REF!</definedName>
    <definedName name="LD">[37]PROG_DATA!$B$7</definedName>
    <definedName name="Lead" localSheetId="0">#REF!</definedName>
    <definedName name="Lead">#REF!</definedName>
    <definedName name="lef" localSheetId="0">#REF!</definedName>
    <definedName name="lef">#REF!</definedName>
    <definedName name="lel" localSheetId="0">#REF!</definedName>
    <definedName name="lel">#REF!</definedName>
    <definedName name="len">#REF!</definedName>
    <definedName name="levelling">#REF!</definedName>
    <definedName name="LG">#REF!</definedName>
    <definedName name="LIFT__AND__CONVEYOR__INSTALLATIONS">#REF!</definedName>
    <definedName name="limcount" hidden="1">1</definedName>
    <definedName name="List" hidden="1">[2]FitOutConfCentre!#REF!</definedName>
    <definedName name="LL">#REF!</definedName>
    <definedName name="LLALALLA" localSheetId="0" hidden="1">{#N/A,#N/A,TRUE,"Front";#N/A,#N/A,TRUE,"Simple Letter";#N/A,#N/A,TRUE,"Inside";#N/A,#N/A,TRUE,"Contents";#N/A,#N/A,TRUE,"Basis";#N/A,#N/A,TRUE,"Inclusions";#N/A,#N/A,TRUE,"Exclusions";#N/A,#N/A,TRUE,"Areas";#N/A,#N/A,TRUE,"Summary";#N/A,#N/A,TRUE,"Detail"}</definedName>
    <definedName name="LLALALLA" hidden="1">{#N/A,#N/A,TRUE,"Front";#N/A,#N/A,TRUE,"Simple Letter";#N/A,#N/A,TRUE,"Inside";#N/A,#N/A,TRUE,"Contents";#N/A,#N/A,TRUE,"Basis";#N/A,#N/A,TRUE,"Inclusions";#N/A,#N/A,TRUE,"Exclusions";#N/A,#N/A,TRUE,"Areas";#N/A,#N/A,TRUE,"Summary";#N/A,#N/A,TRUE,"Detail"}</definedName>
    <definedName name="loans_adv">#REF!</definedName>
    <definedName name="LOCAL_STAFF">#REF!</definedName>
    <definedName name="LOCAL_STAFF_ENTRY">#REF!</definedName>
    <definedName name="look">#REF!</definedName>
    <definedName name="Lr">#REF!</definedName>
    <definedName name="Lr___0">#REF!</definedName>
    <definedName name="Lr___13">#REF!</definedName>
    <definedName name="lsec">#REF!</definedName>
    <definedName name="Lsec1">#REF!</definedName>
    <definedName name="Lsec2">#REF!</definedName>
    <definedName name="Lsec3">#REF!</definedName>
    <definedName name="Lsec4">#REF!</definedName>
    <definedName name="Lsec5">#REF!</definedName>
    <definedName name="Lsec6">#REF!</definedName>
    <definedName name="lsec7">#REF!</definedName>
    <definedName name="LSNO1">[45]Lead!$P$6</definedName>
    <definedName name="LSNO12">[28]Lead!#REF!</definedName>
    <definedName name="LSNO13">[45]Lead!$P$22</definedName>
    <definedName name="LSNO14">[45]Lead!$P$23</definedName>
    <definedName name="LSNO15">[28]Lead!#REF!</definedName>
    <definedName name="LSNO17">[28]Lead!#REF!</definedName>
    <definedName name="LSNO2">[45]Lead!$P$7</definedName>
    <definedName name="LSNO21">[28]Lead!#REF!</definedName>
    <definedName name="LSNO23">[45]Lead!$P$31</definedName>
    <definedName name="LSNO24">[28]Lead!#REF!</definedName>
    <definedName name="LSNO25">[45]Lead!$P$32</definedName>
    <definedName name="LSNO26">[28]Lead!#REF!</definedName>
    <definedName name="LSNO27">[28]Lead!#REF!</definedName>
    <definedName name="LSNO28">[28]Lead!#REF!</definedName>
    <definedName name="LSNO29">[28]Lead!#REF!</definedName>
    <definedName name="LSNO3">[45]Lead!$P$8</definedName>
    <definedName name="LSNO30">[28]Lead!#REF!</definedName>
    <definedName name="LSNO31">[28]Lead!#REF!</definedName>
    <definedName name="LSNO32">[28]Lead!#REF!</definedName>
    <definedName name="LSNO33">[28]Lead!#REF!</definedName>
    <definedName name="LSNO34">[28]Lead!#REF!</definedName>
    <definedName name="LSNO35">[28]Lead!#REF!</definedName>
    <definedName name="LSNO36">[28]Lead!#REF!</definedName>
    <definedName name="LSNO7">[28]Lead!#REF!</definedName>
    <definedName name="LSNO9">[28]Lead!#REF!</definedName>
    <definedName name="LSR">[29]Parameter!$A$108:$A$110</definedName>
    <definedName name="ltf" localSheetId="0">#REF!</definedName>
    <definedName name="ltf">#REF!</definedName>
    <definedName name="LUMEN" localSheetId="0">#REF!</definedName>
    <definedName name="LUMEN">#REF!</definedName>
    <definedName name="LUMEN___0" localSheetId="0">#REF!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S.Grill">#REF!</definedName>
    <definedName name="m___0">#REF!</definedName>
    <definedName name="m___13">#REF!</definedName>
    <definedName name="M_25_box_Culvert">#REF!</definedName>
    <definedName name="m15flooring">#REF!</definedName>
    <definedName name="M1x">[44]Design!#REF!</definedName>
    <definedName name="M1y">[44]Design!#REF!</definedName>
    <definedName name="M2x">[44]Design!#REF!</definedName>
    <definedName name="M2y">[44]Design!#REF!</definedName>
    <definedName name="Ma">[39]Timesheet!#REF!</definedName>
    <definedName name="Ma_v">[39]Timesheet!#REF!</definedName>
    <definedName name="MACHINE_EQUIPMENT" localSheetId="0">#REF!</definedName>
    <definedName name="MACHINE_EQUIPMENT">#REF!</definedName>
    <definedName name="MACHINE_EQUIPMENT_ENTRY" localSheetId="0">#REF!</definedName>
    <definedName name="MACHINE_EQUIPMENT_ENTRY">#REF!</definedName>
    <definedName name="man" localSheetId="0">#REF!</definedName>
    <definedName name="man">#REF!</definedName>
    <definedName name="man___0">#REF!</definedName>
    <definedName name="man___11">#REF!</definedName>
    <definedName name="man___12">#REF!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terial_rate_entry">#REF!</definedName>
    <definedName name="MAZI">[21]Sheet1!#REF!</definedName>
    <definedName name="Mb">[39]Timesheet!#REF!</definedName>
    <definedName name="Mb_v">[39]Timesheet!#REF!</definedName>
    <definedName name="Mc">[39]Timesheet!#REF!</definedName>
    <definedName name="Mc_v">[39]Timesheet!#REF!</definedName>
    <definedName name="Md">[39]Timesheet!#REF!</definedName>
    <definedName name="MECHANICAL" localSheetId="0">#REF!</definedName>
    <definedName name="MECHANICAL">#REF!</definedName>
    <definedName name="MF" localSheetId="0">#REF!</definedName>
    <definedName name="MF">#REF!</definedName>
    <definedName name="MF___0" localSheetId="0">#REF!</definedName>
    <definedName name="MF___0">#REF!</definedName>
    <definedName name="MF___13">#REF!</definedName>
    <definedName name="mff">#REF!</definedName>
    <definedName name="mgf">#REF!</definedName>
    <definedName name="Mhpc">[39]Timesheet!#REF!:[39]Timesheet!#REF!</definedName>
    <definedName name="Mhpipd" localSheetId="0">[39]Timesheet!#REF!</definedName>
    <definedName name="Mhpipd">[39]Timesheet!#REF!</definedName>
    <definedName name="Mhps">[39]Timesheet!#REF!</definedName>
    <definedName name="MINOR__BUILDING__WORKS">'[16]Build-up'!#REF!</definedName>
    <definedName name="Mipc" localSheetId="0">[39]Timesheet!#REF!:[39]Timesheet!#REF!</definedName>
    <definedName name="Mipc">[39]Timesheet!#REF!:[39]Timesheet!#REF!</definedName>
    <definedName name="Mips" localSheetId="0">[39]Timesheet!#REF!</definedName>
    <definedName name="Mips">[39]Timesheet!#REF!</definedName>
    <definedName name="Mlpc" localSheetId="0">[39]Timesheet!#REF!</definedName>
    <definedName name="Mlpc">[39]Timesheet!#REF!</definedName>
    <definedName name="Mlpd">[39]Timesheet!#REF!</definedName>
    <definedName name="Mlps">[39]Timesheet!#REF!</definedName>
    <definedName name="MM" localSheetId="0">#REF!</definedName>
    <definedName name="MM">#REF!</definedName>
    <definedName name="MONTH_CONDITION" localSheetId="0">#REF!</definedName>
    <definedName name="MONTH_CONDITION">#REF!</definedName>
    <definedName name="MONTH_DETAILS" localSheetId="0">#REF!</definedName>
    <definedName name="MONTH_DETAILS">#REF!</definedName>
    <definedName name="MOSIC_INSITU">#REF!</definedName>
    <definedName name="MOSIC_TILES">#REF!</definedName>
    <definedName name="MS200202rev2">#REF!</definedName>
    <definedName name="ms2002may1706">#REF!</definedName>
    <definedName name="msjune1807">#REF!</definedName>
    <definedName name="myRange">#N/A</definedName>
    <definedName name="N" localSheetId="0">#REF!</definedName>
    <definedName name="N">#REF!</definedName>
    <definedName name="N___0" localSheetId="0">#REF!</definedName>
    <definedName name="N___0">#REF!</definedName>
    <definedName name="N___13" localSheetId="0">#REF!</definedName>
    <definedName name="N___13">#REF!</definedName>
    <definedName name="n1x">#REF!</definedName>
    <definedName name="n1y">#REF!</definedName>
    <definedName name="n2x">#REF!</definedName>
    <definedName name="n2y">#REF!</definedName>
    <definedName name="name_of_project">#REF!</definedName>
    <definedName name="NAMT">#REF!</definedName>
    <definedName name="net_cost_list">#REF!</definedName>
    <definedName name="ngfngfh">#REF!</definedName>
    <definedName name="NN">#REF!</definedName>
    <definedName name="NN___0">#REF!</definedName>
    <definedName name="NN___13">#REF!</definedName>
    <definedName name="NNN">#REF!</definedName>
    <definedName name="NNNN">'[4]#REF'!#REF!</definedName>
    <definedName name="nnnnm" localSheetId="0">#REF!</definedName>
    <definedName name="nnnnm">#REF!</definedName>
    <definedName name="NNNNN" localSheetId="0">'[4]#REF'!#REF!</definedName>
    <definedName name="NNNNN">'[4]#REF'!#REF!</definedName>
    <definedName name="notok" localSheetId="0">#REF!</definedName>
    <definedName name="notok">#REF!</definedName>
    <definedName name="NSSR1" localSheetId="0">#REF!</definedName>
    <definedName name="NSSR1">#REF!</definedName>
    <definedName name="NSSR10" localSheetId="0">#REF!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tfrf">#REF!</definedName>
    <definedName name="numf">#REF!</definedName>
    <definedName name="NVNVNV">[32]Design!#REF!</definedName>
    <definedName name="Nx" localSheetId="0">#REF!</definedName>
    <definedName name="Nx">#REF!</definedName>
    <definedName name="Nx___0" localSheetId="0">#REF!</definedName>
    <definedName name="Nx___0">#REF!</definedName>
    <definedName name="Nx___13" localSheetId="0">#REF!</definedName>
    <definedName name="Nx___13">#REF!</definedName>
    <definedName name="Ny">#REF!</definedName>
    <definedName name="Ny___0">#REF!</definedName>
    <definedName name="Ny___13">#REF!</definedName>
    <definedName name="NYL">#REF!</definedName>
    <definedName name="o">#REF!</definedName>
    <definedName name="obpl">#REF!</definedName>
    <definedName name="ofcablescost">#REF!</definedName>
    <definedName name="ok">#REF!</definedName>
    <definedName name="OLE_LINK2">#REF!</definedName>
    <definedName name="OLE_LINK2___1">#REF!</definedName>
    <definedName name="OLE_LINK2___8">#REF!</definedName>
    <definedName name="OVER_HEADS_ENTRY">#REF!</definedName>
    <definedName name="Overall_Summary_Title">#REF!</definedName>
    <definedName name="OVERHEADS">#REF!</definedName>
    <definedName name="p">#REF!</definedName>
    <definedName name="P.C.C.1.2.4.10MM">#REF!</definedName>
    <definedName name="P.C.C.1.2.4.H.B">#REF!</definedName>
    <definedName name="P.C.C.1.2.4.M.B" localSheetId="0">#REF!+#REF!</definedName>
    <definedName name="P.C.C.1.2.4.M.B">#REF!+#REF!</definedName>
    <definedName name="P.C.C.1.3.6.40MM">#REF!</definedName>
    <definedName name="P.C.C.1.3.6.H.B">#REF!</definedName>
    <definedName name="P.C.C.1.4.8">#REF!</definedName>
    <definedName name="P.C.C.1.5.10">#REF!</definedName>
    <definedName name="P.C.C.1.8.16HB">#REF!</definedName>
    <definedName name="P.C.C1.3.6.MB">#REF!</definedName>
    <definedName name="P.C.C1.8.16_MB">#REF!</definedName>
    <definedName name="p___0">#REF!</definedName>
    <definedName name="p___13">#REF!</definedName>
    <definedName name="p_RateAnalysis" hidden="1">'[14]final abstract'!#REF!</definedName>
    <definedName name="pa" localSheetId="0">#REF!</definedName>
    <definedName name="pa">#REF!</definedName>
    <definedName name="pa___0" localSheetId="0">#REF!</definedName>
    <definedName name="pa___0">#REF!</definedName>
    <definedName name="pa___13" localSheetId="0">#REF!</definedName>
    <definedName name="pa___13">#REF!</definedName>
    <definedName name="PAGE1">#REF!</definedName>
    <definedName name="painting">#REF!</definedName>
    <definedName name="PAN_TILES">#REF!</definedName>
    <definedName name="Pane2">#REF!</definedName>
    <definedName name="Pane2___0">#REF!</definedName>
    <definedName name="Pane2___13">#REF!</definedName>
    <definedName name="pb">#REF!</definedName>
    <definedName name="pb___0">#REF!</definedName>
    <definedName name="pb___11">#REF!</definedName>
    <definedName name="pb___12">#REF!</definedName>
    <definedName name="Pbx">[44]Design!#REF!</definedName>
    <definedName name="Pby">[44]Design!#REF!</definedName>
    <definedName name="PCC">'[46]RCC,Ret. Wall'!#REF!</definedName>
    <definedName name="pccut" localSheetId="0">#REF!</definedName>
    <definedName name="pccut">#REF!</definedName>
    <definedName name="PConc" localSheetId="0" hidden="1">'[14]final abstract'!#REF!</definedName>
    <definedName name="PConc" hidden="1">'[14]final abstract'!#REF!</definedName>
    <definedName name="pcur">[29]Parameter!$D$15:$D$23</definedName>
    <definedName name="pfx">'[18]1_Project_Profile'!$G$30</definedName>
    <definedName name="PG21T" localSheetId="0">#REF!</definedName>
    <definedName name="PG21T">#REF!</definedName>
    <definedName name="PG22T" localSheetId="0">#REF!</definedName>
    <definedName name="PG22T">#REF!</definedName>
    <definedName name="PG23T" localSheetId="0">#REF!</definedName>
    <definedName name="PG23T">#REF!</definedName>
    <definedName name="PG51T">#REF!</definedName>
    <definedName name="PG52T">#REF!</definedName>
    <definedName name="PG53T">#REF!</definedName>
    <definedName name="PG54T">#REF!</definedName>
    <definedName name="pH">#REF!</definedName>
    <definedName name="pH___0">#REF!</definedName>
    <definedName name="pH___13">#REF!</definedName>
    <definedName name="PhaseCode">#REF!</definedName>
    <definedName name="PhonesQty">#REF!</definedName>
    <definedName name="pilingfinal" localSheetId="0" hidden="1">{#N/A,#N/A,FALSE,"Organisation Chart"}</definedName>
    <definedName name="pilingfinal" hidden="1">{#N/A,#N/A,FALSE,"Organisation Chart"}</definedName>
    <definedName name="pillers">[36]concrete!$L$194</definedName>
    <definedName name="pitching" localSheetId="0">#REF!</definedName>
    <definedName name="pitching">#REF!</definedName>
    <definedName name="PK" localSheetId="0">'[4]#REF'!#REF!</definedName>
    <definedName name="PK">'[4]#REF'!#REF!</definedName>
    <definedName name="Pkg_col" localSheetId="0">#REF!</definedName>
    <definedName name="Pkg_col">#REF!</definedName>
    <definedName name="PKK" localSheetId="0">'[4]#REF'!#REF!</definedName>
    <definedName name="PKK">'[4]#REF'!#REF!</definedName>
    <definedName name="plan" localSheetId="0">#REF!</definedName>
    <definedName name="plan">#REF!</definedName>
    <definedName name="Plant" localSheetId="0">#REF!</definedName>
    <definedName name="Plant">#REF!</definedName>
    <definedName name="Plant_Desc" localSheetId="0">#REF!</definedName>
    <definedName name="Plant_Desc">#REF!</definedName>
    <definedName name="Plast_1.3_W.P.C">#REF!</definedName>
    <definedName name="Plast_1.5_12mm">#REF!</definedName>
    <definedName name="Plast_1.5_20mm">#REF!</definedName>
    <definedName name="Plast_Dummy">#REF!</definedName>
    <definedName name="Plast_Roof">#REF!</definedName>
    <definedName name="Plastic_Emulsion">#REF!</definedName>
    <definedName name="plbeams">#REF!</definedName>
    <definedName name="PM">[29]Parameter!$A$64:$A$68</definedName>
    <definedName name="PMACRA">[29]Parameter!$B$82:$B$86</definedName>
    <definedName name="PMC">[29]Parameter!$B$75:$B$79</definedName>
    <definedName name="PMGRC">[29]Parameter!$B$89:$B$93</definedName>
    <definedName name="po" localSheetId="0">#REF!</definedName>
    <definedName name="po">#REF!</definedName>
    <definedName name="point1" localSheetId="0">#REF!</definedName>
    <definedName name="point1">#REF!</definedName>
    <definedName name="points" localSheetId="0">#REF!</definedName>
    <definedName name="points">#REF!</definedName>
    <definedName name="Pondy1">#REF!</definedName>
    <definedName name="PP">#REF!</definedName>
    <definedName name="Prelm_Exp">#REF!</definedName>
    <definedName name="PressedTile">#REF!</definedName>
    <definedName name="price">#REF!</definedName>
    <definedName name="prince">#REF!</definedName>
    <definedName name="prince1">#REF!</definedName>
    <definedName name="Principal">#REF!</definedName>
    <definedName name="_xlnm.Print_Area" localSheetId="3">Analysis!$A$27:$F$291</definedName>
    <definedName name="_xlnm.Print_Area" localSheetId="1">'BOQ - Finishing'!$A$1:$K$53</definedName>
    <definedName name="_xlnm.Print_Area" localSheetId="2">MS!$A$1:$L$152</definedName>
    <definedName name="_xlnm.Print_Area" localSheetId="0">#REF!</definedName>
    <definedName name="_xlnm.Print_Area">#REF!</definedName>
    <definedName name="PRINT_AREA_MI" localSheetId="0">#REF!</definedName>
    <definedName name="PRINT_AREA_MI">#REF!</definedName>
    <definedName name="PRINT_AREA_MI___0" localSheetId="0">#REF!</definedName>
    <definedName name="PRINT_AREA_MI___0">#REF!</definedName>
    <definedName name="Print_Area_MI_17">#REF!</definedName>
    <definedName name="Print_Range">#REF!</definedName>
    <definedName name="_xlnm.Print_Titles">#REF!</definedName>
    <definedName name="Print_Titles_MI">#REF!</definedName>
    <definedName name="project">#REF!</definedName>
    <definedName name="ProjectLocation">#REF!</definedName>
    <definedName name="ProjectNumber">#REF!</definedName>
    <definedName name="ProjectSubtitle">#REF!</definedName>
    <definedName name="ProjectTitle">#REF!</definedName>
    <definedName name="PROPS">[21]Sheet1!#REF!</definedName>
    <definedName name="PROTECTIVE__INSTALLATIONS" localSheetId="0">#REF!</definedName>
    <definedName name="PROTECTIVE__INSTALLATIONS">#REF!</definedName>
    <definedName name="PS" localSheetId="0">#REF!</definedName>
    <definedName name="PS">#REF!</definedName>
    <definedName name="PS___0" localSheetId="0">#REF!</definedName>
    <definedName name="PS___0">#REF!</definedName>
    <definedName name="PS___13">#REF!</definedName>
    <definedName name="PT">[29]Parameter!$A$53:$A$61</definedName>
    <definedName name="Puz">[44]Design!#REF!</definedName>
    <definedName name="q">'[9]#REF'!#REF!</definedName>
    <definedName name="Qc" localSheetId="0">#REF!</definedName>
    <definedName name="Qc">#REF!</definedName>
    <definedName name="Qc___0" localSheetId="0">#REF!</definedName>
    <definedName name="Qc___0">#REF!</definedName>
    <definedName name="Qc___13" localSheetId="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span">#REF!</definedName>
    <definedName name="qty">#REF!</definedName>
    <definedName name="Qty_as_on_apr">#REF!</definedName>
    <definedName name="qtyunitsum">#REF!</definedName>
    <definedName name="quantity">'[47]P1-1(1)'!#REF!</definedName>
    <definedName name="R.R_1.3" localSheetId="0">#REF!</definedName>
    <definedName name="R.R_1.3">#REF!</definedName>
    <definedName name="R.R_1.5" localSheetId="0">#REF!</definedName>
    <definedName name="R.R_1.5">#REF!</definedName>
    <definedName name="R.R_1.6" localSheetId="0">#REF!</definedName>
    <definedName name="R.R_1.6">#REF!</definedName>
    <definedName name="R_">#REF!</definedName>
    <definedName name="raams">#REF!</definedName>
    <definedName name="railing">#REF!</definedName>
    <definedName name="ram">#REF!</definedName>
    <definedName name="RANGE1">'[48]RCC work'!#REF!</definedName>
    <definedName name="RANGE2">NA()</definedName>
    <definedName name="RANGE6">NA()</definedName>
    <definedName name="RATE">#REF!</definedName>
    <definedName name="Rate_for_1_Cum">#REF!</definedName>
    <definedName name="RCC.1.1.2_MB">#REF!</definedName>
    <definedName name="RCC.1.1.5.3_MB">#REF!</definedName>
    <definedName name="RCC.1.2.4_MB">#REF!</definedName>
    <definedName name="rcwbgl">#REF!</definedName>
    <definedName name="rcwbgl2">#REF!</definedName>
    <definedName name="rdtd">#REF!</definedName>
    <definedName name="Re">#REF!</definedName>
    <definedName name="Re___0">#REF!</definedName>
    <definedName name="Re___13">#REF!</definedName>
    <definedName name="Rear">[49]COLUMN!#REF!</definedName>
    <definedName name="rear1">[49]COLUMN!#REF!</definedName>
    <definedName name="REARS">[49]COLUMN!#REF!</definedName>
    <definedName name="_xlnm.Recorder" localSheetId="0">#REF!</definedName>
    <definedName name="_xlnm.Recorder">#REF!</definedName>
    <definedName name="rect_4_415" localSheetId="0">#REF!</definedName>
    <definedName name="rect_4_415">#REF!</definedName>
    <definedName name="REDOXIDE" localSheetId="0">#REF!</definedName>
    <definedName name="REDOXIDE">#REF!</definedName>
    <definedName name="REGULAR_STAFF">#REF!</definedName>
    <definedName name="REGULAR_STAFF_ENTRY">#REF!</definedName>
    <definedName name="REINFORCE">#REF!</definedName>
    <definedName name="rel">#REF!</definedName>
    <definedName name="REMOVE">#N/A</definedName>
    <definedName name="ResDoa" localSheetId="0">#REF!</definedName>
    <definedName name="ResDoa">#REF!</definedName>
    <definedName name="Resources" localSheetId="0" hidden="1">{#N/A,#N/A,FALSE,"Organisation Chart"}</definedName>
    <definedName name="Resources" hidden="1">{#N/A,#N/A,FALSE,"Organisation Chart"}</definedName>
    <definedName name="Rev">#REF!</definedName>
    <definedName name="Revision">#REF!</definedName>
    <definedName name="revision1">#REF!</definedName>
    <definedName name="rig">#REF!</definedName>
    <definedName name="Rl">#REF!</definedName>
    <definedName name="Rl___0">#REF!</definedName>
    <definedName name="Rl___13">#REF!</definedName>
    <definedName name="rm4e">#REF!</definedName>
    <definedName name="RNN">[7]COLUMN!#REF!</definedName>
    <definedName name="robot" localSheetId="0">#REF!</definedName>
    <definedName name="robot">#REF!</definedName>
    <definedName name="ROOF" localSheetId="0">'[16]Build-up'!#REF!</definedName>
    <definedName name="ROOF">'[16]Build-up'!#REF!</definedName>
    <definedName name="rose" localSheetId="0">#REF!</definedName>
    <definedName name="rose">#REF!</definedName>
    <definedName name="rosid" localSheetId="0">#REF!</definedName>
    <definedName name="rosid">#REF!</definedName>
    <definedName name="rr" localSheetId="0">'[9]#REF'!#REF!</definedName>
    <definedName name="rr">'[9]#REF'!#REF!</definedName>
    <definedName name="rrcost" localSheetId="0">#REF!</definedName>
    <definedName name="rrcost">#REF!</definedName>
    <definedName name="rrr" localSheetId="0">#REF!</definedName>
    <definedName name="rrr">#REF!</definedName>
    <definedName name="Rs" localSheetId="0">#REF!</definedName>
    <definedName name="Rs">#REF!</definedName>
    <definedName name="Rs___0">#REF!</definedName>
    <definedName name="Rs___13">#REF!</definedName>
    <definedName name="Rse">#REF!</definedName>
    <definedName name="Rse___0">#REF!</definedName>
    <definedName name="Rse___13">#REF!</definedName>
    <definedName name="RsmName">#REF!</definedName>
    <definedName name="rtr">#REF!</definedName>
    <definedName name="s">[8]Sheet1!#REF!</definedName>
    <definedName name="S.L.WALL" localSheetId="0">#REF!</definedName>
    <definedName name="S.L.WALL">#REF!</definedName>
    <definedName name="S.S.WALL" localSheetId="0">#REF!</definedName>
    <definedName name="S.S.WALL">#REF!</definedName>
    <definedName name="S0" localSheetId="0">#REF!</definedName>
    <definedName name="S0">#REF!</definedName>
    <definedName name="Sa">#REF!</definedName>
    <definedName name="sai">#REF!</definedName>
    <definedName name="SALARY">#REF!</definedName>
    <definedName name="Sales_Office">'[30]Sales Office'!$B$1:$B$12</definedName>
    <definedName name="SAND_FILL" localSheetId="0">#REF!</definedName>
    <definedName name="SAND_FILL">#REF!</definedName>
    <definedName name="SANITARY__APPLIANCES" localSheetId="0">#REF!</definedName>
    <definedName name="SANITARY__APPLIANCES">#REF!</definedName>
    <definedName name="SARAVANAN" localSheetId="0">#REF!</definedName>
    <definedName name="SARAVANAN">#REF!</definedName>
    <definedName name="saucomd">#REF!</definedName>
    <definedName name="saud">#REF!</definedName>
    <definedName name="sauf">#REF!</definedName>
    <definedName name="sauspad">#REF!</definedName>
    <definedName name="sausysd">#REF!</definedName>
    <definedName name="SC">#REF!</definedName>
    <definedName name="sch">'[50]purpose&amp;input'!#REF!</definedName>
    <definedName name="schools" localSheetId="0">#REF!</definedName>
    <definedName name="schools">#REF!</definedName>
    <definedName name="SD" localSheetId="0">#REF!</definedName>
    <definedName name="SD">#REF!</definedName>
    <definedName name="Sdate" localSheetId="0">#REF!</definedName>
    <definedName name="Sdate">#REF!</definedName>
    <definedName name="sdpl">#REF!</definedName>
    <definedName name="SDPLBS">#REF!</definedName>
    <definedName name="SDPLFA">#REF!</definedName>
    <definedName name="SDPLPL">#REF!</definedName>
    <definedName name="sdsd">#REF!</definedName>
    <definedName name="se">#REF!</definedName>
    <definedName name="sec">#REF!</definedName>
    <definedName name="sec_deposit">#REF!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e">#REF!</definedName>
    <definedName name="sencount" hidden="1">1</definedName>
    <definedName name="serf">#REF!</definedName>
    <definedName name="servf">#REF!</definedName>
    <definedName name="SERVICES__EQUIPMENT">#REF!</definedName>
    <definedName name="SF">#REF!</definedName>
    <definedName name="sfw">#REF!</definedName>
    <definedName name="sgh">#REF!</definedName>
    <definedName name="shd">#REF!</definedName>
    <definedName name="sheet1">#REF!</definedName>
    <definedName name="sheet1___0">#REF!</definedName>
    <definedName name="sheet1___13">#REF!</definedName>
    <definedName name="shf">#REF!</definedName>
    <definedName name="SHOW_TO_CUSTOME">#REF!</definedName>
    <definedName name="SHS">#REF!</definedName>
    <definedName name="si">#REF!</definedName>
    <definedName name="sigma0.2">#REF!</definedName>
    <definedName name="sigma0_2">#REF!</definedName>
    <definedName name="sigmab">#REF!</definedName>
    <definedName name="sigmah">#REF!</definedName>
    <definedName name="sigmat">#REF!</definedName>
    <definedName name="SITE__WORKS">'[16]Build-up'!#REF!</definedName>
    <definedName name="SITEWORKS" localSheetId="0">#REF!</definedName>
    <definedName name="SITEWORKS">#REF!</definedName>
    <definedName name="ska" localSheetId="0"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0"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lab">#REF!</definedName>
    <definedName name="SLAB1">#REF!</definedName>
    <definedName name="SLOPE">#REF!</definedName>
    <definedName name="sond">#REF!</definedName>
    <definedName name="sondf">#REF!</definedName>
    <definedName name="SONTF">[19]factors!#REF!</definedName>
    <definedName name="SPECIAL__INSTALLATIONS" localSheetId="0">#REF!</definedName>
    <definedName name="SPECIAL__INSTALLATIONS">#REF!</definedName>
    <definedName name="SPOT1" localSheetId="0">#REF!</definedName>
    <definedName name="SPOT1">#REF!</definedName>
    <definedName name="SQRT__1___0.6___1.0" localSheetId="0">#REF!</definedName>
    <definedName name="SQRT__1___0.6___1.0">#REF!</definedName>
    <definedName name="SQRT__1___0_6___1_0">#REF!</definedName>
    <definedName name="SQRT__1___0_6___1_0___0">#REF!</definedName>
    <definedName name="SQRT__1___0_6___1_0___13">#REF!</definedName>
    <definedName name="SRB" localSheetId="0" hidden="1">{"'Sheet1'!$A$4386:$N$4591"}</definedName>
    <definedName name="SRB" hidden="1">{"'Sheet1'!$A$4386:$N$4591"}</definedName>
    <definedName name="srvf">#REF!</definedName>
    <definedName name="ss">#REF!</definedName>
    <definedName name="ssd">#REF!</definedName>
    <definedName name="Ssec1">#REF!</definedName>
    <definedName name="Ssec2">#REF!</definedName>
    <definedName name="Ssec3">#REF!</definedName>
    <definedName name="Ssec4">#REF!</definedName>
    <definedName name="Ssec5">#REF!</definedName>
    <definedName name="Ssec6">#REF!</definedName>
    <definedName name="ssf">#REF!</definedName>
    <definedName name="SSS">[5]SOR!#REF!</definedName>
    <definedName name="ssss">'[4]#REF'!#REF!</definedName>
    <definedName name="sstype3drop" localSheetId="0">#REF!</definedName>
    <definedName name="sstype3drop">#REF!</definedName>
    <definedName name="SSTYPE3DROP1" localSheetId="0">#REF!</definedName>
    <definedName name="SSTYPE3DROP1">#REF!</definedName>
    <definedName name="sstype3slab" localSheetId="0">#REF!</definedName>
    <definedName name="sstype3slab">#REF!</definedName>
    <definedName name="SSTYPESLAB1">#REF!</definedName>
    <definedName name="Stage">#REF!</definedName>
    <definedName name="Stagging">[51]Boq!#REF!</definedName>
    <definedName name="Staircase" localSheetId="0">#REF!</definedName>
    <definedName name="Staircase">#REF!</definedName>
    <definedName name="Staircase2" localSheetId="0">#REF!</definedName>
    <definedName name="Staircase2">#REF!</definedName>
    <definedName name="STAIRS" localSheetId="0">'[16]Build-up'!#REF!</definedName>
    <definedName name="STAIRS">'[16]Build-up'!#REF!</definedName>
    <definedName name="start" localSheetId="0">#REF!</definedName>
    <definedName name="start">#REF!</definedName>
    <definedName name="Start_Date" localSheetId="0">#REF!</definedName>
    <definedName name="Start_Date">#REF!</definedName>
    <definedName name="steam_props" localSheetId="0">#REF!</definedName>
    <definedName name="steam_props">#REF!</definedName>
    <definedName name="StrID">#REF!</definedName>
    <definedName name="STRUCTURAL">#REF!</definedName>
    <definedName name="structure">#REF!</definedName>
    <definedName name="Stucco">#REF!</definedName>
    <definedName name="stype2drop">#REF!</definedName>
    <definedName name="STYPE2DROP1">#REF!</definedName>
    <definedName name="stype2slab">#REF!</definedName>
    <definedName name="STYPE2SLAB1">#REF!</definedName>
    <definedName name="stype3drop">#REF!</definedName>
    <definedName name="STYPE3DROP2">#REF!</definedName>
    <definedName name="stype3slab">#REF!</definedName>
    <definedName name="STYPE3SLAB1">#REF!</definedName>
    <definedName name="SubDiv">[29]Parameter!$A$13:$A$21</definedName>
    <definedName name="Subject" localSheetId="0">#REF!</definedName>
    <definedName name="Subject">#REF!</definedName>
    <definedName name="SUBSTRUCTIRE" localSheetId="0">'[16]Build-up'!#REF!</definedName>
    <definedName name="SUBSTRUCTIRE">'[16]Build-up'!#REF!</definedName>
    <definedName name="substructure" localSheetId="0">#REF!</definedName>
    <definedName name="substructure">#REF!</definedName>
    <definedName name="sum6C" localSheetId="0">#REF!</definedName>
    <definedName name="sum6C">#REF!</definedName>
    <definedName name="summary" localSheetId="0">#REF!</definedName>
    <definedName name="summary">#REF!</definedName>
    <definedName name="superstructure">#REF!</definedName>
    <definedName name="supliers">[8]Sheet1!#REF!</definedName>
    <definedName name="SURYA" localSheetId="0">#REF!</definedName>
    <definedName name="SURYA">#REF!</definedName>
    <definedName name="SW" localSheetId="0">#REF!</definedName>
    <definedName name="SW">#REF!</definedName>
    <definedName name="swf" localSheetId="0">#REF!</definedName>
    <definedName name="swf">#REF!</definedName>
    <definedName name="t">#REF!</definedName>
    <definedName name="t___0">#REF!</definedName>
    <definedName name="t___13">#REF!</definedName>
    <definedName name="T0">#REF!</definedName>
    <definedName name="Table">#REF!</definedName>
    <definedName name="table1">#REF!</definedName>
    <definedName name="TABLE2">#REF!</definedName>
    <definedName name="TableRange">#REF!</definedName>
    <definedName name="TAMT">#REF!</definedName>
    <definedName name="TaxTV">10%</definedName>
    <definedName name="TaxXL">5%</definedName>
    <definedName name="TD">#REF!</definedName>
    <definedName name="te">#REF!</definedName>
    <definedName name="TECHI">#REF!</definedName>
    <definedName name="telephonepoles">#REF!</definedName>
    <definedName name="tem" localSheetId="0" hidden="1">{#N/A,#N/A,TRUE,"Front";#N/A,#N/A,TRUE,"Simple Letter";#N/A,#N/A,TRUE,"Inside";#N/A,#N/A,TRUE,"Contents";#N/A,#N/A,TRUE,"Basis";#N/A,#N/A,TRUE,"Inclusions";#N/A,#N/A,TRUE,"Exclusions";#N/A,#N/A,TRUE,"Areas";#N/A,#N/A,TRUE,"Summary";#N/A,#N/A,TRUE,"Detail"}</definedName>
    <definedName name="tem" hidden="1">{#N/A,#N/A,TRUE,"Front";#N/A,#N/A,TRUE,"Simple Letter";#N/A,#N/A,TRUE,"Inside";#N/A,#N/A,TRUE,"Contents";#N/A,#N/A,TRUE,"Basis";#N/A,#N/A,TRUE,"Inclusions";#N/A,#N/A,TRUE,"Exclusions";#N/A,#N/A,TRUE,"Areas";#N/A,#N/A,TRUE,"Summary";#N/A,#N/A,TRUE,"Detail"}</definedName>
    <definedName name="temp" localSheetId="0" hidden="1">{#N/A,#N/A,TRUE,"Front";#N/A,#N/A,TRUE,"Simple Letter";#N/A,#N/A,TRUE,"Inside";#N/A,#N/A,TRUE,"Contents";#N/A,#N/A,TRUE,"Basis";#N/A,#N/A,TRUE,"Inclusions";#N/A,#N/A,TRUE,"Exclusions";#N/A,#N/A,TRUE,"Areas";#N/A,#N/A,TRUE,"Summary";#N/A,#N/A,TRUE,"Detail"}</definedName>
    <definedName name="temp" hidden="1">{#N/A,#N/A,TRUE,"Front";#N/A,#N/A,TRUE,"Simple Letter";#N/A,#N/A,TRUE,"Inside";#N/A,#N/A,TRUE,"Contents";#N/A,#N/A,TRUE,"Basis";#N/A,#N/A,TRUE,"Inclusions";#N/A,#N/A,TRUE,"Exclusions";#N/A,#N/A,TRUE,"Areas";#N/A,#N/A,TRUE,"Summary";#N/A,#N/A,TRUE,"Detail"}</definedName>
    <definedName name="temp1" localSheetId="0" hidden="1">{#N/A,#N/A,TRUE,"Front";#N/A,#N/A,TRUE,"Simple Letter";#N/A,#N/A,TRUE,"Inside";#N/A,#N/A,TRUE,"Contents";#N/A,#N/A,TRUE,"Basis";#N/A,#N/A,TRUE,"Inclusions";#N/A,#N/A,TRUE,"Exclusions";#N/A,#N/A,TRUE,"Areas";#N/A,#N/A,TRUE,"Summary";#N/A,#N/A,TRUE,"Detail"}</definedName>
    <definedName name="temp1"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#REF!</definedName>
    <definedName name="test1">#REF!</definedName>
    <definedName name="TEt">#REF!</definedName>
    <definedName name="TEt___0">#REF!</definedName>
    <definedName name="TEt___13">#REF!</definedName>
    <definedName name="TF">#REF!</definedName>
    <definedName name="TITLE">#REF!</definedName>
    <definedName name="Title1">#REF!</definedName>
    <definedName name="Title2">#REF!</definedName>
    <definedName name="TMBPLA">[21]Sheet1!#REF!</definedName>
    <definedName name="TMBSCA">[21]Sheet1!#REF!</definedName>
    <definedName name="tol" localSheetId="0">#REF!</definedName>
    <definedName name="tol">#REF!</definedName>
    <definedName name="top" localSheetId="0">#REF!</definedName>
    <definedName name="top">#REF!</definedName>
    <definedName name="topl" localSheetId="0">#REF!</definedName>
    <definedName name="topl">#REF!</definedName>
    <definedName name="topn">#REF!</definedName>
    <definedName name="TorF">#REF!</definedName>
    <definedName name="TOTAL_CONSUMPTION">#REF!</definedName>
    <definedName name="totalqtyfinal">#REF!</definedName>
    <definedName name="Travel_Mode">#REF!</definedName>
    <definedName name="Travel_Time">#REF!</definedName>
    <definedName name="tS">#REF!</definedName>
    <definedName name="tS___0">#REF!</definedName>
    <definedName name="tS___13">#REF!</definedName>
    <definedName name="TT">'[9]#REF'!#REF!</definedName>
    <definedName name="ttt" localSheetId="0">#REF!</definedName>
    <definedName name="ttt">#REF!</definedName>
    <definedName name="TUES1" localSheetId="0">#REF!</definedName>
    <definedName name="TUES1">#REF!</definedName>
    <definedName name="TW" localSheetId="0">#REF!</definedName>
    <definedName name="TW">#REF!</definedName>
    <definedName name="type">#REF!</definedName>
    <definedName name="Type1">#REF!</definedName>
    <definedName name="type11">#REF!</definedName>
    <definedName name="type1drop">#REF!</definedName>
    <definedName name="type1slab">#REF!</definedName>
    <definedName name="Type2">#REF!</definedName>
    <definedName name="type2drop">#REF!</definedName>
    <definedName name="type2slab">#REF!</definedName>
    <definedName name="Type3">#REF!</definedName>
    <definedName name="type3drop">#REF!</definedName>
    <definedName name="type3slab">#REF!</definedName>
    <definedName name="type4">#REF!</definedName>
    <definedName name="type44">#REF!</definedName>
    <definedName name="type4drop">#REF!</definedName>
    <definedName name="type4slab">#REF!</definedName>
    <definedName name="U">#REF!</definedName>
    <definedName name="UNICOD">#REF!</definedName>
    <definedName name="UNITS">#REF!</definedName>
    <definedName name="unsecured">#REF!</definedName>
    <definedName name="UPPER_FLOORS">#REF!</definedName>
    <definedName name="Upvc1">#REF!</definedName>
    <definedName name="usd">#REF!</definedName>
    <definedName name="Use_Alternates">#REF!</definedName>
    <definedName name="V">'[52]Name Lists'!$E$239:$E$242</definedName>
    <definedName name="va" localSheetId="0">#REF!</definedName>
    <definedName name="va">#REF!</definedName>
    <definedName name="va___0" localSheetId="0">#REF!</definedName>
    <definedName name="va___0">#REF!</definedName>
    <definedName name="va___13" localSheetId="0">#REF!</definedName>
    <definedName name="va___13">#REF!</definedName>
    <definedName name="Validity">[29]Parameter!$A$37:$A$44</definedName>
    <definedName name="Value_Col" localSheetId="0">#REF!</definedName>
    <definedName name="Value_Col">#REF!</definedName>
    <definedName name="valve2" localSheetId="0">#REF!</definedName>
    <definedName name="valve2">#REF!</definedName>
    <definedName name="valve3" localSheetId="0">#REF!</definedName>
    <definedName name="valve3">#REF!</definedName>
    <definedName name="valves">#REF!</definedName>
    <definedName name="VANDEMATARAM">#REF!</definedName>
    <definedName name="Varnish">#REF!</definedName>
    <definedName name="Varnish1">#REF!</definedName>
    <definedName name="vasu">#REF!</definedName>
    <definedName name="vatf">#REF!</definedName>
    <definedName name="VB">#REF!</definedName>
    <definedName name="VD">#REF!</definedName>
    <definedName name="Vend">#REF!</definedName>
    <definedName name="vender_1500KVA">#REF!</definedName>
    <definedName name="VENDOR">#REF!</definedName>
    <definedName name="vendor_500KVA">#REF!</definedName>
    <definedName name="vertical_col_and_corner_walls">#REF!</definedName>
    <definedName name="Vf">#REF!</definedName>
    <definedName name="VIVEKANANDA">#REF!</definedName>
    <definedName name="VM">[29]Parameter!$A$81:$A$100</definedName>
    <definedName name="Vsigma" localSheetId="0">#REF!</definedName>
    <definedName name="Vsigma">#REF!</definedName>
    <definedName name="vvs" localSheetId="0">#REF!</definedName>
    <definedName name="vvs">#REF!</definedName>
    <definedName name="vvv" localSheetId="0">#REF!</definedName>
    <definedName name="vvv">#REF!</definedName>
    <definedName name="Vz">#REF!</definedName>
    <definedName name="W">#REF!</definedName>
    <definedName name="Waiting">"Picture 1"</definedName>
    <definedName name="WALL__FINISHES">'[16]Build-up'!#REF!</definedName>
    <definedName name="WATER">[53]est!$H$341</definedName>
    <definedName name="WATER__INSTALLATIONS" localSheetId="0">#REF!</definedName>
    <definedName name="WATER__INSTALLATIONS">#REF!</definedName>
    <definedName name="wdf" localSheetId="0">[5]SOR!#REF!</definedName>
    <definedName name="wdf">[5]SOR!#REF!</definedName>
    <definedName name="Weath.Course" localSheetId="0">#REF!</definedName>
    <definedName name="Weath.Course">#REF!</definedName>
    <definedName name="wef" localSheetId="0">#REF!</definedName>
    <definedName name="wef">#REF!</definedName>
    <definedName name="wh" localSheetId="0">#REF!</definedName>
    <definedName name="wh">#REF!</definedName>
    <definedName name="White_Wash">#REF!</definedName>
    <definedName name="wid">#REF!</definedName>
    <definedName name="Win_Grill">#REF!</definedName>
    <definedName name="Win_M.S_RODl">#REF!</definedName>
    <definedName name="WINDOW">#REF!</definedName>
    <definedName name="WINDOWS__AND__EXTERNAL__DOORS">'[16]Build-up'!#REF!</definedName>
    <definedName name="wip" localSheetId="0">#REF!</definedName>
    <definedName name="wip">#REF!</definedName>
    <definedName name="Wkshopblk" localSheetId="0">#REF!</definedName>
    <definedName name="Wkshopblk">#REF!</definedName>
    <definedName name="WLP" localSheetId="0">#REF!</definedName>
    <definedName name="WLP">#REF!</definedName>
    <definedName name="Wood_Paint">#REF!</definedName>
    <definedName name="work">#REF!</definedName>
    <definedName name="works_range">#REF!</definedName>
    <definedName name="WP">#REF!</definedName>
    <definedName name="wqe">#REF!</definedName>
    <definedName name="wrn.ADSS._.CONT._.432._._._.Organisation._.Chart." localSheetId="0" hidden="1">{#N/A,#N/A,FALSE,"Organisation Chart"}</definedName>
    <definedName name="wrn.ADSS._.CONT._.432._._._.Organisation._.Chart." hidden="1">{#N/A,#N/A,FALSE,"Organisation Chart"}</definedName>
    <definedName name="wrn.Full._.Report." localSheetId="0"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W">#REF!</definedName>
    <definedName name="www">#REF!</definedName>
    <definedName name="x">#REF!</definedName>
    <definedName name="X980210_payment_printing_List">#REF!</definedName>
    <definedName name="xcd">#REF!</definedName>
    <definedName name="Xl">#REF!</definedName>
    <definedName name="Xl___0">#REF!</definedName>
    <definedName name="Xl___13">#REF!</definedName>
    <definedName name="xxx">#REF!</definedName>
    <definedName name="xxxxx">#REF!</definedName>
    <definedName name="y">#REF!</definedName>
    <definedName name="YN">[29]Parameter!$A$76:$A$78</definedName>
    <definedName name="Z" localSheetId="0">#REF!</definedName>
    <definedName name="Z">#REF!</definedName>
    <definedName name="zitd" localSheetId="0">#REF!</definedName>
    <definedName name="zitd">#REF!</definedName>
    <definedName name="zl" localSheetId="0">#REF!</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Y">#REF!</definedName>
    <definedName name="ZY___0">#REF!</definedName>
    <definedName name="ZY___13">#REF!</definedName>
    <definedName name="zzz">#REF!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1" i="6" l="1"/>
  <c r="F726" i="6"/>
  <c r="F725" i="6"/>
  <c r="F719" i="6"/>
  <c r="F718" i="6"/>
  <c r="F717" i="6"/>
  <c r="F712" i="6"/>
  <c r="E1173" i="6"/>
  <c r="F1173" i="6" s="1"/>
  <c r="F1178" i="6"/>
  <c r="F1174" i="6"/>
  <c r="F1168" i="6"/>
  <c r="F727" i="6" l="1"/>
  <c r="F728" i="6" s="1"/>
  <c r="F729" i="6" s="1"/>
  <c r="F730" i="6" s="1"/>
  <c r="F731" i="6" s="1"/>
  <c r="F732" i="6" s="1"/>
  <c r="F734" i="6" s="1"/>
  <c r="F735" i="6" s="1"/>
  <c r="H48" i="2" s="1"/>
  <c r="D36" i="7" l="1"/>
  <c r="G43" i="2" l="1"/>
  <c r="D6" i="7"/>
  <c r="E1167" i="6" s="1"/>
  <c r="F1167" i="6" s="1"/>
  <c r="F1179" i="6" s="1"/>
  <c r="F1180" i="6" s="1"/>
  <c r="F1181" i="6" s="1"/>
  <c r="F1182" i="6" s="1"/>
  <c r="F1183" i="6" s="1"/>
  <c r="F1184" i="6" s="1"/>
  <c r="F1185" i="6" s="1"/>
  <c r="F1199" i="6"/>
  <c r="F1194" i="6"/>
  <c r="F1195" i="6"/>
  <c r="F1198" i="6"/>
  <c r="E63" i="6"/>
  <c r="D23" i="8"/>
  <c r="K31" i="2"/>
  <c r="K20" i="2"/>
  <c r="D28" i="7"/>
  <c r="D23" i="7"/>
  <c r="E1196" i="6" l="1"/>
  <c r="F1196" i="6" s="1"/>
  <c r="F1201" i="6"/>
  <c r="F1202" i="6" s="1"/>
  <c r="F1203" i="6" s="1"/>
  <c r="F1204" i="6" s="1"/>
  <c r="F1205" i="6" s="1"/>
  <c r="F1206" i="6" s="1"/>
  <c r="F1207" i="6" s="1"/>
  <c r="H34" i="2" s="1"/>
  <c r="I47" i="2" l="1"/>
  <c r="I44" i="2"/>
  <c r="J44" i="2" s="1"/>
  <c r="K44" i="2" s="1"/>
  <c r="I42" i="2"/>
  <c r="I41" i="2"/>
  <c r="I40" i="2"/>
  <c r="I39" i="2"/>
  <c r="I35" i="2"/>
  <c r="I34" i="2"/>
  <c r="J34" i="2" s="1"/>
  <c r="J49" i="2"/>
  <c r="K49" i="2" s="1"/>
  <c r="J47" i="2"/>
  <c r="K47" i="2" s="1"/>
  <c r="J42" i="2"/>
  <c r="K42" i="2" s="1"/>
  <c r="J40" i="2"/>
  <c r="K40" i="2" s="1"/>
  <c r="K36" i="2"/>
  <c r="J35" i="2"/>
  <c r="K35" i="2" s="1"/>
  <c r="G129" i="4" l="1"/>
  <c r="J129" i="4" s="1"/>
  <c r="K129" i="4" s="1"/>
  <c r="J128" i="4"/>
  <c r="K128" i="4" s="1"/>
  <c r="J127" i="4"/>
  <c r="K127" i="4" s="1"/>
  <c r="J132" i="4"/>
  <c r="K132" i="4" s="1"/>
  <c r="J133" i="4"/>
  <c r="K133" i="4" s="1"/>
  <c r="G131" i="4"/>
  <c r="I122" i="4"/>
  <c r="J96" i="4"/>
  <c r="K96" i="4" s="1"/>
  <c r="J95" i="4"/>
  <c r="K95" i="4" s="1"/>
  <c r="H94" i="4"/>
  <c r="I94" i="4"/>
  <c r="I84" i="4"/>
  <c r="I87" i="4" s="1"/>
  <c r="H88" i="4"/>
  <c r="J88" i="4" s="1"/>
  <c r="K88" i="4" s="1"/>
  <c r="J85" i="4"/>
  <c r="K85" i="4" s="1"/>
  <c r="J81" i="4"/>
  <c r="K81" i="4" s="1"/>
  <c r="H67" i="4"/>
  <c r="J68" i="4"/>
  <c r="K68" i="4" s="1"/>
  <c r="H54" i="4"/>
  <c r="J55" i="4"/>
  <c r="K55" i="4" s="1"/>
  <c r="H49" i="4"/>
  <c r="H50" i="4"/>
  <c r="J50" i="4"/>
  <c r="K50" i="4" s="1"/>
  <c r="I49" i="4"/>
  <c r="I54" i="4" s="1"/>
  <c r="I67" i="4" s="1"/>
  <c r="I80" i="4" s="1"/>
  <c r="G38" i="4"/>
  <c r="J32" i="4"/>
  <c r="K32" i="4" s="1"/>
  <c r="I30" i="4"/>
  <c r="J26" i="4"/>
  <c r="K26" i="4" s="1"/>
  <c r="J25" i="4"/>
  <c r="K25" i="4" s="1"/>
  <c r="J24" i="4"/>
  <c r="K24" i="4" s="1"/>
  <c r="J23" i="4"/>
  <c r="K23" i="4" s="1"/>
  <c r="A23" i="2"/>
  <c r="J12" i="4"/>
  <c r="K12" i="4" s="1"/>
  <c r="J10" i="4" l="1"/>
  <c r="K10" i="4" s="1"/>
  <c r="J8" i="4"/>
  <c r="K8" i="4" s="1"/>
  <c r="J6" i="4"/>
  <c r="K6" i="4" s="1"/>
  <c r="H31" i="4" l="1"/>
  <c r="D25" i="8"/>
  <c r="F210" i="6" s="1"/>
  <c r="D24" i="8"/>
  <c r="F785" i="6"/>
  <c r="D21" i="8"/>
  <c r="D20" i="8"/>
  <c r="F662" i="6" s="1"/>
  <c r="D19" i="8"/>
  <c r="D18" i="8"/>
  <c r="D17" i="8"/>
  <c r="D16" i="8"/>
  <c r="F514" i="6" s="1"/>
  <c r="F485" i="6" s="1"/>
  <c r="D15" i="8"/>
  <c r="D14" i="8"/>
  <c r="D13" i="8"/>
  <c r="D12" i="8"/>
  <c r="F390" i="6" s="1"/>
  <c r="D11" i="8"/>
  <c r="D10" i="8"/>
  <c r="D9" i="8"/>
  <c r="D8" i="8"/>
  <c r="F240" i="6" s="1"/>
  <c r="D7" i="8"/>
  <c r="D6" i="8"/>
  <c r="F67" i="6" s="1"/>
  <c r="D4" i="8"/>
  <c r="D32" i="7"/>
  <c r="E684" i="6"/>
  <c r="F684" i="6" s="1"/>
  <c r="D27" i="7"/>
  <c r="D26" i="7"/>
  <c r="D25" i="7"/>
  <c r="D24" i="7"/>
  <c r="D22" i="7"/>
  <c r="E380" i="6" s="1"/>
  <c r="D21" i="7"/>
  <c r="D20" i="7"/>
  <c r="D19" i="7"/>
  <c r="D18" i="7"/>
  <c r="E1220" i="6" s="1"/>
  <c r="F1220" i="6" s="1"/>
  <c r="J16" i="7"/>
  <c r="D16" i="7"/>
  <c r="E232" i="6" s="1"/>
  <c r="F232" i="6" s="1"/>
  <c r="I14" i="7"/>
  <c r="I15" i="7" s="1"/>
  <c r="H14" i="7"/>
  <c r="H15" i="7" s="1"/>
  <c r="D12" i="7"/>
  <c r="D11" i="7"/>
  <c r="G15" i="7" s="1"/>
  <c r="D10" i="7"/>
  <c r="E149" i="6" s="1"/>
  <c r="F149" i="6" s="1"/>
  <c r="D5" i="7"/>
  <c r="D4" i="7"/>
  <c r="E15" i="6" s="1"/>
  <c r="F1259" i="6"/>
  <c r="F1258" i="6"/>
  <c r="F1257" i="6"/>
  <c r="F1256" i="6"/>
  <c r="F1255" i="6"/>
  <c r="F1254" i="6"/>
  <c r="F1253" i="6"/>
  <c r="E1251" i="6"/>
  <c r="F1251" i="6" s="1"/>
  <c r="F1228" i="6"/>
  <c r="F1227" i="6"/>
  <c r="F1226" i="6"/>
  <c r="F1225" i="6"/>
  <c r="F1223" i="6"/>
  <c r="E1222" i="6"/>
  <c r="F1222" i="6" s="1"/>
  <c r="F1221" i="6"/>
  <c r="E1219" i="6"/>
  <c r="F1219" i="6" s="1"/>
  <c r="F1152" i="6"/>
  <c r="F1151" i="6"/>
  <c r="E1149" i="6"/>
  <c r="F1149" i="6" s="1"/>
  <c r="F1148" i="6"/>
  <c r="F1147" i="6"/>
  <c r="I1128" i="6"/>
  <c r="I1129" i="6" s="1"/>
  <c r="F1128" i="6"/>
  <c r="F1126" i="6"/>
  <c r="F1120" i="6"/>
  <c r="E1119" i="6"/>
  <c r="F1119" i="6" s="1"/>
  <c r="F1093" i="6"/>
  <c r="F1091" i="6"/>
  <c r="F1089" i="6"/>
  <c r="E1088" i="6"/>
  <c r="F1088" i="6" s="1"/>
  <c r="G1086" i="6"/>
  <c r="G1082" i="6"/>
  <c r="G1078" i="6"/>
  <c r="G1079" i="6" s="1"/>
  <c r="G1074" i="6"/>
  <c r="G1075" i="6" s="1"/>
  <c r="F1057" i="6"/>
  <c r="F1053" i="6"/>
  <c r="E1052" i="6"/>
  <c r="F1052" i="6" s="1"/>
  <c r="F1047" i="6"/>
  <c r="E1046" i="6"/>
  <c r="F1046" i="6" s="1"/>
  <c r="I1030" i="6"/>
  <c r="J1031" i="6" s="1"/>
  <c r="H1030" i="6"/>
  <c r="H1029" i="6"/>
  <c r="F1029" i="6"/>
  <c r="I1027" i="6"/>
  <c r="I1028" i="6" s="1"/>
  <c r="F1027" i="6"/>
  <c r="M1026" i="6"/>
  <c r="F1026" i="6"/>
  <c r="M1025" i="6"/>
  <c r="F1025" i="6"/>
  <c r="F1024" i="6"/>
  <c r="E1023" i="6"/>
  <c r="F1023" i="6" s="1"/>
  <c r="E1022" i="6"/>
  <c r="D1022" i="6"/>
  <c r="E1021" i="6"/>
  <c r="F1021" i="6" s="1"/>
  <c r="G1018" i="6"/>
  <c r="F1003" i="6"/>
  <c r="F1002" i="6"/>
  <c r="F1001" i="6"/>
  <c r="F1000" i="6"/>
  <c r="F999" i="6"/>
  <c r="F996" i="6"/>
  <c r="F995" i="6"/>
  <c r="F994" i="6"/>
  <c r="F993" i="6"/>
  <c r="F992" i="6"/>
  <c r="F991" i="6"/>
  <c r="F990" i="6"/>
  <c r="F989" i="6"/>
  <c r="E985" i="6"/>
  <c r="F985" i="6" s="1"/>
  <c r="F952" i="6"/>
  <c r="D950" i="6"/>
  <c r="F950" i="6" s="1"/>
  <c r="F949" i="6"/>
  <c r="E948" i="6"/>
  <c r="F948" i="6" s="1"/>
  <c r="E947" i="6"/>
  <c r="F947" i="6" s="1"/>
  <c r="F935" i="6"/>
  <c r="F934" i="6"/>
  <c r="F932" i="6"/>
  <c r="F931" i="6"/>
  <c r="F930" i="6"/>
  <c r="F929" i="6"/>
  <c r="F920" i="6"/>
  <c r="F919" i="6"/>
  <c r="F916" i="6"/>
  <c r="F915" i="6"/>
  <c r="F911" i="6"/>
  <c r="F910" i="6"/>
  <c r="E907" i="6"/>
  <c r="F907" i="6" s="1"/>
  <c r="F891" i="6"/>
  <c r="F890" i="6"/>
  <c r="F888" i="6"/>
  <c r="F887" i="6"/>
  <c r="F886" i="6"/>
  <c r="F884" i="6"/>
  <c r="F881" i="6"/>
  <c r="F878" i="6"/>
  <c r="F875" i="6"/>
  <c r="F874" i="6"/>
  <c r="F872" i="6"/>
  <c r="F871" i="6"/>
  <c r="F869" i="6"/>
  <c r="F868" i="6"/>
  <c r="F867" i="6"/>
  <c r="F866" i="6"/>
  <c r="F865" i="6"/>
  <c r="F863" i="6"/>
  <c r="F862" i="6"/>
  <c r="F861" i="6"/>
  <c r="E855" i="6"/>
  <c r="F855" i="6" s="1"/>
  <c r="F813" i="6"/>
  <c r="F811" i="6"/>
  <c r="F810" i="6"/>
  <c r="E809" i="6"/>
  <c r="F809" i="6" s="1"/>
  <c r="F808" i="6"/>
  <c r="F807" i="6"/>
  <c r="E806" i="6"/>
  <c r="F806" i="6" s="1"/>
  <c r="F783" i="6"/>
  <c r="F781" i="6"/>
  <c r="F780" i="6"/>
  <c r="F760" i="6"/>
  <c r="F759" i="6"/>
  <c r="F755" i="6"/>
  <c r="F753" i="6"/>
  <c r="F752" i="6"/>
  <c r="F751" i="6"/>
  <c r="F746" i="6"/>
  <c r="F697" i="6"/>
  <c r="F696" i="6"/>
  <c r="F692" i="6"/>
  <c r="F689" i="6"/>
  <c r="F688" i="6"/>
  <c r="F667" i="6"/>
  <c r="F666" i="6"/>
  <c r="F659" i="6"/>
  <c r="E655" i="6"/>
  <c r="F655" i="6" s="1"/>
  <c r="F637" i="6"/>
  <c r="F635" i="6"/>
  <c r="F631" i="6"/>
  <c r="F628" i="6"/>
  <c r="F609" i="6"/>
  <c r="F607" i="6"/>
  <c r="F600" i="6"/>
  <c r="E596" i="6"/>
  <c r="F596" i="6" s="1"/>
  <c r="F582" i="6"/>
  <c r="F580" i="6"/>
  <c r="F573" i="6"/>
  <c r="F552" i="6"/>
  <c r="F551" i="6"/>
  <c r="F548" i="6"/>
  <c r="E543" i="6"/>
  <c r="F543" i="6" s="1"/>
  <c r="F519" i="6"/>
  <c r="F512" i="6"/>
  <c r="F511" i="6"/>
  <c r="F508" i="6"/>
  <c r="E506" i="6"/>
  <c r="F506" i="6" s="1"/>
  <c r="F490" i="6"/>
  <c r="F483" i="6"/>
  <c r="F482" i="6"/>
  <c r="E481" i="6"/>
  <c r="F481" i="6" s="1"/>
  <c r="F479" i="6"/>
  <c r="F461" i="6"/>
  <c r="F460" i="6"/>
  <c r="F455" i="6"/>
  <c r="F452" i="6"/>
  <c r="E447" i="6"/>
  <c r="F447" i="6" s="1"/>
  <c r="F426" i="6"/>
  <c r="F419" i="6"/>
  <c r="F418" i="6"/>
  <c r="F415" i="6"/>
  <c r="F396" i="6"/>
  <c r="F388" i="6"/>
  <c r="F387" i="6"/>
  <c r="F382" i="6"/>
  <c r="F363" i="6"/>
  <c r="F362" i="6"/>
  <c r="F354" i="6"/>
  <c r="E349" i="6"/>
  <c r="F349" i="6" s="1"/>
  <c r="F333" i="6"/>
  <c r="F332" i="6"/>
  <c r="F329" i="6"/>
  <c r="F328" i="6"/>
  <c r="F324" i="6"/>
  <c r="F323" i="6"/>
  <c r="E320" i="6"/>
  <c r="F320" i="6" s="1"/>
  <c r="F307" i="6"/>
  <c r="F306" i="6"/>
  <c r="F304" i="6"/>
  <c r="F303" i="6"/>
  <c r="F300" i="6"/>
  <c r="F299" i="6"/>
  <c r="E296" i="6"/>
  <c r="F296" i="6" s="1"/>
  <c r="F281" i="6"/>
  <c r="E480" i="6" s="1"/>
  <c r="F480" i="6" s="1"/>
  <c r="F280" i="6"/>
  <c r="F272" i="6"/>
  <c r="E269" i="6"/>
  <c r="F269" i="6" s="1"/>
  <c r="F246" i="6"/>
  <c r="F245" i="6"/>
  <c r="F237" i="6"/>
  <c r="E234" i="6"/>
  <c r="F234" i="6" s="1"/>
  <c r="F212" i="6"/>
  <c r="F208" i="6"/>
  <c r="E207" i="6"/>
  <c r="F207" i="6" s="1"/>
  <c r="F186" i="6"/>
  <c r="F185" i="6"/>
  <c r="F184" i="6"/>
  <c r="F183" i="6"/>
  <c r="F182" i="6"/>
  <c r="F181" i="6"/>
  <c r="F180" i="6"/>
  <c r="F179" i="6"/>
  <c r="F178" i="6"/>
  <c r="F177" i="6"/>
  <c r="F176" i="6"/>
  <c r="F175" i="6"/>
  <c r="F174" i="6"/>
  <c r="F173" i="6"/>
  <c r="F172" i="6"/>
  <c r="F171" i="6"/>
  <c r="E170" i="6"/>
  <c r="F170" i="6" s="1"/>
  <c r="F157" i="6"/>
  <c r="F156" i="6"/>
  <c r="F153" i="6"/>
  <c r="F151" i="6"/>
  <c r="F150" i="6"/>
  <c r="F131" i="6"/>
  <c r="F130" i="6"/>
  <c r="F129" i="6"/>
  <c r="F127" i="6"/>
  <c r="F126" i="6"/>
  <c r="F121" i="6"/>
  <c r="F119" i="6"/>
  <c r="F101" i="6"/>
  <c r="F100" i="6"/>
  <c r="E97" i="6"/>
  <c r="D97" i="6"/>
  <c r="E96" i="6"/>
  <c r="F96" i="6" s="1"/>
  <c r="E95" i="6"/>
  <c r="F95" i="6" s="1"/>
  <c r="E69" i="6"/>
  <c r="E68" i="6"/>
  <c r="E67" i="6"/>
  <c r="F65" i="6"/>
  <c r="E64" i="6"/>
  <c r="F64" i="6" s="1"/>
  <c r="F63" i="6"/>
  <c r="F43" i="6"/>
  <c r="F42" i="6"/>
  <c r="F41" i="6"/>
  <c r="F18" i="6"/>
  <c r="F46" i="6" s="1"/>
  <c r="F17" i="6"/>
  <c r="F45" i="6" s="1"/>
  <c r="D15" i="6"/>
  <c r="F14" i="6"/>
  <c r="F13" i="6"/>
  <c r="F12" i="6"/>
  <c r="E11" i="6"/>
  <c r="E40" i="6" s="1"/>
  <c r="F40" i="6" s="1"/>
  <c r="J15" i="7" l="1"/>
  <c r="F421" i="6"/>
  <c r="H1031" i="6"/>
  <c r="G11" i="7"/>
  <c r="F1022" i="6"/>
  <c r="F97" i="6"/>
  <c r="F102" i="6" s="1"/>
  <c r="M1027" i="6"/>
  <c r="F917" i="6"/>
  <c r="F1260" i="6"/>
  <c r="F1261" i="6" s="1"/>
  <c r="F1262" i="6" s="1"/>
  <c r="F1263" i="6" s="1"/>
  <c r="F1264" i="6" s="1"/>
  <c r="F1265" i="6" s="1"/>
  <c r="F213" i="6"/>
  <c r="F214" i="6" s="1"/>
  <c r="F215" i="6" s="1"/>
  <c r="F216" i="6" s="1"/>
  <c r="F217" i="6" s="1"/>
  <c r="F218" i="6" s="1"/>
  <c r="F219" i="6" s="1"/>
  <c r="H24" i="2" s="1"/>
  <c r="I24" i="2" s="1"/>
  <c r="J24" i="2" s="1"/>
  <c r="F330" i="6"/>
  <c r="F1004" i="6"/>
  <c r="F1005" i="6" s="1"/>
  <c r="F1006" i="6" s="1"/>
  <c r="F1007" i="6" s="1"/>
  <c r="F1008" i="6" s="1"/>
  <c r="F1009" i="6" s="1"/>
  <c r="F1132" i="6"/>
  <c r="F1133" i="6" s="1"/>
  <c r="F1134" i="6" s="1"/>
  <c r="F1135" i="6" s="1"/>
  <c r="F1136" i="6" s="1"/>
  <c r="F1137" i="6" s="1"/>
  <c r="F11" i="6"/>
  <c r="F15" i="6"/>
  <c r="E297" i="6"/>
  <c r="F297" i="6" s="1"/>
  <c r="E321" i="6"/>
  <c r="F321" i="6" s="1"/>
  <c r="F325" i="6" s="1"/>
  <c r="F893" i="6"/>
  <c r="J17" i="7"/>
  <c r="F761" i="6"/>
  <c r="F762" i="6" s="1"/>
  <c r="F763" i="6" s="1"/>
  <c r="F764" i="6" s="1"/>
  <c r="E908" i="6"/>
  <c r="F908" i="6" s="1"/>
  <c r="F912" i="6" s="1"/>
  <c r="F1154" i="6"/>
  <c r="F1155" i="6" s="1"/>
  <c r="G12" i="7"/>
  <c r="F305" i="6"/>
  <c r="F308" i="6" s="1"/>
  <c r="F309" i="6" s="1"/>
  <c r="F310" i="6" s="1"/>
  <c r="F816" i="6"/>
  <c r="F817" i="6" s="1"/>
  <c r="F818" i="6" s="1"/>
  <c r="F819" i="6" s="1"/>
  <c r="F820" i="6" s="1"/>
  <c r="F821" i="6" s="1"/>
  <c r="F954" i="6"/>
  <c r="F955" i="6" s="1"/>
  <c r="F956" i="6" s="1"/>
  <c r="F957" i="6" s="1"/>
  <c r="F958" i="6" s="1"/>
  <c r="F959" i="6" s="1"/>
  <c r="F960" i="6" s="1"/>
  <c r="H43" i="2" s="1"/>
  <c r="F158" i="6"/>
  <c r="F159" i="6" s="1"/>
  <c r="F160" i="6" s="1"/>
  <c r="F161" i="6" s="1"/>
  <c r="F162" i="6" s="1"/>
  <c r="F163" i="6" s="1"/>
  <c r="I37" i="2" s="1"/>
  <c r="J37" i="2" s="1"/>
  <c r="F72" i="6"/>
  <c r="F48" i="6"/>
  <c r="E413" i="6"/>
  <c r="F413" i="6" s="1"/>
  <c r="F380" i="6"/>
  <c r="F190" i="6"/>
  <c r="F191" i="6" s="1"/>
  <c r="F192" i="6" s="1"/>
  <c r="F193" i="6" s="1"/>
  <c r="F194" i="6" s="1"/>
  <c r="F195" i="6" s="1"/>
  <c r="H23" i="2" s="1"/>
  <c r="E351" i="6"/>
  <c r="F1094" i="6"/>
  <c r="F1229" i="6"/>
  <c r="E477" i="6"/>
  <c r="F477" i="6" s="1"/>
  <c r="F491" i="6" s="1"/>
  <c r="E267" i="6"/>
  <c r="F267" i="6" s="1"/>
  <c r="E569" i="6"/>
  <c r="F569" i="6" s="1"/>
  <c r="E624" i="6"/>
  <c r="F624" i="6" s="1"/>
  <c r="F275" i="6"/>
  <c r="F357" i="6"/>
  <c r="F603" i="6"/>
  <c r="F576" i="6"/>
  <c r="F19" i="6"/>
  <c r="F1058" i="6"/>
  <c r="F132" i="6"/>
  <c r="F789" i="6"/>
  <c r="F933" i="6"/>
  <c r="E1030" i="6"/>
  <c r="F1030" i="6" s="1"/>
  <c r="I43" i="2" l="1"/>
  <c r="J43" i="2"/>
  <c r="K43" i="2" s="1"/>
  <c r="F765" i="6"/>
  <c r="F766" i="6" s="1"/>
  <c r="F768" i="6" s="1"/>
  <c r="F769" i="6"/>
  <c r="F770" i="6" s="1"/>
  <c r="F918" i="6"/>
  <c r="F921" i="6" s="1"/>
  <c r="F922" i="6" s="1"/>
  <c r="F923" i="6" s="1"/>
  <c r="E856" i="6" s="1"/>
  <c r="F856" i="6" s="1"/>
  <c r="F885" i="6" s="1"/>
  <c r="F894" i="6" s="1"/>
  <c r="F895" i="6" s="1"/>
  <c r="F896" i="6" s="1"/>
  <c r="F897" i="6" s="1"/>
  <c r="F898" i="6" s="1"/>
  <c r="F899" i="6" s="1"/>
  <c r="F1031" i="6"/>
  <c r="F1032" i="6" s="1"/>
  <c r="F1033" i="6" s="1"/>
  <c r="F1034" i="6" s="1"/>
  <c r="F1035" i="6" s="1"/>
  <c r="F1036" i="6" s="1"/>
  <c r="F21" i="6"/>
  <c r="F22" i="6" s="1"/>
  <c r="F23" i="6" s="1"/>
  <c r="F24" i="6" s="1"/>
  <c r="F25" i="6" s="1"/>
  <c r="F26" i="6" s="1"/>
  <c r="F27" i="6" s="1"/>
  <c r="H46" i="2" s="1"/>
  <c r="F1156" i="6"/>
  <c r="F1157" i="6" s="1"/>
  <c r="F1158" i="6" s="1"/>
  <c r="F1159" i="6" s="1"/>
  <c r="F331" i="6"/>
  <c r="F334" i="6" s="1"/>
  <c r="F335" i="6" s="1"/>
  <c r="F336" i="6" s="1"/>
  <c r="E656" i="6" s="1"/>
  <c r="F656" i="6" s="1"/>
  <c r="I23" i="2"/>
  <c r="J23" i="2" s="1"/>
  <c r="F133" i="6"/>
  <c r="F134" i="6" s="1"/>
  <c r="F135" i="6" s="1"/>
  <c r="F136" i="6" s="1"/>
  <c r="F137" i="6" s="1"/>
  <c r="F1095" i="6"/>
  <c r="F1096" i="6" s="1"/>
  <c r="F1097" i="6" s="1"/>
  <c r="F1098" i="6" s="1"/>
  <c r="F790" i="6"/>
  <c r="F791" i="6" s="1"/>
  <c r="F792" i="6" s="1"/>
  <c r="F793" i="6" s="1"/>
  <c r="F794" i="6" s="1"/>
  <c r="F795" i="6" s="1"/>
  <c r="H27" i="2" s="1"/>
  <c r="F103" i="6"/>
  <c r="F104" i="6" s="1"/>
  <c r="F105" i="6" s="1"/>
  <c r="F106" i="6" s="1"/>
  <c r="F107" i="6" s="1"/>
  <c r="E509" i="6"/>
  <c r="E685" i="6"/>
  <c r="F685" i="6" s="1"/>
  <c r="E416" i="6"/>
  <c r="F416" i="6" s="1"/>
  <c r="E268" i="6"/>
  <c r="F268" i="6" s="1"/>
  <c r="F282" i="6" s="1"/>
  <c r="F49" i="6"/>
  <c r="F50" i="6" s="1"/>
  <c r="F51" i="6" s="1"/>
  <c r="F52" i="6" s="1"/>
  <c r="F53" i="6" s="1"/>
  <c r="F73" i="6"/>
  <c r="F74" i="6" s="1"/>
  <c r="F75" i="6" s="1"/>
  <c r="F76" i="6" s="1"/>
  <c r="F77" i="6" s="1"/>
  <c r="F78" i="6" s="1"/>
  <c r="H28" i="2" s="1"/>
  <c r="F492" i="6"/>
  <c r="F493" i="6" s="1"/>
  <c r="F494" i="6" s="1"/>
  <c r="F495" i="6" s="1"/>
  <c r="F496" i="6" s="1"/>
  <c r="F1059" i="6"/>
  <c r="F1060" i="6" s="1"/>
  <c r="F1061" i="6" s="1"/>
  <c r="F1062" i="6" s="1"/>
  <c r="F1063" i="6" s="1"/>
  <c r="F1230" i="6"/>
  <c r="F1231" i="6" s="1"/>
  <c r="F1232" i="6" s="1"/>
  <c r="F1233" i="6" s="1"/>
  <c r="F1234" i="6" s="1"/>
  <c r="E384" i="6"/>
  <c r="F351" i="6"/>
  <c r="I46" i="2" l="1"/>
  <c r="J46" i="2" s="1"/>
  <c r="I48" i="2"/>
  <c r="J48" i="2" s="1"/>
  <c r="F1235" i="6"/>
  <c r="H11" i="2" s="1"/>
  <c r="I11" i="2" s="1"/>
  <c r="J11" i="2" s="1"/>
  <c r="E570" i="6"/>
  <c r="E597" i="6" s="1"/>
  <c r="F597" i="6" s="1"/>
  <c r="E383" i="6"/>
  <c r="F383" i="6" s="1"/>
  <c r="E350" i="6"/>
  <c r="F350" i="6" s="1"/>
  <c r="F364" i="6" s="1"/>
  <c r="E448" i="6"/>
  <c r="F448" i="6" s="1"/>
  <c r="E545" i="6"/>
  <c r="F545" i="6" s="1"/>
  <c r="F553" i="6" s="1"/>
  <c r="F554" i="6" s="1"/>
  <c r="F555" i="6" s="1"/>
  <c r="F556" i="6" s="1"/>
  <c r="F557" i="6" s="1"/>
  <c r="F558" i="6" s="1"/>
  <c r="E233" i="6"/>
  <c r="F233" i="6" s="1"/>
  <c r="F247" i="6" s="1"/>
  <c r="F248" i="6" s="1"/>
  <c r="F249" i="6" s="1"/>
  <c r="F250" i="6" s="1"/>
  <c r="F251" i="6" s="1"/>
  <c r="F252" i="6" s="1"/>
  <c r="I27" i="2"/>
  <c r="J27" i="2" s="1"/>
  <c r="I28" i="2"/>
  <c r="J28" i="2" s="1"/>
  <c r="F108" i="6"/>
  <c r="F283" i="6"/>
  <c r="F284" i="6" s="1"/>
  <c r="F285" i="6" s="1"/>
  <c r="F286" i="6" s="1"/>
  <c r="F287" i="6" s="1"/>
  <c r="F570" i="6"/>
  <c r="E417" i="6"/>
  <c r="F384" i="6"/>
  <c r="E625" i="6"/>
  <c r="F625" i="6" s="1"/>
  <c r="F509" i="6"/>
  <c r="F397" i="6" l="1"/>
  <c r="E449" i="6"/>
  <c r="F417" i="6"/>
  <c r="F427" i="6" s="1"/>
  <c r="F365" i="6"/>
  <c r="F366" i="6" s="1"/>
  <c r="F367" i="6" s="1"/>
  <c r="F368" i="6" s="1"/>
  <c r="F369" i="6" s="1"/>
  <c r="F398" i="6"/>
  <c r="F399" i="6" s="1"/>
  <c r="F400" i="6" s="1"/>
  <c r="F401" i="6" s="1"/>
  <c r="F402" i="6" s="1"/>
  <c r="F428" i="6" l="1"/>
  <c r="F429" i="6" s="1"/>
  <c r="F430" i="6" s="1"/>
  <c r="F431" i="6" s="1"/>
  <c r="F432" i="6" s="1"/>
  <c r="F449" i="6"/>
  <c r="F462" i="6" s="1"/>
  <c r="E510" i="6"/>
  <c r="F463" i="6" l="1"/>
  <c r="F464" i="6" s="1"/>
  <c r="F465" i="6" s="1"/>
  <c r="F466" i="6" s="1"/>
  <c r="F467" i="6" s="1"/>
  <c r="E571" i="6"/>
  <c r="F510" i="6"/>
  <c r="F520" i="6" s="1"/>
  <c r="F468" i="6" l="1"/>
  <c r="H9" i="2" s="1"/>
  <c r="F521" i="6"/>
  <c r="F522" i="6" s="1"/>
  <c r="F523" i="6" s="1"/>
  <c r="F524" i="6" s="1"/>
  <c r="F525" i="6" s="1"/>
  <c r="E598" i="6"/>
  <c r="F571" i="6"/>
  <c r="F574" i="6" s="1"/>
  <c r="F579" i="6" s="1"/>
  <c r="F581" i="6" s="1"/>
  <c r="F583" i="6" s="1"/>
  <c r="I9" i="2" l="1"/>
  <c r="J9" i="2" s="1"/>
  <c r="E626" i="6"/>
  <c r="F598" i="6"/>
  <c r="F601" i="6" s="1"/>
  <c r="F606" i="6" s="1"/>
  <c r="F608" i="6" s="1"/>
  <c r="F610" i="6" s="1"/>
  <c r="F584" i="6"/>
  <c r="F585" i="6" s="1"/>
  <c r="F586" i="6" s="1"/>
  <c r="F611" i="6" l="1"/>
  <c r="F612" i="6" s="1"/>
  <c r="F613" i="6" s="1"/>
  <c r="E657" i="6"/>
  <c r="F626" i="6"/>
  <c r="F629" i="6" s="1"/>
  <c r="F634" i="6" s="1"/>
  <c r="F636" i="6" s="1"/>
  <c r="F638" i="6" s="1"/>
  <c r="F614" i="6" l="1"/>
  <c r="H5" i="2" s="1"/>
  <c r="I5" i="2" s="1"/>
  <c r="J5" i="2" s="1"/>
  <c r="F657" i="6"/>
  <c r="F660" i="6" s="1"/>
  <c r="F665" i="6" s="1"/>
  <c r="F668" i="6" s="1"/>
  <c r="E686" i="6"/>
  <c r="F686" i="6" s="1"/>
  <c r="F690" i="6" s="1"/>
  <c r="F695" i="6" s="1"/>
  <c r="F698" i="6" s="1"/>
  <c r="F639" i="6"/>
  <c r="F640" i="6" s="1"/>
  <c r="F641" i="6" s="1"/>
  <c r="F642" i="6" s="1"/>
  <c r="F669" i="6" l="1"/>
  <c r="F670" i="6" s="1"/>
  <c r="F671" i="6" s="1"/>
  <c r="F699" i="6"/>
  <c r="F700" i="6" s="1"/>
  <c r="F701" i="6" s="1"/>
  <c r="F702" i="6" s="1"/>
  <c r="H15" i="2" s="1"/>
  <c r="F672" i="6" l="1"/>
  <c r="H7" i="2" s="1"/>
  <c r="I7" i="2" s="1"/>
  <c r="J7" i="2" s="1"/>
  <c r="I15" i="2"/>
  <c r="J15" i="2" s="1"/>
  <c r="C150" i="4"/>
  <c r="G46" i="2" s="1"/>
  <c r="K46" i="2" s="1"/>
  <c r="J131" i="4"/>
  <c r="J123" i="4"/>
  <c r="K123" i="4" s="1"/>
  <c r="C149" i="4" s="1"/>
  <c r="G41" i="2" s="1"/>
  <c r="K41" i="2" s="1"/>
  <c r="G122" i="4"/>
  <c r="J121" i="4"/>
  <c r="K121" i="4" s="1"/>
  <c r="J92" i="4"/>
  <c r="K92" i="4" s="1"/>
  <c r="J120" i="4"/>
  <c r="K120" i="4" s="1"/>
  <c r="J53" i="4"/>
  <c r="K53" i="4" s="1"/>
  <c r="J110" i="4"/>
  <c r="K110" i="4" s="1"/>
  <c r="J118" i="4"/>
  <c r="K118" i="4" s="1"/>
  <c r="J117" i="4"/>
  <c r="K117" i="4" s="1"/>
  <c r="J116" i="4"/>
  <c r="K116" i="4" s="1"/>
  <c r="J115" i="4"/>
  <c r="K115" i="4" s="1"/>
  <c r="J114" i="4"/>
  <c r="K114" i="4" s="1"/>
  <c r="J113" i="4"/>
  <c r="K113" i="4" s="1"/>
  <c r="J112" i="4"/>
  <c r="K112" i="4" s="1"/>
  <c r="J111" i="4"/>
  <c r="K111" i="4" s="1"/>
  <c r="J108" i="4"/>
  <c r="K108" i="4" s="1"/>
  <c r="J107" i="4"/>
  <c r="K107" i="4" s="1"/>
  <c r="J91" i="4"/>
  <c r="K91" i="4" s="1"/>
  <c r="J90" i="4"/>
  <c r="K90" i="4" s="1"/>
  <c r="J106" i="4"/>
  <c r="K106" i="4" s="1"/>
  <c r="J105" i="4"/>
  <c r="K105" i="4" s="1"/>
  <c r="J104" i="4"/>
  <c r="K104" i="4" s="1"/>
  <c r="J103" i="4"/>
  <c r="K103" i="4" s="1"/>
  <c r="J102" i="4"/>
  <c r="K102" i="4" s="1"/>
  <c r="J101" i="4"/>
  <c r="K101" i="4" s="1"/>
  <c r="J100" i="4"/>
  <c r="K100" i="4" s="1"/>
  <c r="J89" i="4"/>
  <c r="K89" i="4" s="1"/>
  <c r="J86" i="4"/>
  <c r="K86" i="4" s="1"/>
  <c r="J79" i="4"/>
  <c r="K79" i="4" s="1"/>
  <c r="J78" i="4"/>
  <c r="K78" i="4" s="1"/>
  <c r="J77" i="4"/>
  <c r="K77" i="4" s="1"/>
  <c r="J76" i="4"/>
  <c r="K76" i="4" s="1"/>
  <c r="J75" i="4"/>
  <c r="K75" i="4" s="1"/>
  <c r="J74" i="4"/>
  <c r="K74" i="4" s="1"/>
  <c r="J73" i="4"/>
  <c r="K73" i="4" s="1"/>
  <c r="J72" i="4"/>
  <c r="K72" i="4" s="1"/>
  <c r="J71" i="4"/>
  <c r="K71" i="4" s="1"/>
  <c r="J70" i="4"/>
  <c r="K70" i="4" s="1"/>
  <c r="J66" i="4"/>
  <c r="K66" i="4" s="1"/>
  <c r="J83" i="4"/>
  <c r="K83" i="4" s="1"/>
  <c r="J62" i="4"/>
  <c r="K62" i="4" s="1"/>
  <c r="J61" i="4"/>
  <c r="K61" i="4" s="1"/>
  <c r="J60" i="4"/>
  <c r="K60" i="4" s="1"/>
  <c r="J59" i="4"/>
  <c r="K59" i="4" s="1"/>
  <c r="J82" i="4"/>
  <c r="K82" i="4" s="1"/>
  <c r="J65" i="4"/>
  <c r="K65" i="4" s="1"/>
  <c r="J64" i="4"/>
  <c r="K64" i="4" s="1"/>
  <c r="J63" i="4"/>
  <c r="K63" i="4" s="1"/>
  <c r="J58" i="4"/>
  <c r="K58" i="4" s="1"/>
  <c r="J57" i="4"/>
  <c r="K57" i="4" s="1"/>
  <c r="J94" i="4"/>
  <c r="K94" i="4" s="1"/>
  <c r="K131" i="4" l="1"/>
  <c r="C151" i="4" s="1"/>
  <c r="G48" i="2" s="1"/>
  <c r="K48" i="2" s="1"/>
  <c r="J122" i="4"/>
  <c r="K122" i="4" s="1"/>
  <c r="C148" i="4" s="1"/>
  <c r="G39" i="2" s="1"/>
  <c r="K39" i="2" s="1"/>
  <c r="C145" i="4"/>
  <c r="C147" i="4"/>
  <c r="G37" i="2" s="1"/>
  <c r="K37" i="2" s="1"/>
  <c r="C146" i="4"/>
  <c r="G34" i="2" s="1"/>
  <c r="K34" i="2" s="1"/>
  <c r="H87" i="4"/>
  <c r="J84" i="4"/>
  <c r="K84" i="4" s="1"/>
  <c r="J52" i="4"/>
  <c r="K52" i="4" s="1"/>
  <c r="J80" i="4"/>
  <c r="K80" i="4" s="1"/>
  <c r="J67" i="4"/>
  <c r="K67" i="4" s="1"/>
  <c r="J54" i="4"/>
  <c r="K54" i="4" s="1"/>
  <c r="J49" i="4"/>
  <c r="K49" i="4" s="1"/>
  <c r="G28" i="2" l="1"/>
  <c r="K28" i="2" s="1"/>
  <c r="J87" i="4"/>
  <c r="K87" i="4" s="1"/>
  <c r="C144" i="4" s="1"/>
  <c r="G27" i="2" s="1"/>
  <c r="K27" i="2" s="1"/>
  <c r="J43" i="4"/>
  <c r="K43" i="4" s="1"/>
  <c r="G42" i="4"/>
  <c r="J42" i="4" s="1"/>
  <c r="K42" i="4" s="1"/>
  <c r="G41" i="4"/>
  <c r="J41" i="4" s="1"/>
  <c r="K41" i="4" s="1"/>
  <c r="G40" i="4"/>
  <c r="J40" i="4" s="1"/>
  <c r="K40" i="4" s="1"/>
  <c r="J34" i="4"/>
  <c r="K34" i="4" s="1"/>
  <c r="J31" i="4"/>
  <c r="K31" i="4" s="1"/>
  <c r="G46" i="4"/>
  <c r="J46" i="4" s="1"/>
  <c r="K46" i="4" s="1"/>
  <c r="J33" i="4"/>
  <c r="K33" i="4" s="1"/>
  <c r="J35" i="4"/>
  <c r="K35" i="4" s="1"/>
  <c r="J36" i="4"/>
  <c r="K36" i="4" s="1"/>
  <c r="H30" i="4"/>
  <c r="J30" i="4" s="1"/>
  <c r="K30" i="4" s="1"/>
  <c r="J29" i="4"/>
  <c r="K29" i="4" s="1"/>
  <c r="J27" i="4"/>
  <c r="K27" i="4" s="1"/>
  <c r="C139" i="4" s="1"/>
  <c r="G11" i="2" s="1"/>
  <c r="K11" i="2" s="1"/>
  <c r="J19" i="4"/>
  <c r="K19" i="4" s="1"/>
  <c r="J20" i="4"/>
  <c r="K20" i="4" s="1"/>
  <c r="G22" i="4"/>
  <c r="J22" i="4" s="1"/>
  <c r="K22" i="4" s="1"/>
  <c r="F21" i="4"/>
  <c r="J21" i="4" s="1"/>
  <c r="K21" i="4" s="1"/>
  <c r="J18" i="4"/>
  <c r="K18" i="4" s="1"/>
  <c r="J11" i="4"/>
  <c r="J13" i="4"/>
  <c r="K13" i="4" s="1"/>
  <c r="J16" i="4"/>
  <c r="K16" i="4" s="1"/>
  <c r="F17" i="4"/>
  <c r="J17" i="4" s="1"/>
  <c r="K17" i="4" s="1"/>
  <c r="G14" i="4"/>
  <c r="J14" i="4" s="1"/>
  <c r="C138" i="4" l="1"/>
  <c r="G9" i="2" s="1"/>
  <c r="K9" i="2" s="1"/>
  <c r="C140" i="4"/>
  <c r="G15" i="2" s="1"/>
  <c r="K15" i="2" s="1"/>
  <c r="J38" i="4"/>
  <c r="K38" i="4" s="1"/>
  <c r="C142" i="4" s="1"/>
  <c r="G23" i="2" s="1"/>
  <c r="K23" i="2" s="1"/>
  <c r="G44" i="4"/>
  <c r="J44" i="4" s="1"/>
  <c r="K44" i="4" s="1"/>
  <c r="C143" i="4" s="1"/>
  <c r="G24" i="2" s="1"/>
  <c r="K24" i="2" s="1"/>
  <c r="K14" i="4"/>
  <c r="C141" i="4" s="1"/>
  <c r="G7" i="2" s="1"/>
  <c r="K7" i="2" s="1"/>
  <c r="K11" i="4"/>
  <c r="G9" i="4"/>
  <c r="G5" i="4"/>
  <c r="J5" i="4" s="1"/>
  <c r="K5" i="4" s="1"/>
  <c r="J9" i="4" l="1"/>
  <c r="K9" i="4" s="1"/>
  <c r="J7" i="4"/>
  <c r="K7" i="4" s="1"/>
  <c r="F43" i="2"/>
  <c r="F48" i="2"/>
  <c r="F46" i="2"/>
  <c r="F39" i="2"/>
  <c r="F34" i="2"/>
  <c r="F27" i="2"/>
  <c r="F24" i="2"/>
  <c r="F23" i="2"/>
  <c r="F15" i="2"/>
  <c r="F11" i="2"/>
  <c r="F9" i="2"/>
  <c r="F7" i="2"/>
  <c r="F5" i="2"/>
  <c r="A17" i="2"/>
  <c r="A19" i="2" s="1"/>
  <c r="A15" i="2"/>
  <c r="A5" i="2"/>
  <c r="F51" i="2" l="1"/>
  <c r="A21" i="2"/>
  <c r="C137" i="4"/>
  <c r="G5" i="2" s="1"/>
  <c r="K5" i="2" s="1"/>
  <c r="K51" i="2" s="1"/>
  <c r="A26" i="2" l="1"/>
  <c r="A27" i="2" l="1"/>
  <c r="A29" i="2"/>
  <c r="A33" i="2" l="1"/>
  <c r="A34" i="2" s="1"/>
  <c r="A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Verma, Hansraj</author>
  </authors>
  <commentList>
    <comment ref="G43" authorId="0" shapeId="0" xr:uid="{00000000-0006-0000-0100-000001000000}">
      <text>
        <r>
          <rPr>
            <b/>
            <sz val="9"/>
            <color indexed="81"/>
            <rFont val="Tahoma"/>
            <charset val="1"/>
          </rPr>
          <t>Verma, Hansraj:</t>
        </r>
        <r>
          <rPr>
            <sz val="9"/>
            <color indexed="81"/>
            <rFont val="Tahoma"/>
            <charset val="1"/>
          </rPr>
          <t xml:space="preserve">
To be discussed
</t>
        </r>
      </text>
    </comment>
  </commentList>
</comments>
</file>

<file path=xl/sharedStrings.xml><?xml version="1.0" encoding="utf-8"?>
<sst xmlns="http://schemas.openxmlformats.org/spreadsheetml/2006/main" count="2416" uniqueCount="901">
  <si>
    <t xml:space="preserve"> PREAMBLE TO THE BILL OF QUANTITIES</t>
  </si>
  <si>
    <t>Unless otherwise specified, the rates quoted for items shall include the following :</t>
  </si>
  <si>
    <t xml:space="preserve">   </t>
  </si>
  <si>
    <t>Cost of procurement, supply of all materials, loading, unloading, labour, equipment, tools &amp; plants required, fixing, temporary supports / structures, conveyance, transportation, all the infrastructure facilities required,  etc for the completion / finish of the item in all respect.</t>
  </si>
  <si>
    <t xml:space="preserve">Work at any depth below ground level or any height above ground level and at all levels, heights &amp; elevation and location.  </t>
  </si>
  <si>
    <t>All scaffolding, ladders, platforms, staging and plant required in the execution of work to any height and depth.</t>
  </si>
  <si>
    <t>Final preparation of base sub-grade or sub-floor by cleaning of all dust/dirt, loose particles, caulked  mortar dropping by scrubbing with  coir  or  steel  wire  brushes, caulking etc.  Roughening surface if so  directed,  cleaning  with water and keeping surface wet for 12 hours  and removing surplus water by mopping before topping is laid and minor trimming of the base to remove undulations.</t>
  </si>
  <si>
    <t>Cleaning, preparation of surface  and  watering  immediately  before laying the floor as directed.</t>
  </si>
  <si>
    <t>Providing  bedding  layer  of mortar for flooring / skirting / dadoing / steps shall be as specified.</t>
  </si>
  <si>
    <t xml:space="preserve">Cutting, rubbing and polishing  where applicable (both machine and hand)  including  grinding,  rubbing,  acid cleaning, wax and tin-oxide polishing etc. </t>
  </si>
  <si>
    <t>Keeping the surface wet for a minimum period of one week.</t>
  </si>
  <si>
    <t>Providing all Marble and or granite slab / tile flooring, skirting, dadooing with neat white  cement  slurry  coat to the required thickness over bed mortar before laying  the  slab/tile.  All  cladding works in granite and or marble slab / tile etc,shall be provided with requisite brass / gun metal clamps / stainless steel clamps and keys in required sizes and pattern.  
Unless noted otherwise in the bills of materials brass / gun metal clamps / stainless steel clamps and keys shall be suitably designed to the requirement of internal wall cladding and to be designed to the specified wind pressure in the case of external wall cladding.</t>
  </si>
  <si>
    <t>Providing vitrified ceramic tile,ceramic tile, glazed tile flooring with the clamps bedding layer of mortar as specified in the bill of quantities .</t>
  </si>
  <si>
    <t>Providing vitrified ceramic tile, ceramic tiles glazed tile skirting and dadoing  with bedding layer of mortar as specified in the bill of quantities or  with bedding layer of "Approved” Water proof Tile Adhesive or equivalent "Laticrete product" for fixing and pointing shall have ‘Approved – Joint Fillers’ or equivalent "Laticrete product" of approved shade and colour as per Manufacturer's Specification.</t>
  </si>
  <si>
    <t>All Vitrified ceramic tile,  ceramic tile, glazed tile skirting and dadoing shall have final  light  acid  cleaning.</t>
  </si>
  <si>
    <t>Work in jambs, soffits and sills of openings in Lift entrance/ Main entrance shall be arranged to match with the surrounding finishes and as directed by PMC / Company.</t>
  </si>
  <si>
    <t>Formation of vertical grooves on vertical surfaces and provision of mortar bed of required thickness to achieve proper level / slope.</t>
  </si>
  <si>
    <t>Provision in small quantities, narrow width, mitred and returned ends, sinking, risers, set back and any other sundry items for cutting, fixing, making good upto and which may be required for forming base.</t>
  </si>
  <si>
    <t>Any additional mortar or concrete required to bring the surface to the required level and gradient before laying the base mortar at no extra cost.The  rates for beds and backings shall include  for  forming keys.</t>
  </si>
  <si>
    <t>Machine crushed coarse graded aggregate shall be hard broken blue granite of sizes specified only to be used for concrete works.</t>
  </si>
  <si>
    <t>Cement used for all flooring works shall  be High strength ordinary portland cement Grade- 43.</t>
  </si>
  <si>
    <t>Coarse graded sand shall be used for mortars in all flooring works.</t>
  </si>
  <si>
    <t>Tests on materials shall conform to IS  Specification and the test shall be carried out as directed either at site Laboratory or at any approved test laboratory.</t>
  </si>
  <si>
    <t>Rate to include protection of work with suitable means till handing over of the area for usage and also clearing and disposing of the protection material outside the site premises at the time of handing over of the site.</t>
  </si>
  <si>
    <t>Rate to include for all setting out temporary rules, templates and supports required to carryout the work and cleaning the surface upon completion of the work..</t>
  </si>
  <si>
    <t>Spacers, cover guards, necessary expansion/ isolation joints in accordance with good building practice and manufacturers recommendations etc. to tiling or the like to be included in the rates for the various finishing works.</t>
  </si>
  <si>
    <t>Rate to include all materials and labour required for making good around pipes, ducting and fittings and the like are to be included.</t>
  </si>
  <si>
    <t>The rates for square and rounded edges, coving at wall, floor and ceiling junctions, quirks, veer-joints and making good to frames and the like are to be included.</t>
  </si>
  <si>
    <t>The rates for preparation of mock-ups for final approval as directed by the PMC / Company are to be included.</t>
  </si>
  <si>
    <t>The rates for submission of detailed co-ordinated shop drawings indicating all details as per actual Site conditions are to be included.</t>
  </si>
  <si>
    <t>The rates for all paving's and screeds are to include for laying or finishing to falls and cross-falls where required and for laying on landings of staircases where relevant."</t>
  </si>
  <si>
    <t>The rates for work to staircases are to include for working to treads and risers of staircases and to edges of landings.</t>
  </si>
  <si>
    <t>The rates for tile, slab, block and sheet finishing's and backgrounds are to include for all fixings, bedding and jointing, and for all straight, raking and curved cutting, and for rounded edges where required.</t>
  </si>
  <si>
    <t>The rates for Floor finish tiles  are to include for expansion joints at perimeters and between bays where directed by the PMC / Company</t>
  </si>
  <si>
    <t>The rates for sills, skirting's, and the like are to include, where relevant for all angles, ends and short lengths, for all hacking, raking out, scratching background surfaces to form keys and for brushing, cleaning off and dampening background surfaces before laying.</t>
  </si>
  <si>
    <t>All materials supplied shall be free from manufacturing defects and defective workmanship. Any defects noticed shall be made good, at no extra cost. All materials shall have the guarantee and warranty as specified in the contract document.</t>
  </si>
  <si>
    <t>Rate for door &amp; hardwares to include lifting, placing in position, jointing and painting  of materials as specified in the Bills of materials.</t>
  </si>
  <si>
    <t>All Specialized items shall be pre-ordered and to be carried out only on prior approval.</t>
  </si>
  <si>
    <t>Hardware fittings and fixtures shall be made with structural properties to sustain safety and withstand strains and stresses to which they are normally subjected, such as opening and closing, wind pressure etc.  Fittings shall generally conform to relevant IS specifications.</t>
  </si>
  <si>
    <t xml:space="preserve"> </t>
  </si>
  <si>
    <t>Hardware fittings shall be made true, clean, straight, with sharply defined profiles and unless otherwise shown or specified, with true smooth surfaces and edges, free from defects, screw holes shall be counter sunk to suit the head of wood screws. All hardware fittings shall be of approved make.</t>
  </si>
  <si>
    <t>Metal shall be treated with finish as specified in the Tender document.</t>
  </si>
  <si>
    <t>All other specified Hardware fittings shall be free from defects impairing strength, durability or appearance and of the best quality obtainable for their particular function and situation in structure and the approved fittings only shall be used. All screws shall be of best quality stainless steel Mild Steel Copper Oxidised or brass. Weight and / or thickness of the fittings without screws shall be in accordance with IS.</t>
  </si>
  <si>
    <t>Hardware fittings like aldrops, handles and knobs etc., shall be fitted to the joinery items with the machine threaded stainless steel screws from the back side in addition of regular screws and nuts so as not to permit removal of fittings from the side where fittings are seen.</t>
  </si>
  <si>
    <t>Hardware fittings should be as per the technical specification and where there is a discrepancies in the specifications need to be informed to PMC prior to ordering / execution of the said work. Samples to be provided for approval prior to ordering / executing of the hardwares installation.</t>
  </si>
  <si>
    <t>Sliding Bolts / Latches shall be of stainless steel /M.S Brass and shall be capable of smooth sliding action. Generally, size of latch shall be taken as the length of the bolt catch.</t>
  </si>
  <si>
    <t>Tower bolts shall be provided with steel spring and ball shall be provided between the sheet and the barrel. Size of tower bolts shall be taken as the length of barrel without top socket.</t>
  </si>
  <si>
    <t>All the door frames and door shutters shall be as per technical specification and rate to include all leads, lifts, storage, handling / double handling, etc. The rolling shutters shall confirm to the technical specifications and should include all hardwares, fittings, etc that are required to complete the installation work.</t>
  </si>
  <si>
    <t>Anti-corrosive treatment to structural steel with specialised painting for all steel works should be carried out including preparation of surface confirming to IS specifications.</t>
  </si>
  <si>
    <t>All materials supplied shall be free from manufacturing defects and defective workmanship and guaranteed.  Any defects noticed shall be made good, at no extra cost.</t>
  </si>
  <si>
    <t>Workmanship and finish of the fabricated items should be as per approved standards and confirming to IS specification.</t>
  </si>
  <si>
    <t>Painting shall be provided  with two or more coats of approved brand as specified.</t>
  </si>
  <si>
    <t>Extra coat of painting shall be given to obtain uniform and good finish and extra putty shall be applied to ensure uniform and smooth finish, if directed by PMC / Company at no extra cost.</t>
  </si>
  <si>
    <t>Rate to include all necessary hardwares, fittings, fixtures that are required as per drawings / technical specification and as required to complete the work in all respect.</t>
  </si>
  <si>
    <t xml:space="preserve">Date :                                                                                         Signature of the Contractor </t>
  </si>
  <si>
    <t xml:space="preserve">Place : </t>
  </si>
  <si>
    <t>ESTIMATE FOR RESIDENCE AT KUNDLI</t>
  </si>
  <si>
    <t>S.NO</t>
  </si>
  <si>
    <t>DESCRIPTION</t>
  </si>
  <si>
    <t>Unit</t>
  </si>
  <si>
    <t>TDI</t>
  </si>
  <si>
    <t xml:space="preserve">MMI </t>
  </si>
  <si>
    <t>QTY</t>
  </si>
  <si>
    <t>RATE</t>
  </si>
  <si>
    <t>TOTAL</t>
  </si>
  <si>
    <t>Qty</t>
  </si>
  <si>
    <t>Rates (L+M)</t>
  </si>
  <si>
    <t>CP + OH</t>
  </si>
  <si>
    <t>Rates</t>
  </si>
  <si>
    <t>Amount</t>
  </si>
  <si>
    <t>FLOORING</t>
  </si>
  <si>
    <r>
      <rPr>
        <b/>
        <sz val="11"/>
        <rFont val="Calibri"/>
        <family val="2"/>
        <scheme val="minor"/>
      </rPr>
      <t xml:space="preserve">Family lounge/Dinning + Kitchen + Master Bedroom +3no.bedrooms+Basement tiles: </t>
    </r>
    <r>
      <rPr>
        <sz val="11"/>
        <rFont val="Calibri"/>
        <family val="2"/>
        <scheme val="minor"/>
      </rPr>
      <t xml:space="preserve">Providing and laying Vitrified  tiles of required size (thickness to be specified by the manufacturer) of 1st quality confirming to IS : 15622 of approved make in colours such as white, ivory, gray,fume red, brown laid on 20mm thick cement mortar 1:4 (1 cement: 4 coarse sand) including pointing the joints with white cement and matching pigments etc., complete. </t>
    </r>
    <r>
      <rPr>
        <b/>
        <sz val="11"/>
        <color rgb="FFFF0000"/>
        <rFont val="Calibri"/>
        <family val="2"/>
        <scheme val="minor"/>
      </rPr>
      <t>(Basic Rate- 60Rs./sft)</t>
    </r>
  </si>
  <si>
    <t>Sqft</t>
  </si>
  <si>
    <r>
      <rPr>
        <b/>
        <sz val="11"/>
        <rFont val="Calibri"/>
        <family val="2"/>
        <scheme val="minor"/>
      </rPr>
      <t xml:space="preserve">Toilet Flooring: </t>
    </r>
    <r>
      <rPr>
        <sz val="11"/>
        <rFont val="Calibri"/>
        <family val="2"/>
        <scheme val="minor"/>
      </rPr>
      <t xml:space="preserve">Providing and laying </t>
    </r>
    <r>
      <rPr>
        <strike/>
        <sz val="11"/>
        <color rgb="FFFF0000"/>
        <rFont val="Calibri"/>
        <family val="2"/>
        <scheme val="minor"/>
      </rPr>
      <t>vetrified</t>
    </r>
    <r>
      <rPr>
        <strike/>
        <sz val="11"/>
        <rFont val="Calibri"/>
        <family val="2"/>
        <scheme val="minor"/>
      </rPr>
      <t xml:space="preserve"> </t>
    </r>
    <r>
      <rPr>
        <sz val="11"/>
        <rFont val="Calibri"/>
        <family val="2"/>
        <scheme val="minor"/>
      </rPr>
      <t xml:space="preserve">Anti skid floor tiles of required size (thickness to be specified by the manufacturer) of 1st quality confirming to IS : 15622 of approved make in colours such as white, ivory, gray,fume red, brown laid on 20mm thick cement mortar 1:4(1 cement: 4 coarse sand) including pointing the joints with white cement and matching pigments etc., complete. </t>
    </r>
    <r>
      <rPr>
        <b/>
        <sz val="11"/>
        <color rgb="FFFF0000"/>
        <rFont val="Calibri"/>
        <family val="2"/>
        <scheme val="minor"/>
      </rPr>
      <t>(Basic Rate- 40Rs./sft)</t>
    </r>
  </si>
  <si>
    <r>
      <rPr>
        <b/>
        <sz val="11"/>
        <rFont val="Calibri"/>
        <family val="2"/>
        <scheme val="minor"/>
      </rPr>
      <t xml:space="preserve">Staircase : </t>
    </r>
    <r>
      <rPr>
        <sz val="11"/>
        <rFont val="Calibri"/>
        <family val="2"/>
        <scheme val="minor"/>
      </rPr>
      <t xml:space="preserve">Providing and fixing of Granite stone over 20 mm thick base of cement mortar 1 : 4 (1 Cement : 4 Coarse Sand) laid and jointed with grey cement slurry including  in stair case , risers, trade and landing. </t>
    </r>
    <r>
      <rPr>
        <b/>
        <sz val="11"/>
        <color rgb="FFFF0000"/>
        <rFont val="Calibri"/>
        <family val="2"/>
        <scheme val="minor"/>
      </rPr>
      <t>(Basic Rate- 105 Rs./sft)</t>
    </r>
  </si>
  <si>
    <r>
      <rPr>
        <b/>
        <sz val="11"/>
        <rFont val="Calibri"/>
        <family val="2"/>
        <scheme val="minor"/>
      </rPr>
      <t xml:space="preserve">Parking area : </t>
    </r>
    <r>
      <rPr>
        <sz val="11"/>
        <rFont val="Calibri"/>
        <family val="2"/>
        <scheme val="minor"/>
      </rPr>
      <t>Providing and laying 60mm thick factory made cement concrete interlocking paver block of M -30 grade made by block making machine with strong vibratory compaction and of approved size and design/ shape laid in required colour and pattern over and including 50mm thick compacted bed of course sand, filling the joints with coarse sand etc. all complete as per the direction of Engineer-in-Charge.</t>
    </r>
    <r>
      <rPr>
        <sz val="11"/>
        <color rgb="FFFF0000"/>
        <rFont val="Calibri"/>
        <scheme val="minor"/>
      </rPr>
      <t xml:space="preserve"> </t>
    </r>
    <r>
      <rPr>
        <b/>
        <sz val="11"/>
        <color rgb="FFFF0000"/>
        <rFont val="Calibri"/>
        <scheme val="minor"/>
      </rPr>
      <t>(Basic Rate- 60 Rs./sft)</t>
    </r>
  </si>
  <si>
    <t>TOILET AND KICTHEN CLADDING</t>
  </si>
  <si>
    <r>
      <rPr>
        <b/>
        <sz val="11"/>
        <rFont val="Calibri"/>
        <family val="2"/>
        <scheme val="minor"/>
      </rPr>
      <t xml:space="preserve">Toilet Wall: </t>
    </r>
    <r>
      <rPr>
        <sz val="11"/>
        <rFont val="Calibri"/>
        <family val="2"/>
        <scheme val="minor"/>
      </rPr>
      <t xml:space="preserve">Providing and fixing </t>
    </r>
    <r>
      <rPr>
        <strike/>
        <sz val="11"/>
        <color rgb="FFFF0000"/>
        <rFont val="Calibri"/>
        <family val="2"/>
        <scheme val="minor"/>
      </rPr>
      <t>vetrified</t>
    </r>
    <r>
      <rPr>
        <sz val="11"/>
        <rFont val="Calibri"/>
        <family val="2"/>
        <scheme val="minor"/>
      </rPr>
      <t xml:space="preserve"> 1st quality ceramic glazed wall tiles conforming to IS : 15622 (thickness to be specified by the manufacturer), of approved make, in all colours, shades except burgundy, bottle green, black of any size as approved by Engineer-in-Charge, in skirting, risers of steps and dados, over 12 mm thick bed of cement mortar 1:3 (1 cement : 3 coarse sand) and jointing with grey cement slurry @ 3.3 kg per sqm, including pointing in white cement mixed with pigment of matching shade complete. </t>
    </r>
    <r>
      <rPr>
        <b/>
        <sz val="11"/>
        <color rgb="FFFF0000"/>
        <rFont val="Calibri"/>
        <family val="2"/>
        <scheme val="minor"/>
      </rPr>
      <t>(Basic Rate- 40Rs./sft)</t>
    </r>
  </si>
  <si>
    <t>ELECTRICAL</t>
  </si>
  <si>
    <t>Providing and fixing of switch boards, conduiting , cutting of lights , wiring (make  Havells , kalinga gold),fan points, ceiling leds.</t>
  </si>
  <si>
    <t>Total area</t>
  </si>
  <si>
    <t>FALSE CEILING</t>
  </si>
  <si>
    <t>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37mm, at 1200 mm centre to centre, one flange fixed to the ceiling with dash fastener 12.5 mm dia x 50mm long with 6mm dia bolts, other flange of cleat fixed to the angle hangers of 25x10x0.50 mm of required length with nuts &amp; bolts of required size and other end of angle hanger fixed with intermediate G.I. channels 45x15x0.9 mm running at the spacing of 1200 mm centre to centre, to which the ceiling section 0.5 mm thick bottom wedge of 80 mm with tapered flanges of 26 mm each having lips of 10.5 mm, at 450 mm centre to centre, shall be fixed in a direction perpendicular to G.I. intermediate channel with connecting clips made out of 2.64 mm dia x 230 mm long G.I. wire at every junction, including fixing perimeter channels 0.5 mm thick 27 mm high having flanges of 20 mm and 30 mm long, the perimeter of ceiling fixed to wall/partition with the help of rawl plugs at 450 mm centre, with 25mm long dry wall screws @ 230 mm interval, including fixing of gypsum board to ceiling section and perimeter channel with the help of dry wall screws of size 3.5 x 25 mm at 230 mm c/c, including jointing and finishing to a flush finish of tapered and square edges of the board with recommended jointing compound , jointing tapes , finishing with jointing compound in 3 layers covering upto 150 mm on both sides of joint and two coats of primer suitable for board, all as per manufacturer's specification and also including the cost of making openings for light fittings, grills, diffusers, cutouts made with frame of perimeter channels suitably fixed, all complete as per drawings, specification and direction of the Engineer in Charge but excluding the cost of painting with 12.5 mm thick tapered edge gypsum plain board conforming to IS: 2095- Part I</t>
  </si>
  <si>
    <t>Providing and applying plaster of paris putty of 2 mm thickness over plastered surface to prepare the surface even and smooth complete. (only on ceiling)</t>
  </si>
  <si>
    <t>PAINT AND POLISH WORKS</t>
  </si>
  <si>
    <t>Providing and applying  3 or more  coats  of  paint of approved manufacturer and  shade to walls and ceiling and other similar areas at all  levels, applied evenly  to produce  uniform even surface to approved finish  including cleaning and preparing the surface, puttying  as  per manufacturer's specifications, applying  a coat  of  approved primer, etc., complete at all levels.  Paint to be used: Velvet touch Equivalent.</t>
  </si>
  <si>
    <t>EXTERIOR RUSTIC AND MATT PAINT</t>
  </si>
  <si>
    <t>PLUMBING WORK</t>
  </si>
  <si>
    <t>Providing and fixing of all sanitary fixtures including shower , bodyjet , wc , basin etc. , all plumbing upvc internal lines with proper waterproofing of both toilets at floors.</t>
  </si>
  <si>
    <t xml:space="preserve">Nos </t>
  </si>
  <si>
    <t>L.S</t>
  </si>
  <si>
    <t>GLASS WORK</t>
  </si>
  <si>
    <r>
      <t xml:space="preserve">Providing and fixing of 5mm toughned glasses in windows and ventelator. </t>
    </r>
    <r>
      <rPr>
        <b/>
        <sz val="11"/>
        <color rgb="FFFF0000"/>
        <rFont val="Calibri"/>
        <scheme val="minor"/>
      </rPr>
      <t>(Basic Rate- 70 Rs./sft)</t>
    </r>
  </si>
  <si>
    <t>WOODWORK</t>
  </si>
  <si>
    <r>
      <t xml:space="preserve">Providing and fixing of 32MM Thick Flush doors with laminate 1mm of greenlam/stylam or equivalent) including   edge margin to be polish finished all fittings of Dorset accessories  (door handles-LETIZIA ML LET OR SS , locks-ML 170 (LOCK BODY)ML 170 EPL ,tower bolt-TS-8155-STAINLESS STEEL TOWER 8" BOLTSs, hinges-HG 1150SS-STAINLESS STEEL BALL BEARING 3",magic eye small-MES (Z) (Complete with Accessories &amp; Fitting ) </t>
    </r>
    <r>
      <rPr>
        <sz val="10"/>
        <color rgb="FFFF0000"/>
        <rFont val="Century Gothic"/>
        <family val="2"/>
      </rPr>
      <t xml:space="preserve"> </t>
    </r>
    <r>
      <rPr>
        <b/>
        <sz val="10"/>
        <color rgb="FFFF0000"/>
        <rFont val="Century Gothic"/>
        <family val="2"/>
      </rPr>
      <t>(32mm thick Flush door shutter, base rate = 320 Rs/ Sqft)</t>
    </r>
  </si>
  <si>
    <t>Wardrobe to be made out of particle board ply with shutter with laminate finish.</t>
  </si>
  <si>
    <t>Modular kitchen to be made out of particle board ply with high gloss laminate and lacquer glass at the  overheads with all architectural fittings .</t>
  </si>
  <si>
    <r>
      <t xml:space="preserve">Providing and fixing wood panelling with shera slats 150mm wide, intalled on 1"x1" al frame, along with primer coats and final finish with protective p.u. coating. </t>
    </r>
    <r>
      <rPr>
        <b/>
        <sz val="10"/>
        <color rgb="FFFF0000"/>
        <rFont val="Century Gothic"/>
        <family val="2"/>
      </rPr>
      <t>(Shera slats Base Rate = 90 Rs/Sqft)</t>
    </r>
  </si>
  <si>
    <t xml:space="preserve">Railing </t>
  </si>
  <si>
    <r>
      <t xml:space="preserve">Providing and fixing stainless steel Balcony railing with 12 mm thick toughened glass and c chanel grouted in floor including fitting and fixing the railing with necessary accessories &amp; stainless steel dash fasteners , stainless steel bolts etc., of required size. </t>
    </r>
    <r>
      <rPr>
        <b/>
        <sz val="10"/>
        <rFont val="Century Gothic"/>
        <family val="2"/>
      </rPr>
      <t>(Top rail in 2" dia ss pipe)</t>
    </r>
  </si>
  <si>
    <t>Rft</t>
  </si>
  <si>
    <t>Providing and fixing of MS Railing  in staircase : fabricated with 12mm x 12mm ms solid and top rail in 3"3 moulded teak wood (Duco painted)</t>
  </si>
  <si>
    <t>TOTAL COVERED AREA = 1657SQFT.</t>
  </si>
  <si>
    <t>ESTIMATED COST</t>
  </si>
  <si>
    <t>Note :- The above rates are exclusive of WCT, Service Tax and all other taxes applicable</t>
  </si>
  <si>
    <t>QUANTITY TAKE-OFF</t>
  </si>
  <si>
    <t>S.No</t>
  </si>
  <si>
    <t>Description</t>
  </si>
  <si>
    <t>Type</t>
  </si>
  <si>
    <t>No.of Floors</t>
  </si>
  <si>
    <t>Nos/ Steps</t>
  </si>
  <si>
    <t>L/Area</t>
  </si>
  <si>
    <t>B/Perimeter</t>
  </si>
  <si>
    <t>Depth/Height</t>
  </si>
  <si>
    <t>QTY in SFT</t>
  </si>
  <si>
    <t>Assumptions/Remarks</t>
  </si>
  <si>
    <t>A</t>
  </si>
  <si>
    <t>Flooring</t>
  </si>
  <si>
    <t>Basement</t>
  </si>
  <si>
    <t>Vitrified Tiles</t>
  </si>
  <si>
    <t>Sqm</t>
  </si>
  <si>
    <t>Basement Skirting</t>
  </si>
  <si>
    <t>Ground Floor</t>
  </si>
  <si>
    <t>GF Skirting</t>
  </si>
  <si>
    <t>First / Second Floor</t>
  </si>
  <si>
    <t>FF/SF Skirting</t>
  </si>
  <si>
    <t>Servant Room</t>
  </si>
  <si>
    <t>Servant Room Skirting</t>
  </si>
  <si>
    <t>Toilet - Basement</t>
  </si>
  <si>
    <t>T.Vitrified Tiles</t>
  </si>
  <si>
    <t>Toilet-Typical</t>
  </si>
  <si>
    <t>Staircase - Basement</t>
  </si>
  <si>
    <t>Treads</t>
  </si>
  <si>
    <t>Granite</t>
  </si>
  <si>
    <t>Risers</t>
  </si>
  <si>
    <t>Landing</t>
  </si>
  <si>
    <t>Staircase - Typical</t>
  </si>
  <si>
    <t>Extra at GF</t>
  </si>
  <si>
    <t xml:space="preserve">Staircase Skirting </t>
  </si>
  <si>
    <t>skirting riser</t>
  </si>
  <si>
    <t>Mumty Landing</t>
  </si>
  <si>
    <t>Parking</t>
  </si>
  <si>
    <t>Paver Tiles</t>
  </si>
  <si>
    <t>B</t>
  </si>
  <si>
    <t>Wall Cladding/Dado</t>
  </si>
  <si>
    <t>T.Vitrified Dado</t>
  </si>
  <si>
    <t>Kitchen</t>
  </si>
  <si>
    <t>Assumed Tiles 1m above platform</t>
  </si>
  <si>
    <t>Deductions</t>
  </si>
  <si>
    <t>Doors</t>
  </si>
  <si>
    <t>Assumed Toilet Doors of Size 750 x 2100</t>
  </si>
  <si>
    <t>Ventilator</t>
  </si>
  <si>
    <t>Assumed a depth of 900mm &amp; width rounded off to the nearest</t>
  </si>
  <si>
    <t>C</t>
  </si>
  <si>
    <t>False Ceiling</t>
  </si>
  <si>
    <t>POP Ceiling</t>
  </si>
  <si>
    <t>POP</t>
  </si>
  <si>
    <t>Assumed in Living/Dining Area &amp; master Bedroom</t>
  </si>
  <si>
    <t>D</t>
  </si>
  <si>
    <t>Punning (Ceiling)</t>
  </si>
  <si>
    <t>Ceiling Punning</t>
  </si>
  <si>
    <t>Toilets</t>
  </si>
  <si>
    <t>E</t>
  </si>
  <si>
    <t>Paint (3 Coats with Putty)</t>
  </si>
  <si>
    <t>Interior</t>
  </si>
  <si>
    <t>Interior Paint</t>
  </si>
  <si>
    <t>Ceiling</t>
  </si>
  <si>
    <t>Window W1</t>
  </si>
  <si>
    <t>Assumed a height of 2.5m</t>
  </si>
  <si>
    <t>Bedroom Doors D2</t>
  </si>
  <si>
    <t>Assumed a rounded width of 1 and height of 2.1m</t>
  </si>
  <si>
    <t>Staircase W2</t>
  </si>
  <si>
    <t>Bedroom W3</t>
  </si>
  <si>
    <t>Bedroom W4</t>
  </si>
  <si>
    <t>Bedroom W5</t>
  </si>
  <si>
    <t>Kitchen  W6</t>
  </si>
  <si>
    <t>M.Bedroom W7</t>
  </si>
  <si>
    <t>Assumed a height of 2.1m</t>
  </si>
  <si>
    <t>Main Door D1</t>
  </si>
  <si>
    <t>M.Bedroom Door to Lawn D3</t>
  </si>
  <si>
    <t>M.Bedroom Door to Dressing D6</t>
  </si>
  <si>
    <t>Servant Room Door D4</t>
  </si>
  <si>
    <t>WC Door D5</t>
  </si>
  <si>
    <t>Deducted Dado Height</t>
  </si>
  <si>
    <t>Doors D7</t>
  </si>
  <si>
    <t>Doors D8</t>
  </si>
  <si>
    <t>Exterior</t>
  </si>
  <si>
    <t>Typical Floors</t>
  </si>
  <si>
    <t>Inside Parapet</t>
  </si>
  <si>
    <t xml:space="preserve">Mumty  </t>
  </si>
  <si>
    <t>F</t>
  </si>
  <si>
    <t>Glassworks</t>
  </si>
  <si>
    <t>Glass</t>
  </si>
  <si>
    <t>G</t>
  </si>
  <si>
    <t>Woodwork</t>
  </si>
  <si>
    <t>(i)</t>
  </si>
  <si>
    <t>Doors - Basement</t>
  </si>
  <si>
    <t>Flush Doors</t>
  </si>
  <si>
    <t>Nos</t>
  </si>
  <si>
    <t>Doors -Typical Floors</t>
  </si>
  <si>
    <t>(ii)</t>
  </si>
  <si>
    <t>Wardrobe</t>
  </si>
  <si>
    <t>Ply</t>
  </si>
  <si>
    <t>Assumed 2 wardrobes, one in bedrooma nd one in dresser. Height of the wardrobe considered as floor height - skirting - slab thickness</t>
  </si>
  <si>
    <t>(iii)</t>
  </si>
  <si>
    <t>Modular Kitchen</t>
  </si>
  <si>
    <t>Modular</t>
  </si>
  <si>
    <t>(iv)</t>
  </si>
  <si>
    <t>Façade</t>
  </si>
  <si>
    <t>H</t>
  </si>
  <si>
    <t>Railing</t>
  </si>
  <si>
    <t>SS Railing</t>
  </si>
  <si>
    <t>GF Front Side</t>
  </si>
  <si>
    <t>SS</t>
  </si>
  <si>
    <t>Front Balcony</t>
  </si>
  <si>
    <t>Back Side Balcony</t>
  </si>
  <si>
    <t>Main Staircase</t>
  </si>
  <si>
    <t>MS</t>
  </si>
  <si>
    <t>Mumty Stair</t>
  </si>
  <si>
    <t>Spiral Staircase</t>
  </si>
  <si>
    <t>SUMMARY</t>
  </si>
  <si>
    <t>Providing and fixing stainless steel ( Grade 304) railing made of Hollow tubes, channels, plates etc. with 12 mm thick toughened glass and c chanel grouted in floor,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t>
  </si>
  <si>
    <t>Discription</t>
  </si>
  <si>
    <t>Quantity</t>
  </si>
  <si>
    <t>Rate</t>
  </si>
  <si>
    <t>Details of cost for = 8 Rmt of 0.5m height</t>
  </si>
  <si>
    <t>Materials-</t>
  </si>
  <si>
    <t>Baluster - 3 no. @ 5 Kg/no. = 15.0 Kg</t>
  </si>
  <si>
    <t>Handrail - 8.0m  @ 2.4kg/m= 19.20kg</t>
  </si>
  <si>
    <t>Total - 34.20 Kg</t>
  </si>
  <si>
    <t>Add wastage @ 5% = 1.71</t>
  </si>
  <si>
    <t>Total =  35.91 kg.</t>
  </si>
  <si>
    <t>kilogram</t>
  </si>
  <si>
    <t>C Channel = 8.0 m @ 1.5 Kg/m = 12 Kg</t>
  </si>
  <si>
    <t>Connectors</t>
  </si>
  <si>
    <t>Carriage of Railing &amp; Baluster</t>
  </si>
  <si>
    <t>tonne</t>
  </si>
  <si>
    <t>.133</t>
  </si>
  <si>
    <t>Toughened Glass 12mm thick</t>
  </si>
  <si>
    <t>Labour for  cutting assembling, finishing &amp; erection</t>
  </si>
  <si>
    <t>Labour Rate SS</t>
  </si>
  <si>
    <t>KG</t>
  </si>
  <si>
    <t>Labour Rate MS</t>
  </si>
  <si>
    <t xml:space="preserve">Labour Rate Glasswork </t>
  </si>
  <si>
    <t>Add for water charges @ 1% on all except</t>
  </si>
  <si>
    <t>Cost for 8 Rmt</t>
  </si>
  <si>
    <t>Cost per 1 Rmt</t>
  </si>
  <si>
    <t xml:space="preserve">  Say</t>
  </si>
  <si>
    <t>10.28</t>
  </si>
  <si>
    <t>Providing and fixing stainless steel ( Grade 304) railing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t>
  </si>
  <si>
    <t xml:space="preserve">Details of cost for = 8 m </t>
  </si>
  <si>
    <t>Baluster - 8 no. @7.5 Kg/no. = 60.0 Kg</t>
  </si>
  <si>
    <t>Total - 79.20 Kg</t>
  </si>
  <si>
    <t>Add wastage @ 5% = 3.96</t>
  </si>
  <si>
    <t>Total =  83.16 kg.</t>
  </si>
  <si>
    <t>C Channel = 8.0 m @ 2.21 Kg/m = 17.68 Kg</t>
  </si>
  <si>
    <t>Finishing walls with textured exterior paint of required shade :</t>
  </si>
  <si>
    <t>New work (Two or more coats applied @ 3.28 ltr/10 sqm) over and including base</t>
  </si>
  <si>
    <t>coat of water proofing cement paint applied @ 2.20kg/10 sqm.</t>
  </si>
  <si>
    <t>Detail of cost for  10 sqm</t>
  </si>
  <si>
    <t>MATERIALS</t>
  </si>
  <si>
    <t>Textured exterior paint</t>
  </si>
  <si>
    <t>litre</t>
  </si>
  <si>
    <t>Water proofing cement paint</t>
  </si>
  <si>
    <t>Carriage of material</t>
  </si>
  <si>
    <t>LABOUR</t>
  </si>
  <si>
    <t>Painter</t>
  </si>
  <si>
    <t>Day</t>
  </si>
  <si>
    <t>Coolie</t>
  </si>
  <si>
    <t>Bhisti</t>
  </si>
  <si>
    <t>Brushes, sand paper etc</t>
  </si>
  <si>
    <t>Sundries</t>
  </si>
  <si>
    <t>Add 1 % for water charges</t>
  </si>
  <si>
    <t>Cost of 10.00 sqm</t>
  </si>
  <si>
    <t>Cost of 1.00 sqm</t>
  </si>
  <si>
    <t>Say</t>
  </si>
  <si>
    <t>9.1.1.</t>
  </si>
  <si>
    <t>Providing wood work in frames of doors, windows, clerestory windows and other</t>
  </si>
  <si>
    <t>frames, wrought framed and fixed in position :</t>
  </si>
  <si>
    <t>Ivory Coast wood</t>
  </si>
  <si>
    <t>Details of  cost for Chowkhat of a door</t>
  </si>
  <si>
    <t>150x70mm</t>
  </si>
  <si>
    <t>Materials</t>
  </si>
  <si>
    <t>Red Marandi</t>
  </si>
  <si>
    <t>2x2.4x0.15x0.062 =</t>
  </si>
  <si>
    <t>1x1.2x0.15x0.062=</t>
  </si>
  <si>
    <t>Add for wastage @ 5% = 0.00279cum.</t>
  </si>
  <si>
    <t>Grand Total = 0.05859cum.</t>
  </si>
  <si>
    <t>Cum</t>
  </si>
  <si>
    <t>Beading</t>
  </si>
  <si>
    <t>Rmt</t>
  </si>
  <si>
    <t>Melamine Polish</t>
  </si>
  <si>
    <t>Labour:</t>
  </si>
  <si>
    <t>Carpenter (avg.)</t>
  </si>
  <si>
    <t>Beldar</t>
  </si>
  <si>
    <t>Cost of .063 cum.</t>
  </si>
  <si>
    <t>Cost per cum.</t>
  </si>
  <si>
    <t>Total i/c Holdfast</t>
  </si>
  <si>
    <t>Providing 40x5 mm flat iron hold fast 40 cm long including fixing to frame with 10</t>
  </si>
  <si>
    <t>mm diameter bolts, nuts and wooden plugs and embedding in cement concrete</t>
  </si>
  <si>
    <t>block 30x10 x 15cm 1:3:6 mix (1 cement : 3 coarse sand : 6 graded stone aggregate</t>
  </si>
  <si>
    <t>20mm nominal size)</t>
  </si>
  <si>
    <t>Details of cost for 1 hold fast</t>
  </si>
  <si>
    <t>M.S.flat 40x5mm 40cm long @  1.68 kg/m =</t>
  </si>
  <si>
    <t>quintal</t>
  </si>
  <si>
    <t>Carriage of steel</t>
  </si>
  <si>
    <t>L.S.</t>
  </si>
  <si>
    <t>Cement concrete 1:3:6</t>
  </si>
  <si>
    <t>30xl0xl5cm=  0.0045cum.+</t>
  </si>
  <si>
    <t>Add wastage @ 10% = 0.00045cum.</t>
  </si>
  <si>
    <t>=  0.00495cum.  Say 0.005cum.</t>
  </si>
  <si>
    <t>(Rate as per item no 4.2.5)</t>
  </si>
  <si>
    <t>cum</t>
  </si>
  <si>
    <t>Bolts and  nuts</t>
  </si>
  <si>
    <t>Labour-</t>
  </si>
  <si>
    <t>Blacksmith 2nd class</t>
  </si>
  <si>
    <t>Mason 1st  class</t>
  </si>
  <si>
    <t>Add for water charge @ 1% on all except (A)</t>
  </si>
  <si>
    <t>Cost for 1 hold fast</t>
  </si>
  <si>
    <t>for 6 nos Hold fast</t>
  </si>
  <si>
    <t>Providing and fixing ISI marked flush door shutters conforming to IS: 2202 (Part I)</t>
  </si>
  <si>
    <t>decorative type, core of block board construction with frame of 1st class hard</t>
  </si>
  <si>
    <t>wood and well matched teak 3 ply veneering with vertical grains or cross bands</t>
  </si>
  <si>
    <t>and face veneers on both faces of shutters.</t>
  </si>
  <si>
    <t>32 mm thick including ISI marked Stainless Steel butt hinges with necessary screws.</t>
  </si>
  <si>
    <t>Details of  cost for 2.20  sqm.</t>
  </si>
  <si>
    <t>32mm thick door shutters</t>
  </si>
  <si>
    <t>sqm</t>
  </si>
  <si>
    <t>Edge Polishing</t>
  </si>
  <si>
    <t>Stainless steel butt hinges (heavy weight)</t>
  </si>
  <si>
    <t>10 Nos</t>
  </si>
  <si>
    <t>100x60x2.5 mm IS : 12817 marked</t>
  </si>
  <si>
    <t>Stainless  steel screws 40  mm</t>
  </si>
  <si>
    <t>100 Nos</t>
  </si>
  <si>
    <t>For fixing shutter and fittings</t>
  </si>
  <si>
    <t>Carpenter (Average)</t>
  </si>
  <si>
    <t>Add 1% for water charges</t>
  </si>
  <si>
    <t>Cost for 2.2 sqm.</t>
  </si>
  <si>
    <t>Cost of 1 sqm.</t>
  </si>
  <si>
    <t>Providing and fixing false ceiling at all height including providing and fixing of frame work made of special sections, power pressed from M.S. sheets and galvanized with zinc coating of 120 gms/sqm (both side inclusive) as per IS : 277 and consisting of angle cleats of size 25 mm wide x 1.6 mm thick with flanges of 27 mm and 37 mm, at 1200 mm centre to centre, one flange fixed to the ceiling with dash fastener 12.5 mm dia x 50 mm long with 6 mm dia bolts, other flange of cleat fixed to the angle hangers of 25x10x0.50 mm of required length with nuts &amp; bolts of required size and other end of angle hanger fixed with intermediate G.I. channels 45x15x0.9 mm running at the
spacing of 1200 mm centre to centre, to which the ceiling section 0.5 mm thick bottom wedge of 80 mm with tapered flanges of 26 mm each having lips of 10.5 mm, at 450 mm centre to centre, shall be fixed in a direction perpendicular to G.I. intermediate channel with connecting clips made out of 2.64 mm dia x 230 mm long G.I. wire at every junction, including fixing perimeter channels 0.5 mm thick 27 mm high having flanges of 20 mm and 30 mm long, the perimeter of ceiling fixed to wall/partition with the help of rawl plugs at 450 mm centre, with 25 mm long dry wall screws @ 230 mm interval, including fixing of gypsum board to ceiling section and perimeter channel with the help of dry wall screws of size 3.5 x 25 mm at 230 mm c/c, including jointing and finishing to a flush finish of tapered and square edges of the board with recommended jointing compound , jointing tapes , finishing with jointing compound in 3 layers covering upto 150 mm on both sides of joint and two coats of primer suitable for board, all as per manufacturer’s specification and also including the cost of making openings for light fittings, grills, diffusers, cutouts made with frame of perimeter channels suitably fixed, all complete as per drawings, specification and direction of the Engineer in Charge but excluding the cost of painting with :</t>
  </si>
  <si>
    <t>12.5 mm thick tapered edge gypsum plain board conforming to IS: 2095- Part I</t>
  </si>
  <si>
    <r>
      <t xml:space="preserve"> </t>
    </r>
    <r>
      <rPr>
        <i/>
        <sz val="11"/>
        <color indexed="63"/>
        <rFont val="Calibri"/>
        <family val="2"/>
        <scheme val="minor"/>
      </rPr>
      <t xml:space="preserve">Details of cost for 10.8x9.6m = 103.68sqm </t>
    </r>
    <r>
      <rPr>
        <sz val="11"/>
        <color indexed="63"/>
        <rFont val="Calibri"/>
        <family val="2"/>
        <scheme val="minor"/>
      </rPr>
      <t xml:space="preserve">MATERIAL: Gypsum board 12.5mm thick = 103.68 sqm.+ Add wastage @ 5% = 5.18sqm. Total = 108.86 sqm </t>
    </r>
    <r>
      <rPr>
        <sz val="11"/>
        <rFont val="Calibri"/>
        <family val="2"/>
        <scheme val="minor"/>
      </rPr>
      <t xml:space="preserve"> </t>
    </r>
  </si>
  <si>
    <r>
      <t xml:space="preserve"> </t>
    </r>
    <r>
      <rPr>
        <sz val="11"/>
        <color indexed="63"/>
        <rFont val="Calibri"/>
        <family val="2"/>
        <scheme val="minor"/>
      </rPr>
      <t xml:space="preserve">12.5 mm thick tapered edge gypsum plain borad </t>
    </r>
    <r>
      <rPr>
        <sz val="11"/>
        <rFont val="Calibri"/>
        <family val="2"/>
        <scheme val="minor"/>
      </rPr>
      <t xml:space="preserve"> </t>
    </r>
  </si>
  <si>
    <r>
      <t xml:space="preserve"> </t>
    </r>
    <r>
      <rPr>
        <sz val="11"/>
        <color indexed="63"/>
        <rFont val="Calibri"/>
        <family val="2"/>
        <scheme val="minor"/>
      </rPr>
      <t xml:space="preserve">sqm </t>
    </r>
    <r>
      <rPr>
        <sz val="11"/>
        <rFont val="Calibri"/>
        <family val="2"/>
        <scheme val="minor"/>
      </rPr>
      <t xml:space="preserve"> </t>
    </r>
  </si>
  <si>
    <r>
      <t xml:space="preserve"> </t>
    </r>
    <r>
      <rPr>
        <sz val="11"/>
        <color indexed="63"/>
        <rFont val="Calibri"/>
        <family val="2"/>
        <scheme val="minor"/>
      </rPr>
      <t xml:space="preserve">108.86 </t>
    </r>
    <r>
      <rPr>
        <sz val="11"/>
        <rFont val="Calibri"/>
        <family val="2"/>
        <scheme val="minor"/>
      </rPr>
      <t xml:space="preserve"> </t>
    </r>
  </si>
  <si>
    <r>
      <t xml:space="preserve"> </t>
    </r>
    <r>
      <rPr>
        <sz val="11"/>
        <color indexed="63"/>
        <rFont val="Calibri"/>
        <family val="2"/>
        <scheme val="minor"/>
      </rPr>
      <t xml:space="preserve">Galvanised Steel celling section (size 80x26x0.50 mm) </t>
    </r>
    <r>
      <rPr>
        <sz val="11"/>
        <rFont val="Calibri"/>
        <family val="2"/>
        <scheme val="minor"/>
      </rPr>
      <t xml:space="preserve"> </t>
    </r>
  </si>
  <si>
    <r>
      <t xml:space="preserve"> </t>
    </r>
    <r>
      <rPr>
        <sz val="11"/>
        <color indexed="63"/>
        <rFont val="Calibri"/>
        <family val="2"/>
        <scheme val="minor"/>
      </rPr>
      <t xml:space="preserve">metre </t>
    </r>
    <r>
      <rPr>
        <sz val="11"/>
        <rFont val="Calibri"/>
        <family val="2"/>
        <scheme val="minor"/>
      </rPr>
      <t xml:space="preserve"> </t>
    </r>
  </si>
  <si>
    <r>
      <t xml:space="preserve"> </t>
    </r>
    <r>
      <rPr>
        <sz val="11"/>
        <color indexed="63"/>
        <rFont val="Calibri"/>
        <family val="2"/>
        <scheme val="minor"/>
      </rPr>
      <t xml:space="preserve">238.14 </t>
    </r>
    <r>
      <rPr>
        <sz val="11"/>
        <rFont val="Calibri"/>
        <family val="2"/>
        <scheme val="minor"/>
      </rPr>
      <t xml:space="preserve"> </t>
    </r>
  </si>
  <si>
    <r>
      <t xml:space="preserve"> </t>
    </r>
    <r>
      <rPr>
        <sz val="11"/>
        <color indexed="63"/>
        <rFont val="Calibri"/>
        <family val="2"/>
        <scheme val="minor"/>
      </rPr>
      <t xml:space="preserve">Galvanised Steel perimetre Channel (Size 20x27x30x0.50 mm) </t>
    </r>
    <r>
      <rPr>
        <sz val="11"/>
        <rFont val="Calibri"/>
        <family val="2"/>
        <scheme val="minor"/>
      </rPr>
      <t xml:space="preserve"> </t>
    </r>
  </si>
  <si>
    <r>
      <t xml:space="preserve"> </t>
    </r>
    <r>
      <rPr>
        <sz val="11"/>
        <color indexed="63"/>
        <rFont val="Calibri"/>
        <family val="2"/>
        <scheme val="minor"/>
      </rPr>
      <t xml:space="preserve">41.84 </t>
    </r>
    <r>
      <rPr>
        <sz val="11"/>
        <rFont val="Calibri"/>
        <family val="2"/>
        <scheme val="minor"/>
      </rPr>
      <t xml:space="preserve"> </t>
    </r>
  </si>
  <si>
    <r>
      <t xml:space="preserve"> </t>
    </r>
    <r>
      <rPr>
        <sz val="11"/>
        <color indexed="63"/>
        <rFont val="Calibri"/>
        <family val="2"/>
        <scheme val="minor"/>
      </rPr>
      <t xml:space="preserve">Galvanised Steel intermediate Channel (Size 15x45x15x0.90 mm) Strap hanger </t>
    </r>
    <r>
      <rPr>
        <sz val="11"/>
        <rFont val="Calibri"/>
        <family val="2"/>
        <scheme val="minor"/>
      </rPr>
      <t xml:space="preserve"> </t>
    </r>
  </si>
  <si>
    <r>
      <t xml:space="preserve"> </t>
    </r>
    <r>
      <rPr>
        <sz val="11"/>
        <color indexed="63"/>
        <rFont val="Calibri"/>
        <family val="2"/>
        <scheme val="minor"/>
      </rPr>
      <t xml:space="preserve">90.72 </t>
    </r>
    <r>
      <rPr>
        <sz val="11"/>
        <rFont val="Calibri"/>
        <family val="2"/>
        <scheme val="minor"/>
      </rPr>
      <t xml:space="preserve"> </t>
    </r>
  </si>
  <si>
    <r>
      <t xml:space="preserve"> </t>
    </r>
    <r>
      <rPr>
        <sz val="11"/>
        <color indexed="63"/>
        <rFont val="Calibri"/>
        <family val="2"/>
        <scheme val="minor"/>
      </rPr>
      <t xml:space="preserve">Galvanised Steel angle hanger (Celling angle) (Size 25x10x0.50 mm) </t>
    </r>
    <r>
      <rPr>
        <sz val="11"/>
        <rFont val="Calibri"/>
        <family val="2"/>
        <scheme val="minor"/>
      </rPr>
      <t xml:space="preserve"> </t>
    </r>
  </si>
  <si>
    <r>
      <t xml:space="preserve"> </t>
    </r>
    <r>
      <rPr>
        <sz val="11"/>
        <color indexed="63"/>
        <rFont val="Calibri"/>
        <family val="2"/>
        <scheme val="minor"/>
      </rPr>
      <t xml:space="preserve">10.80 </t>
    </r>
    <r>
      <rPr>
        <sz val="11"/>
        <rFont val="Calibri"/>
        <family val="2"/>
        <scheme val="minor"/>
      </rPr>
      <t xml:space="preserve"> </t>
    </r>
  </si>
  <si>
    <r>
      <t xml:space="preserve"> </t>
    </r>
    <r>
      <rPr>
        <sz val="11"/>
        <color indexed="63"/>
        <rFont val="Calibri"/>
        <family val="2"/>
        <scheme val="minor"/>
      </rPr>
      <t xml:space="preserve">Galvanised Steel connecting clips (2.64 mm dia and 230 mm long GI wire) </t>
    </r>
    <r>
      <rPr>
        <sz val="11"/>
        <rFont val="Calibri"/>
        <family val="2"/>
        <scheme val="minor"/>
      </rPr>
      <t xml:space="preserve"> </t>
    </r>
  </si>
  <si>
    <r>
      <t xml:space="preserve"> </t>
    </r>
    <r>
      <rPr>
        <sz val="11"/>
        <color indexed="63"/>
        <rFont val="Calibri"/>
        <family val="2"/>
        <scheme val="minor"/>
      </rPr>
      <t xml:space="preserve">each </t>
    </r>
    <r>
      <rPr>
        <sz val="11"/>
        <rFont val="Calibri"/>
        <family val="2"/>
        <scheme val="minor"/>
      </rPr>
      <t xml:space="preserve"> </t>
    </r>
  </si>
  <si>
    <r>
      <t xml:space="preserve"> </t>
    </r>
    <r>
      <rPr>
        <sz val="11"/>
        <color indexed="63"/>
        <rFont val="Calibri"/>
        <family val="2"/>
        <scheme val="minor"/>
      </rPr>
      <t xml:space="preserve">189.00 </t>
    </r>
    <r>
      <rPr>
        <sz val="11"/>
        <rFont val="Calibri"/>
        <family val="2"/>
        <scheme val="minor"/>
      </rPr>
      <t xml:space="preserve"> </t>
    </r>
  </si>
  <si>
    <r>
      <t xml:space="preserve"> </t>
    </r>
    <r>
      <rPr>
        <sz val="11"/>
        <color indexed="63"/>
        <rFont val="Calibri"/>
        <family val="2"/>
        <scheme val="minor"/>
      </rPr>
      <t xml:space="preserve">Galvanised steel bolts &amp; nuts 6 mm dia and 25 mm long round head with slots </t>
    </r>
    <r>
      <rPr>
        <sz val="11"/>
        <rFont val="Calibri"/>
        <family val="2"/>
        <scheme val="minor"/>
      </rPr>
      <t xml:space="preserve"> </t>
    </r>
  </si>
  <si>
    <r>
      <t xml:space="preserve"> </t>
    </r>
    <r>
      <rPr>
        <sz val="11"/>
        <color indexed="63"/>
        <rFont val="Calibri"/>
        <family val="2"/>
        <scheme val="minor"/>
      </rPr>
      <t xml:space="preserve">10 nos </t>
    </r>
    <r>
      <rPr>
        <sz val="11"/>
        <rFont val="Calibri"/>
        <family val="2"/>
        <scheme val="minor"/>
      </rPr>
      <t xml:space="preserve"> </t>
    </r>
  </si>
  <si>
    <r>
      <t xml:space="preserve"> </t>
    </r>
    <r>
      <rPr>
        <sz val="11"/>
        <color indexed="63"/>
        <rFont val="Calibri"/>
        <family val="2"/>
        <scheme val="minor"/>
      </rPr>
      <t xml:space="preserve">216.00 </t>
    </r>
    <r>
      <rPr>
        <sz val="11"/>
        <rFont val="Calibri"/>
        <family val="2"/>
        <scheme val="minor"/>
      </rPr>
      <t xml:space="preserve"> </t>
    </r>
  </si>
  <si>
    <r>
      <t xml:space="preserve"> </t>
    </r>
    <r>
      <rPr>
        <sz val="11"/>
        <color indexed="63"/>
        <rFont val="Calibri"/>
        <family val="2"/>
        <scheme val="minor"/>
      </rPr>
      <t xml:space="preserve">Galvanised Steel soffit cleat (Size 27x37x25x0.60 mm) </t>
    </r>
    <r>
      <rPr>
        <sz val="11"/>
        <rFont val="Calibri"/>
        <family val="2"/>
        <scheme val="minor"/>
      </rPr>
      <t xml:space="preserve"> </t>
    </r>
  </si>
  <si>
    <r>
      <t xml:space="preserve"> </t>
    </r>
    <r>
      <rPr>
        <sz val="11"/>
        <color indexed="63"/>
        <rFont val="Calibri"/>
        <family val="2"/>
        <scheme val="minor"/>
      </rPr>
      <t xml:space="preserve">72.00 </t>
    </r>
    <r>
      <rPr>
        <sz val="11"/>
        <rFont val="Calibri"/>
        <family val="2"/>
        <scheme val="minor"/>
      </rPr>
      <t xml:space="preserve"> </t>
    </r>
  </si>
  <si>
    <r>
      <t xml:space="preserve"> </t>
    </r>
    <r>
      <rPr>
        <sz val="11"/>
        <color indexed="63"/>
        <rFont val="Calibri"/>
        <family val="2"/>
        <scheme val="minor"/>
      </rPr>
      <t xml:space="preserve">All drive screws ( for gypsum board) </t>
    </r>
    <r>
      <rPr>
        <sz val="11"/>
        <rFont val="Calibri"/>
        <family val="2"/>
        <scheme val="minor"/>
      </rPr>
      <t xml:space="preserve"> </t>
    </r>
  </si>
  <si>
    <r>
      <t xml:space="preserve"> </t>
    </r>
    <r>
      <rPr>
        <sz val="11"/>
        <color indexed="63"/>
        <rFont val="Calibri"/>
        <family val="2"/>
        <scheme val="minor"/>
      </rPr>
      <t xml:space="preserve">100 nos </t>
    </r>
    <r>
      <rPr>
        <sz val="11"/>
        <rFont val="Calibri"/>
        <family val="2"/>
        <scheme val="minor"/>
      </rPr>
      <t xml:space="preserve"> </t>
    </r>
  </si>
  <si>
    <r>
      <t xml:space="preserve"> </t>
    </r>
    <r>
      <rPr>
        <sz val="11"/>
        <color indexed="63"/>
        <rFont val="Calibri"/>
        <family val="2"/>
        <scheme val="minor"/>
      </rPr>
      <t xml:space="preserve">1,000.00 </t>
    </r>
    <r>
      <rPr>
        <sz val="11"/>
        <rFont val="Calibri"/>
        <family val="2"/>
        <scheme val="minor"/>
      </rPr>
      <t xml:space="preserve"> </t>
    </r>
  </si>
  <si>
    <r>
      <t xml:space="preserve"> </t>
    </r>
    <r>
      <rPr>
        <sz val="11"/>
        <color indexed="63"/>
        <rFont val="Calibri"/>
        <family val="2"/>
        <scheme val="minor"/>
      </rPr>
      <t xml:space="preserve">Joint filler </t>
    </r>
    <r>
      <rPr>
        <sz val="11"/>
        <rFont val="Calibri"/>
        <family val="2"/>
        <scheme val="minor"/>
      </rPr>
      <t xml:space="preserve"> </t>
    </r>
  </si>
  <si>
    <r>
      <t xml:space="preserve"> </t>
    </r>
    <r>
      <rPr>
        <sz val="11"/>
        <color indexed="63"/>
        <rFont val="Calibri"/>
        <family val="2"/>
        <scheme val="minor"/>
      </rPr>
      <t xml:space="preserve">kilogram </t>
    </r>
    <r>
      <rPr>
        <sz val="11"/>
        <rFont val="Calibri"/>
        <family val="2"/>
        <scheme val="minor"/>
      </rPr>
      <t xml:space="preserve"> </t>
    </r>
  </si>
  <si>
    <r>
      <t xml:space="preserve"> </t>
    </r>
    <r>
      <rPr>
        <sz val="11"/>
        <color indexed="63"/>
        <rFont val="Calibri"/>
        <family val="2"/>
        <scheme val="minor"/>
      </rPr>
      <t xml:space="preserve">22.81 </t>
    </r>
    <r>
      <rPr>
        <sz val="11"/>
        <rFont val="Calibri"/>
        <family val="2"/>
        <scheme val="minor"/>
      </rPr>
      <t xml:space="preserve"> </t>
    </r>
  </si>
  <si>
    <r>
      <t xml:space="preserve"> </t>
    </r>
    <r>
      <rPr>
        <sz val="11"/>
        <color indexed="63"/>
        <rFont val="Calibri"/>
        <family val="2"/>
        <scheme val="minor"/>
      </rPr>
      <t xml:space="preserve">Joint finisher </t>
    </r>
    <r>
      <rPr>
        <sz val="11"/>
        <rFont val="Calibri"/>
        <family val="2"/>
        <scheme val="minor"/>
      </rPr>
      <t xml:space="preserve"> </t>
    </r>
  </si>
  <si>
    <r>
      <t xml:space="preserve"> </t>
    </r>
    <r>
      <rPr>
        <sz val="11"/>
        <color indexed="63"/>
        <rFont val="Calibri"/>
        <family val="2"/>
        <scheme val="minor"/>
      </rPr>
      <t xml:space="preserve">34.21 </t>
    </r>
    <r>
      <rPr>
        <sz val="11"/>
        <rFont val="Calibri"/>
        <family val="2"/>
        <scheme val="minor"/>
      </rPr>
      <t xml:space="preserve"> </t>
    </r>
  </si>
  <si>
    <r>
      <t xml:space="preserve"> </t>
    </r>
    <r>
      <rPr>
        <sz val="11"/>
        <color indexed="63"/>
        <rFont val="Calibri"/>
        <family val="2"/>
        <scheme val="minor"/>
      </rPr>
      <t xml:space="preserve">Joint tape roll </t>
    </r>
    <r>
      <rPr>
        <sz val="11"/>
        <rFont val="Calibri"/>
        <family val="2"/>
        <scheme val="minor"/>
      </rPr>
      <t xml:space="preserve"> </t>
    </r>
  </si>
  <si>
    <r>
      <t xml:space="preserve"> </t>
    </r>
    <r>
      <rPr>
        <sz val="11"/>
        <color indexed="63"/>
        <rFont val="Calibri"/>
        <family val="2"/>
        <scheme val="minor"/>
      </rPr>
      <t xml:space="preserve">roll </t>
    </r>
    <r>
      <rPr>
        <sz val="11"/>
        <rFont val="Calibri"/>
        <family val="2"/>
        <scheme val="minor"/>
      </rPr>
      <t xml:space="preserve"> </t>
    </r>
  </si>
  <si>
    <r>
      <t xml:space="preserve"> </t>
    </r>
    <r>
      <rPr>
        <sz val="11"/>
        <color indexed="63"/>
        <rFont val="Calibri"/>
        <family val="2"/>
        <scheme val="minor"/>
      </rPr>
      <t xml:space="preserve">1.27 </t>
    </r>
    <r>
      <rPr>
        <sz val="11"/>
        <rFont val="Calibri"/>
        <family val="2"/>
        <scheme val="minor"/>
      </rPr>
      <t xml:space="preserve"> </t>
    </r>
  </si>
  <si>
    <r>
      <t xml:space="preserve"> </t>
    </r>
    <r>
      <rPr>
        <sz val="11"/>
        <color indexed="63"/>
        <rFont val="Calibri"/>
        <family val="2"/>
        <scheme val="minor"/>
      </rPr>
      <t xml:space="preserve">Primer ( for gypsum board) </t>
    </r>
    <r>
      <rPr>
        <sz val="11"/>
        <rFont val="Calibri"/>
        <family val="2"/>
        <scheme val="minor"/>
      </rPr>
      <t xml:space="preserve"> </t>
    </r>
  </si>
  <si>
    <r>
      <t xml:space="preserve"> </t>
    </r>
    <r>
      <rPr>
        <sz val="11"/>
        <color indexed="63"/>
        <rFont val="Calibri"/>
        <family val="2"/>
        <scheme val="minor"/>
      </rPr>
      <t xml:space="preserve">litre </t>
    </r>
    <r>
      <rPr>
        <sz val="11"/>
        <rFont val="Calibri"/>
        <family val="2"/>
        <scheme val="minor"/>
      </rPr>
      <t xml:space="preserve"> </t>
    </r>
  </si>
  <si>
    <r>
      <t xml:space="preserve"> </t>
    </r>
    <r>
      <rPr>
        <sz val="11"/>
        <color indexed="63"/>
        <rFont val="Calibri"/>
        <family val="2"/>
        <scheme val="minor"/>
      </rPr>
      <t xml:space="preserve">18.66 </t>
    </r>
    <r>
      <rPr>
        <sz val="11"/>
        <rFont val="Calibri"/>
        <family val="2"/>
        <scheme val="minor"/>
      </rPr>
      <t xml:space="preserve"> </t>
    </r>
  </si>
  <si>
    <r>
      <t xml:space="preserve"> </t>
    </r>
    <r>
      <rPr>
        <sz val="11"/>
        <color indexed="63"/>
        <rFont val="Calibri"/>
        <family val="2"/>
        <scheme val="minor"/>
      </rPr>
      <t xml:space="preserve">Dash hold fastener 12.5 mm dia, 50 mm long with 6 mm dia bolt 12 mm dia 40 mm long with 6 mm dia bolt </t>
    </r>
    <r>
      <rPr>
        <sz val="11"/>
        <rFont val="Calibri"/>
        <family val="2"/>
        <scheme val="minor"/>
      </rPr>
      <t xml:space="preserve"> </t>
    </r>
  </si>
  <si>
    <r>
      <t xml:space="preserve"> </t>
    </r>
    <r>
      <rPr>
        <sz val="11"/>
        <color indexed="63"/>
        <rFont val="Calibri"/>
        <family val="2"/>
        <scheme val="minor"/>
      </rPr>
      <t xml:space="preserve">Sundries like rawl plug scaffolding etc. </t>
    </r>
    <r>
      <rPr>
        <sz val="11"/>
        <rFont val="Calibri"/>
        <family val="2"/>
        <scheme val="minor"/>
      </rPr>
      <t xml:space="preserve"> </t>
    </r>
  </si>
  <si>
    <r>
      <t xml:space="preserve"> </t>
    </r>
    <r>
      <rPr>
        <sz val="11"/>
        <color indexed="63"/>
        <rFont val="Calibri"/>
        <family val="2"/>
        <scheme val="minor"/>
      </rPr>
      <t xml:space="preserve">L.S. </t>
    </r>
    <r>
      <rPr>
        <sz val="11"/>
        <rFont val="Calibri"/>
        <family val="2"/>
        <scheme val="minor"/>
      </rPr>
      <t xml:space="preserve"> </t>
    </r>
  </si>
  <si>
    <r>
      <t xml:space="preserve"> </t>
    </r>
    <r>
      <rPr>
        <sz val="11"/>
        <color indexed="63"/>
        <rFont val="Calibri"/>
        <family val="2"/>
        <scheme val="minor"/>
      </rPr>
      <t xml:space="preserve">807.30 </t>
    </r>
    <r>
      <rPr>
        <sz val="11"/>
        <rFont val="Calibri"/>
        <family val="2"/>
        <scheme val="minor"/>
      </rPr>
      <t xml:space="preserve"> </t>
    </r>
  </si>
  <si>
    <r>
      <t xml:space="preserve"> </t>
    </r>
    <r>
      <rPr>
        <sz val="11"/>
        <color indexed="63"/>
        <rFont val="Calibri"/>
        <family val="2"/>
        <scheme val="minor"/>
      </rPr>
      <t xml:space="preserve">Carriage of material etc. LABOUR: </t>
    </r>
    <r>
      <rPr>
        <sz val="11"/>
        <rFont val="Calibri"/>
        <family val="2"/>
        <scheme val="minor"/>
      </rPr>
      <t xml:space="preserve"> </t>
    </r>
  </si>
  <si>
    <r>
      <t xml:space="preserve"> </t>
    </r>
    <r>
      <rPr>
        <sz val="11"/>
        <color indexed="63"/>
        <rFont val="Calibri"/>
        <family val="2"/>
        <scheme val="minor"/>
      </rPr>
      <t xml:space="preserve">447.20 </t>
    </r>
    <r>
      <rPr>
        <sz val="11"/>
        <rFont val="Calibri"/>
        <family val="2"/>
        <scheme val="minor"/>
      </rPr>
      <t xml:space="preserve"> </t>
    </r>
  </si>
  <si>
    <r>
      <t xml:space="preserve"> </t>
    </r>
    <r>
      <rPr>
        <sz val="11"/>
        <color indexed="63"/>
        <rFont val="Calibri"/>
        <family val="2"/>
        <scheme val="minor"/>
      </rPr>
      <t xml:space="preserve">Carpenter 2nd class </t>
    </r>
    <r>
      <rPr>
        <sz val="11"/>
        <rFont val="Calibri"/>
        <family val="2"/>
        <scheme val="minor"/>
      </rPr>
      <t xml:space="preserve"> </t>
    </r>
  </si>
  <si>
    <r>
      <t xml:space="preserve"> </t>
    </r>
    <r>
      <rPr>
        <sz val="11"/>
        <color indexed="63"/>
        <rFont val="Calibri"/>
        <family val="2"/>
        <scheme val="minor"/>
      </rPr>
      <t xml:space="preserve">day </t>
    </r>
    <r>
      <rPr>
        <sz val="11"/>
        <rFont val="Calibri"/>
        <family val="2"/>
        <scheme val="minor"/>
      </rPr>
      <t xml:space="preserve"> </t>
    </r>
  </si>
  <si>
    <r>
      <t xml:space="preserve"> </t>
    </r>
    <r>
      <rPr>
        <sz val="11"/>
        <color indexed="63"/>
        <rFont val="Calibri"/>
        <family val="2"/>
        <scheme val="minor"/>
      </rPr>
      <t xml:space="preserve">31.104 </t>
    </r>
    <r>
      <rPr>
        <sz val="11"/>
        <rFont val="Calibri"/>
        <family val="2"/>
        <scheme val="minor"/>
      </rPr>
      <t xml:space="preserve"> </t>
    </r>
  </si>
  <si>
    <r>
      <t xml:space="preserve"> </t>
    </r>
    <r>
      <rPr>
        <sz val="11"/>
        <color indexed="63"/>
        <rFont val="Calibri"/>
        <family val="2"/>
        <scheme val="minor"/>
      </rPr>
      <t xml:space="preserve">Beldar </t>
    </r>
    <r>
      <rPr>
        <sz val="11"/>
        <rFont val="Calibri"/>
        <family val="2"/>
        <scheme val="minor"/>
      </rPr>
      <t xml:space="preserve"> </t>
    </r>
  </si>
  <si>
    <r>
      <t xml:space="preserve"> </t>
    </r>
    <r>
      <rPr>
        <sz val="11"/>
        <color indexed="63"/>
        <rFont val="Calibri"/>
        <family val="2"/>
        <scheme val="minor"/>
      </rPr>
      <t xml:space="preserve">Painter </t>
    </r>
    <r>
      <rPr>
        <sz val="11"/>
        <rFont val="Calibri"/>
        <family val="2"/>
        <scheme val="minor"/>
      </rPr>
      <t xml:space="preserve"> </t>
    </r>
  </si>
  <si>
    <r>
      <t xml:space="preserve"> </t>
    </r>
    <r>
      <rPr>
        <sz val="11"/>
        <color indexed="63"/>
        <rFont val="Calibri"/>
        <family val="2"/>
        <scheme val="minor"/>
      </rPr>
      <t xml:space="preserve">10.368 </t>
    </r>
    <r>
      <rPr>
        <sz val="11"/>
        <rFont val="Calibri"/>
        <family val="2"/>
        <scheme val="minor"/>
      </rPr>
      <t xml:space="preserve"> </t>
    </r>
  </si>
  <si>
    <t>Cost of 103.68 Sqm</t>
  </si>
  <si>
    <t>Total</t>
  </si>
  <si>
    <t>Cost of 1 Sqm</t>
  </si>
  <si>
    <t>13.26</t>
  </si>
  <si>
    <t>Providing and applying plaster of paris putty of 6 mm thickness over plastered surface</t>
  </si>
  <si>
    <t>to prepare the surface even and smooth complete</t>
  </si>
  <si>
    <t>Detail of cost for 10 sqm</t>
  </si>
  <si>
    <t>Plaster of paris 10x0.002x1121 =  22.42kg</t>
  </si>
  <si>
    <t>Add 2% wastage= 0.45kg</t>
  </si>
  <si>
    <t>Total = 22.87kg</t>
  </si>
  <si>
    <t>Say23kg</t>
  </si>
  <si>
    <t>Plaster of Paris</t>
  </si>
  <si>
    <t xml:space="preserve"> kilogram</t>
  </si>
  <si>
    <t>Carriage of plaster of paris</t>
  </si>
  <si>
    <t>Mason special</t>
  </si>
  <si>
    <t>Scaffolding and sundries</t>
  </si>
  <si>
    <t>2.6.1               Marble stone flooring with  20mm thick marble stone (sample of marble shall be</t>
  </si>
  <si>
    <t>approved by Engineer-in-charge) over 20 mm (average) thick base of cement mortar</t>
  </si>
  <si>
    <t>1:4 (1 cement : 4 coarse sand) laid and jointed with grey cement slurry including</t>
  </si>
  <si>
    <t>rubbing and polishing complete with :</t>
  </si>
  <si>
    <t xml:space="preserve">                       Granite marble</t>
  </si>
  <si>
    <t>Details  of cost  for 10 sqm.</t>
  </si>
  <si>
    <t>20mm  thick  marble slab =  10.00sqm.+</t>
  </si>
  <si>
    <t>Add for wastage 15% = 1.50sqm.</t>
  </si>
  <si>
    <t>Total = 11.50sqm.</t>
  </si>
  <si>
    <t>Granite marble 20 mm thick marble slab</t>
  </si>
  <si>
    <t>Base mortar 1:4(1 Cement : 4 Coarse sand)</t>
  </si>
  <si>
    <t>Cement for slurry @ 4.4kg/sqm. (I) for</t>
  </si>
  <si>
    <t>bedding = 44 kg+ (ii) for jointing = 6 Kg.</t>
  </si>
  <si>
    <t>Total = 50 Kg.</t>
  </si>
  <si>
    <t>Carriage of marble slab</t>
  </si>
  <si>
    <t>(for finishing, polishing and fixing)</t>
  </si>
  <si>
    <t>Mason 1st class</t>
  </si>
  <si>
    <t>Beldar for rubbing and polishing (Special</t>
  </si>
  <si>
    <t>Rate)</t>
  </si>
  <si>
    <t>Machine</t>
  </si>
  <si>
    <t>Sundries and  carriage of cement etc.</t>
  </si>
  <si>
    <t>Cost of 10 sqm.</t>
  </si>
  <si>
    <t xml:space="preserve">2.6.1               </t>
  </si>
  <si>
    <t>Spanish Brown marble cladding with  (sample of marble shall be</t>
  </si>
  <si>
    <t>approved by Engineer-in-charge) over 12 mm (average) thick base of cement mortar</t>
  </si>
  <si>
    <t>1:3 (1 cement : 3coarse sand) laid and jointed with grey cement slurry including</t>
  </si>
  <si>
    <t>Spanish Brown Marble fixing on wall</t>
  </si>
  <si>
    <t>Spanish Brown marble slab</t>
  </si>
  <si>
    <t>Base mortar 1:3(1 Cement : 3 Coarse sand)</t>
  </si>
  <si>
    <t>.144</t>
  </si>
  <si>
    <t>Cement for slurry @ 3.3kg/sqm. (I) for</t>
  </si>
  <si>
    <t>bedding = 33 kg+ (ii) for jointing = 6 Kg.</t>
  </si>
  <si>
    <t>Total = 39 Kg.</t>
  </si>
  <si>
    <t>ITEM NO.</t>
  </si>
  <si>
    <t>UNIT</t>
  </si>
  <si>
    <t>QUANTITY</t>
  </si>
  <si>
    <t>AMOUNT</t>
  </si>
  <si>
    <t>Cement mortar 1:3 (1 Cement : 3 Coarse Sand)</t>
  </si>
  <si>
    <t>Details of cost of 1cum of cement mortar 1:3</t>
  </si>
  <si>
    <t>Material</t>
  </si>
  <si>
    <t>Cement required is 35.7%=0.357cum of cement=0.51t</t>
  </si>
  <si>
    <t>Sand</t>
  </si>
  <si>
    <t>Carriage</t>
  </si>
  <si>
    <t xml:space="preserve">Cement </t>
  </si>
  <si>
    <t>Labour</t>
  </si>
  <si>
    <t>For measuring &amp; mixing</t>
  </si>
  <si>
    <t>each</t>
  </si>
  <si>
    <t>Water man</t>
  </si>
  <si>
    <t>Add for hire charges and running charge of Mixer</t>
  </si>
  <si>
    <t>LS</t>
  </si>
  <si>
    <t>Cost of 1cum of cement mortar 1:3</t>
  </si>
  <si>
    <t>Rate per cum.</t>
  </si>
  <si>
    <t>Cement mortar 1:4 (1 Cement : 4 Coarse Sand)</t>
  </si>
  <si>
    <t>Details of cost of 1cum of cement mortar 1:4</t>
  </si>
  <si>
    <t>Coarse Sand</t>
  </si>
  <si>
    <t>Total (A)</t>
  </si>
  <si>
    <t>Total (B)</t>
  </si>
  <si>
    <t>Total (A+B)</t>
  </si>
  <si>
    <t>Cost of 1cum of cement mortar 1:4</t>
  </si>
  <si>
    <t>Botochino Marble stone flooring with  18mm thick marble stone (sample of marble shall be</t>
  </si>
  <si>
    <t>rubbing and Diamond polishing complete with :</t>
  </si>
  <si>
    <t xml:space="preserve">Bottocino Marble </t>
  </si>
  <si>
    <t>Botochino marble 20 mm thick marble slab</t>
  </si>
  <si>
    <t>Kota stone slab flooring over 20 mm (average) thick base laid over and jointed</t>
  </si>
  <si>
    <t>with grey cement slurry mixed with pigment to match the shade of the slab including</t>
  </si>
  <si>
    <t>rubbing and polishing complete with base of cement mortar 1 : 4 (1 cement: 4</t>
  </si>
  <si>
    <t>coarse sand):</t>
  </si>
  <si>
    <t xml:space="preserve">                            20 mm thick.</t>
  </si>
  <si>
    <t>Details  of  cost for 10sqm.</t>
  </si>
  <si>
    <t>20 mm thick Kota stone slabs polished</t>
  </si>
  <si>
    <t>including 15% wastage</t>
  </si>
  <si>
    <t>Carriage of slabs</t>
  </si>
  <si>
    <t>Cement mortar 1:4</t>
  </si>
  <si>
    <t>Cement for slurry-(i) for bedding = 44kg+ (ii)</t>
  </si>
  <si>
    <t>for joints = 20 kg. Total = 64 kg. or 0.064</t>
  </si>
  <si>
    <t>Carriage of cement</t>
  </si>
  <si>
    <t>Dark shade pigment</t>
  </si>
  <si>
    <t>Mason  2nd class</t>
  </si>
  <si>
    <t>Cost for 10sqm.</t>
  </si>
  <si>
    <t>Cost for 1 sqm.</t>
  </si>
  <si>
    <t>Kota stone slabs 25 mm thick in risers of steps, skirting, dado and pillars laid on 12</t>
  </si>
  <si>
    <t>mm (average) thick cement mortar 1:3 (1 cement 3 coarse sand) and jointed with</t>
  </si>
  <si>
    <t>grey cement slurry mixed with pigment to match the shade of the slabs, including</t>
  </si>
  <si>
    <t>rubbing and polishing complete.</t>
  </si>
  <si>
    <t>Details  of  cost for 100 rmt</t>
  </si>
  <si>
    <t>25mm thick Kota stone slabs polished</t>
  </si>
  <si>
    <t>Cement mortar 1:3 (1 Cement: 3 Coarse sand)</t>
  </si>
  <si>
    <t>0.144</t>
  </si>
  <si>
    <t>Cement for slurry</t>
  </si>
  <si>
    <t>Pigment dark  shade</t>
  </si>
  <si>
    <t>Cost for 100 Rmt</t>
  </si>
  <si>
    <t>Cost for 1Rmt</t>
  </si>
  <si>
    <t>Granite stone flooring with  20mm thick marble stone (sample of marble shall be</t>
  </si>
  <si>
    <t>Granite marble</t>
  </si>
  <si>
    <t>Italian Marble Skirting laid on 12 mm (average) thick cement mortar 1:3 (1 cement 3 coarse sand) and jointed with grey cement slurry mixed with pigment to match the shade of the slabs, including rubbing and polishing complete.</t>
  </si>
  <si>
    <t>Granite in risers of steps, skirting, dado and pillars laid on 12 mm (average) thick cement mortar 1:3 (1 cement 3 coarse sand) and jointed with grey cement slurry mixed with pigment to match the shade of the slabs, including rubbing and polishing complete.</t>
  </si>
  <si>
    <t>25mm thick Granite stone slabs polished</t>
  </si>
  <si>
    <t>Providing and fixing 18mm thick gang saw cut mirror polished (premoulded and</t>
  </si>
  <si>
    <t>prepolished) machine cut for kitchen platforms, vanity counters ,window sills , facias</t>
  </si>
  <si>
    <t>and similar locations of required size of approved shade, colour and texture laid</t>
  </si>
  <si>
    <t>over 20mm thick base cement mortar 1:4 (1 cement : 4 coarse sand) with joints</t>
  </si>
  <si>
    <t>treated with white cement, mixed with matching pigment, epoxy touch ups, including</t>
  </si>
  <si>
    <t>rubbing, curing moulding and polishing to edge to give high gloss finish etc. complete</t>
  </si>
  <si>
    <t>at all levels.</t>
  </si>
  <si>
    <t>Granite of any colour and shade</t>
  </si>
  <si>
    <t>Details of cost  for 0.50 sqm.</t>
  </si>
  <si>
    <t>Mirror polished granite= 0.50 sqm.+Wastage</t>
  </si>
  <si>
    <t>5%  0.025 sqm.= 0.525 sqm</t>
  </si>
  <si>
    <t>Granite 18 mm thick slab, upto 0.50 sqm</t>
  </si>
  <si>
    <t>awise)</t>
  </si>
  <si>
    <t>Cement mortar 1:4 (1 cement: 4 coarse</t>
  </si>
  <si>
    <t xml:space="preserve">sand). </t>
  </si>
  <si>
    <t>Moulding and edge polishing</t>
  </si>
  <si>
    <t>Sundries epoxy resin &amp; cutting machine etc.</t>
  </si>
  <si>
    <t>Add Water Charges @1%</t>
  </si>
  <si>
    <t>Total for 0.5 Sqm</t>
  </si>
  <si>
    <t>Total For 1.0 Sqm</t>
  </si>
  <si>
    <t>DSR - 11.37</t>
  </si>
  <si>
    <t>Providing and laying Vetrified  floor tiles 600x600mm (thickness to be specified by the manufacturer) of 1st quality confirming to IS : 15622 of approved make in colours such as white, ivory, gray,fume red, brown laid on 20mm thick cement mortar 1:4 (1 cement: 4 coarse sand) including pointing the joints with white cement and matching pigments etc., complete.</t>
  </si>
  <si>
    <t>Size of Tile 30x30 cm</t>
  </si>
  <si>
    <t>Details of cost  for 1 sqm</t>
  </si>
  <si>
    <t>Vetrified = 1.000 sqm</t>
  </si>
  <si>
    <t>Add for wastage &amp; breakage @ 2.5 % = 0.025</t>
  </si>
  <si>
    <t>Total = 1.025 sqm</t>
  </si>
  <si>
    <t>20 mm thick cement mortar 1:4(1 cement: 4 coarse sand)</t>
  </si>
  <si>
    <t>Cement for slurry over bed @ 3.3 kg per sqm</t>
  </si>
  <si>
    <t>Vitrified tiles</t>
  </si>
  <si>
    <t>Mason</t>
  </si>
  <si>
    <t>Shift</t>
  </si>
  <si>
    <t>Add for mortar for pointing, cost of pigment, white cement pumps for water lifts etc. charges @3.3 Kg/Cum</t>
  </si>
  <si>
    <t>Sundries including carriage of cement</t>
  </si>
  <si>
    <t>Add water charges @1%</t>
  </si>
  <si>
    <t>Providing and laying Vetrified  floor tiles 1200x600mm (thickness to be specified by the manufacturer) of 1st quality confirming to IS : 15622 of approved make in colours such as white, ivory, gray,fume red, brown laid on 20mm thick cement mortar 1:4 (1 cement: 4 coarse sand) including pointing the joints with white cement and matching pigments etc., complete.</t>
  </si>
  <si>
    <t xml:space="preserve">Size of Tile 1200 x 600 mm </t>
  </si>
  <si>
    <t>Providing and laying tile  skirting(thickness to be specified by the manufacturer) of 1st quality confirming to IS : 15622 of approved make in colours such as white, ivory, gray,fume red, brown laid on 12 mm thick cement mortar 1:3(1 cement: 3 coarse sand) including pointing the joints with white cement and matching pigments etc., complete.</t>
  </si>
  <si>
    <t>100mm skirting</t>
  </si>
  <si>
    <t>Details of cost  for 10 rmt</t>
  </si>
  <si>
    <t>20 mm thick cement mortar 1:3(1 cement: 3 coarse sand)</t>
  </si>
  <si>
    <t>Glazed ceramic tiles</t>
  </si>
  <si>
    <t>Providing and laying ceramic glazed floor tiles 300x300mm (thickness to be specified by the manufacturer) of 1st quality confirming to IS : 15622 of approved make in colours such as white, ivory, gray,fume red, brown laid on 20mm thick cement mortar 1:4(1 cement: 4 coarse sand) including pointing the joints with white cement and matching pigments etc., complete.</t>
  </si>
  <si>
    <t>Glazed Ceramic floor tiles 30x30 cm size = 1.000 sqm</t>
  </si>
  <si>
    <t>Providing and laying ceramic glazed wall tiles (thickness to be specified by the manufacturer) of 1st quality confirming to IS : 15622 of approved make in colours such as white, ivory, gray,fume red, brown laid on 12mm thick cement mortar 1:3(1 cement: 3 coarse sand) including pointing the joints with white cement and matching pigments etc., complete.</t>
  </si>
  <si>
    <t>Details of cost  for 1 Sqm</t>
  </si>
  <si>
    <t>12 mm thick cement mortar 1:3(1 cement: 3 coarse sand)</t>
  </si>
  <si>
    <t>Cement</t>
  </si>
  <si>
    <t>10.25.2</t>
  </si>
  <si>
    <t>Steel work welded in built up section / framed work including cutting, hoisting, fixing</t>
  </si>
  <si>
    <t>in position and applying a priming coat of approved steel primer usin’g structural</t>
  </si>
  <si>
    <t>steel etc. as required. 10.25.2 In grating, frames, guard bar, ladder, railings, brackets,</t>
  </si>
  <si>
    <t>gates and similar works.</t>
  </si>
  <si>
    <t>Details of Imxlm framed guard bar grating.</t>
  </si>
  <si>
    <t>(i) M.S. flat 50x6 mm 2.4kg/per  metre</t>
  </si>
  <si>
    <t>5.75x2.40 = 13.8kg. + Add   wastage@   5%</t>
  </si>
  <si>
    <t>= 0.69kg.,  Total  =   14.49kg. say 14.5 kg.</t>
  </si>
  <si>
    <t>M.S. Flat (ii) 12mm dia. Bars @ 0.89 kg/m</t>
  </si>
  <si>
    <t>9x1 = 9 metre @ 0.89kg/m =  8.01 kg+Add</t>
  </si>
  <si>
    <t>wastage @ 5% = 0.40kg. Total=8.41 kg.</t>
  </si>
  <si>
    <t>say 0.084q</t>
  </si>
  <si>
    <t>M.S. bar</t>
  </si>
  <si>
    <t>Welding charges (electric) 60cm</t>
  </si>
  <si>
    <t>Cm</t>
  </si>
  <si>
    <t>Blacksmith 1st  class</t>
  </si>
  <si>
    <t>Bandhani</t>
  </si>
  <si>
    <t>Applying priming coat 0.65 sqm</t>
  </si>
  <si>
    <t>(Rate as per item no. 13.50.3</t>
  </si>
  <si>
    <t>Cost for 14.5 kg</t>
  </si>
  <si>
    <t>Cost for 1 kg</t>
  </si>
  <si>
    <t xml:space="preserve">Weight considered for 1 Sqm </t>
  </si>
  <si>
    <t>Kg</t>
  </si>
  <si>
    <t>Total Amount for 1 Rmt</t>
  </si>
  <si>
    <t>Total Amount for 1 Sqm</t>
  </si>
  <si>
    <t>Wall painting with plastic emulsion paint of approved brand and manufacture to</t>
  </si>
  <si>
    <t>give an even shade</t>
  </si>
  <si>
    <t>Two or more coats on new work-</t>
  </si>
  <si>
    <t>Code</t>
  </si>
  <si>
    <t>Plastic emulsion paint</t>
  </si>
  <si>
    <t>Materials for filling in  holes and cracks (putty</t>
  </si>
  <si>
    <t>etc)</t>
  </si>
  <si>
    <t>3.3</t>
  </si>
  <si>
    <t>Distempering with oil bound washable distemper of approved brand and</t>
  </si>
  <si>
    <t>manufacture to give an even shade</t>
  </si>
  <si>
    <t xml:space="preserve">                      New work (two or more coats) over and including priming coat with cement primer:-</t>
  </si>
  <si>
    <t>Cement  primer</t>
  </si>
  <si>
    <t>Brushes,  putty etc</t>
  </si>
  <si>
    <t>Sundries including Carriage</t>
  </si>
  <si>
    <t>Dry distemper</t>
  </si>
  <si>
    <t>Brushes, sand paper and putty for filling holes</t>
  </si>
  <si>
    <t>22.7            Providing and laying integral cement based water proofing treatment including</t>
  </si>
  <si>
    <t>preparation of surface as required for treatment of roofs, balconies, terraces etc</t>
  </si>
  <si>
    <t>consisting of following operations:</t>
  </si>
  <si>
    <t>(a)</t>
  </si>
  <si>
    <t xml:space="preserve"> Applying a slurry coat of neat cement using 2.75 kg/sqm. of cement admixed</t>
  </si>
  <si>
    <t>with water proofing compound conforming to  IS. 2645 and approved by</t>
  </si>
  <si>
    <t>Engineer-in-charge over the RCC slab including adjoining walls upto 300mm</t>
  </si>
  <si>
    <t>height including cleaning the surface before treatment.</t>
  </si>
  <si>
    <t>(b)</t>
  </si>
  <si>
    <t xml:space="preserve"> Laying brick bats with mortar using broken bricks/brick bats 25 mm to 115mm size</t>
  </si>
  <si>
    <t>with 50% of cement mortar 1:5 (1 cement : 5 coarse sand) admixed with water</t>
  </si>
  <si>
    <t>proofing compound conforming to IS : 2645 and approved by Engineer-in-charge</t>
  </si>
  <si>
    <t>over 20 mm thick layer of cement mortar of mix 1:5 (1 cement :5 coarse sand )</t>
  </si>
  <si>
    <t>admixed with water proofing compound conforming to IS : 2645 and approved</t>
  </si>
  <si>
    <t>by Engineer-in-charge to required slope and treating similarly the adjoining walls</t>
  </si>
  <si>
    <t>upto 300 mm height including rounding of junctions of walls and slabs</t>
  </si>
  <si>
    <t>(c)</t>
  </si>
  <si>
    <t xml:space="preserve"> After two days of proper curing applying a second coat of cement slurry using</t>
  </si>
  <si>
    <t>2.75kg/ sqm of cement admixed with water proofing compound conforming to</t>
  </si>
  <si>
    <t>IS : 2645 and approved by Engineer-in-charge.</t>
  </si>
  <si>
    <t>(d)</t>
  </si>
  <si>
    <t xml:space="preserve"> Finishing the surface with 20 mm thick jointless cement mortar of mix   1:4 (1</t>
  </si>
  <si>
    <t>cement :4 coarse sand) admixed with water proofing compound conforming to</t>
  </si>
  <si>
    <t>IS : 2645 and approved by Engineer-in-charge including laying glass fibre cloth</t>
  </si>
  <si>
    <t>of approved quality in top layer of plaster and finally finishing the surface with</t>
  </si>
  <si>
    <t>trowel with neat cement slurry and making pattern of 300x300 mm square 3mm</t>
  </si>
  <si>
    <t>deep.</t>
  </si>
  <si>
    <t>(e)</t>
  </si>
  <si>
    <t xml:space="preserve"> The whole terrace so finished shall be flooded with water for a minimum period</t>
  </si>
  <si>
    <t>of two weeks for curing and for final test. All above operations to be done in</t>
  </si>
  <si>
    <t>order and as directed and specified by the Engineer-in-Charge :</t>
  </si>
  <si>
    <t>22.7.1        With average thickness of 120mm and minimum thickness at khurra as 65 mm.</t>
  </si>
  <si>
    <t>i) Cement slurry</t>
  </si>
  <si>
    <t>ii) Cement mortar 1:5 (1 cement: 5 coarse</t>
  </si>
  <si>
    <t xml:space="preserve">sand) </t>
  </si>
  <si>
    <t>iii) Roof treatment with  brick bats and cement</t>
  </si>
  <si>
    <t>mortar</t>
  </si>
  <si>
    <t>Materials:</t>
  </si>
  <si>
    <t>Brick  bats/ brick aggregate</t>
  </si>
  <si>
    <t xml:space="preserve">Cement mortar 1:5 </t>
  </si>
  <si>
    <t>Bhishti</t>
  </si>
  <si>
    <t>Mason  1 st class</t>
  </si>
  <si>
    <t>Mason  2nd  class</t>
  </si>
  <si>
    <t>Mate</t>
  </si>
  <si>
    <t>Extra labour for ramming</t>
  </si>
  <si>
    <t xml:space="preserve"> iv) Cement slury</t>
  </si>
  <si>
    <t>v)  20 mm cement plaster 1:4(1 cement: 4</t>
  </si>
  <si>
    <t>coarse  sand)</t>
  </si>
  <si>
    <t>(Rate as per item no 13.6.1 of SH :</t>
  </si>
  <si>
    <t>Finishing)</t>
  </si>
  <si>
    <t>vi) Water proofing compound</t>
  </si>
  <si>
    <t>27.50+27.50+69.40+124.00 = 248.40 kg @</t>
  </si>
  <si>
    <t>1 kg per bag of cement</t>
  </si>
  <si>
    <t>Extra for making chequers for 10 sqm</t>
  </si>
  <si>
    <t>Fibre glass tissue reinforcement Type IIGrade I</t>
  </si>
  <si>
    <t>Total Material</t>
  </si>
  <si>
    <t>Chequer plate</t>
  </si>
  <si>
    <t>Add labour for laying 20 mm bed mortar</t>
  </si>
  <si>
    <t>Total Labour</t>
  </si>
  <si>
    <t>Add for water charges @ 1% on all except ‘A’</t>
  </si>
  <si>
    <t>Cost for 10 sqm</t>
  </si>
  <si>
    <t>Cost for one sqm</t>
  </si>
  <si>
    <t>Cement mortar 1:5</t>
  </si>
  <si>
    <t>Details of cost of 1cum of cement mortar 1:5</t>
  </si>
  <si>
    <t>Door Shutter accessories</t>
  </si>
  <si>
    <t>For 32 mm thick</t>
  </si>
  <si>
    <t>Accessories</t>
  </si>
  <si>
    <t>Mortice Lock</t>
  </si>
  <si>
    <t>Tower Bolt</t>
  </si>
  <si>
    <t>Door Stopper</t>
  </si>
  <si>
    <t>Buffer</t>
  </si>
  <si>
    <t>Per number of door accessories</t>
  </si>
  <si>
    <t>Main door</t>
  </si>
  <si>
    <t>Magic Eye</t>
  </si>
  <si>
    <t>Handle, 1 nos</t>
  </si>
  <si>
    <t>Providing and fixing wood panelling with shera slats 150mm wide, intalled on 1"x1" al frame, along with primer coats and final finish with protective p.u. coating.</t>
  </si>
  <si>
    <t>Detail of cost for 9 x 0.9 = 8.10 sqm</t>
  </si>
  <si>
    <t>Including wastage @ 5% = 8.505 Sqm</t>
  </si>
  <si>
    <t>Shera Cement Fibre Slat</t>
  </si>
  <si>
    <t>Aluminium Frame 1"x 1" x 3mm= 0.39 Kg x 66.6 = 25.974 Kg</t>
  </si>
  <si>
    <t>Fasteners</t>
  </si>
  <si>
    <t>Primer Coat</t>
  </si>
  <si>
    <t>Carpentor</t>
  </si>
  <si>
    <t>Helper</t>
  </si>
  <si>
    <t>Cost of 2.1 sqm</t>
  </si>
  <si>
    <t>Cost of 1 sqm</t>
  </si>
  <si>
    <t>Providing and fixing 35mm thick wire guage shutters using galvanised M.S. wire</t>
  </si>
  <si>
    <t>gauze of average width of aperture 1.4mm with wire of  dia. 0.63 mm for doors,</t>
  </si>
  <si>
    <t>windows and clerestory windows including ISI marked bright finished or/and</t>
  </si>
  <si>
    <t>black enamelled M.S. butt hinges with necessary screws:</t>
  </si>
  <si>
    <t>9.27.1 Second class Ivory coast.</t>
  </si>
  <si>
    <t>Details of cost for door shutters</t>
  </si>
  <si>
    <t>2.00x1.08m  = 2.16 sqm.</t>
  </si>
  <si>
    <t>Ivory coast (2nd class)</t>
  </si>
  <si>
    <t>Styles  4x200x9.5x3.5cm = 0.0266cum+</t>
  </si>
  <si>
    <t>Top Rail - 1x110.5x9.5x3.5cm = 0.0036cum+</t>
  </si>
  <si>
    <t>Lock and bottom  rail</t>
  </si>
  <si>
    <t>2x110.5x  19.7x3.5cm  = 0.0152 cum.+</t>
  </si>
  <si>
    <t>Beadings  -  (2x312+2x150)x(1.2)x(1.2)cm =</t>
  </si>
  <si>
    <t>0.001 cum.</t>
  </si>
  <si>
    <t>Total  = 0.0464  cum.+</t>
  </si>
  <si>
    <t>Add for wastage @ 10% = 0.005 cum.</t>
  </si>
  <si>
    <t>=  0.0514  cum.</t>
  </si>
  <si>
    <t>Say 51.4  cudm.</t>
  </si>
  <si>
    <t>Wire  gauge 2x160x40cm = 1.28 sqm.+</t>
  </si>
  <si>
    <t>Add wastage @ 10% = 0.13 sqm.</t>
  </si>
  <si>
    <t>Total= 1.41 sqm.</t>
  </si>
  <si>
    <t>Wire gauge</t>
  </si>
  <si>
    <t>M.S.  butt hinges  100x58x1.90  mm</t>
  </si>
  <si>
    <t>M.S.  butt  hinges 50x37x1.50  mm</t>
  </si>
  <si>
    <t>M.S.  screws  40  mm</t>
  </si>
  <si>
    <t>M.S.  screws  20  mm</t>
  </si>
  <si>
    <t>Handle</t>
  </si>
  <si>
    <t>Carriage of timber</t>
  </si>
  <si>
    <t>Melamine Polishing</t>
  </si>
  <si>
    <t>Carpenter  1st  class</t>
  </si>
  <si>
    <t>Carpenter 2nd  class</t>
  </si>
  <si>
    <t>Mistry</t>
  </si>
  <si>
    <t>Cost  of 2.16  sqm.</t>
  </si>
  <si>
    <t>Cost  of  1 sqm.</t>
  </si>
  <si>
    <t>Providing and fixing window shutters with 1.5"x 3" wood section (ivory coast), with glass beading, and glass 5mm th. hardware includes, tower bolts, 8", 12" for top and bottom, window stays, 8" handle for window shutters.</t>
  </si>
  <si>
    <t>Detail of cost for 1.61sqm (750 x 2150)</t>
  </si>
  <si>
    <t>Outer frame Size - 37.5x 75mm</t>
  </si>
  <si>
    <t xml:space="preserve">Length = 2.15+2.15+.75+.75 = 5.8 m </t>
  </si>
  <si>
    <t>Ivory coast Qty = 5.8 x 0.0375 x 0.075 = 0.01631 Cum</t>
  </si>
  <si>
    <t xml:space="preserve">Ivory coast   </t>
  </si>
  <si>
    <t>5.5 mm thick float glass (2.05x0.65 = 1.33 Sqm )</t>
  </si>
  <si>
    <t>Hinges</t>
  </si>
  <si>
    <t>Window stay</t>
  </si>
  <si>
    <t>Shutter fixing</t>
  </si>
  <si>
    <t>Painting and Polishing</t>
  </si>
  <si>
    <t>Cost of 1.61 sqm</t>
  </si>
  <si>
    <t>Providing and fixing 5.5 mm thick float glass  including 62x19 mm beading of second class Ivory coast.</t>
  </si>
  <si>
    <t>Details of cost for a window of size</t>
  </si>
  <si>
    <t>140x110cm  =1.54sqm.</t>
  </si>
  <si>
    <t>5.5 mm thick float glass</t>
  </si>
  <si>
    <t xml:space="preserve">Carriage </t>
  </si>
  <si>
    <t>Second class Ivory coast beading</t>
  </si>
  <si>
    <t>5mx62mmx19mm  =  0.00059cum.+</t>
  </si>
  <si>
    <t>Add wastage @ 10% = 0.00059cum.</t>
  </si>
  <si>
    <t>= 0.000649cum. Say 6 cudm.</t>
  </si>
  <si>
    <t>Second class Ivory coast</t>
  </si>
  <si>
    <t>Carpenter 2nd class</t>
  </si>
  <si>
    <t>Providing and fixing MS door frame with M.S. shutter,aldrop, hinges etc.</t>
  </si>
  <si>
    <t>Details of cost for a window of size, 900 x 2400</t>
  </si>
  <si>
    <t>0.9 x 2.4  = 2.16 sqm.</t>
  </si>
  <si>
    <t>Door Frame</t>
  </si>
  <si>
    <t xml:space="preserve">Angle 45 x 45 x 5 mm </t>
  </si>
  <si>
    <t xml:space="preserve">length = 2.4+2.4+0.90 =5.70 m </t>
  </si>
  <si>
    <t>Weight = 5.7 x 3.4 Kg= 19.38 Kg</t>
  </si>
  <si>
    <t>MS Shutter</t>
  </si>
  <si>
    <t>Flat - 25mm x 5mm</t>
  </si>
  <si>
    <t>Length = 2.4+0.9+2.4+0.9+2.55+2.55 =  11.7 m</t>
  </si>
  <si>
    <t>Weight = 11.70 x 0.98kg = 11.47 Kg</t>
  </si>
  <si>
    <t xml:space="preserve">MS Sheet - </t>
  </si>
  <si>
    <t>Sheet - 2.5 mm thick</t>
  </si>
  <si>
    <t>Area - 0.9 x 2.4  = 2.16 sqm.</t>
  </si>
  <si>
    <t>Weight = 2.16 x 19.6 kg = 42.34Kg</t>
  </si>
  <si>
    <t>Total Weight = 19.38 +11.47+42.34 = 73.19 Kg</t>
  </si>
  <si>
    <t>Wastage @ 3% = 2.19 Kg</t>
  </si>
  <si>
    <t>Total = 75.38 Kg</t>
  </si>
  <si>
    <t>MS Steel</t>
  </si>
  <si>
    <t>Hinges, Handle etc accessories</t>
  </si>
  <si>
    <t>Fabrication work</t>
  </si>
  <si>
    <t>Cost of Single door</t>
  </si>
  <si>
    <t>Providing and laying water proofing treatment in sunken portion of WCs, bathroom</t>
  </si>
  <si>
    <t>etc., by applying cement slurry mixed with water proofing cement compound</t>
  </si>
  <si>
    <t>consisting of applying :</t>
  </si>
  <si>
    <t>First layer of slurry of cement @ 0.488 kg/sqm mixed with water proofing cement</t>
  </si>
  <si>
    <t>compound @ 0.253 kg/sqm. This layer will be allowed to air cure for 4 hours</t>
  </si>
  <si>
    <t>Second layer of slurry of cement @ 0.242 kg/sqm mixed with water proofing</t>
  </si>
  <si>
    <t>cement compound @ 0.126 kg/sqm.</t>
  </si>
  <si>
    <t>This layer will be allowed to air cure for 4 hours followed with water curing for 48</t>
  </si>
  <si>
    <t>hours.</t>
  </si>
  <si>
    <t>The rate includes preparation of surface, treatment and sealing of all joints,</t>
  </si>
  <si>
    <t>corners, junctions of pipes and masonry with polymer mixed slurry.</t>
  </si>
  <si>
    <t>Details of  cost for 10 sqm</t>
  </si>
  <si>
    <t>MATERIAL</t>
  </si>
  <si>
    <t>Cement 10x(0.488 + 0.242) = 7.30 kg</t>
  </si>
  <si>
    <t>Sealing  fillets10 x 0.5 kg  =5.00kg</t>
  </si>
  <si>
    <t>Total = 12.30 kg = 0.012 tonne</t>
  </si>
  <si>
    <t>Carriage of Cement</t>
  </si>
  <si>
    <t>Bonding material 1.6 kgx30x2 = 96 kg</t>
  </si>
  <si>
    <t>Bitumen (blown/residual  type)</t>
  </si>
  <si>
    <t>10x(0.25+0.126) =  3.79kg</t>
  </si>
  <si>
    <t>Sealing fillets 10x0.10 kg /  sqm = 1.00 kg</t>
  </si>
  <si>
    <t>Wastage @ 5% on 4.79 kg = 0.24 kg</t>
  </si>
  <si>
    <t>Total = 5.03 kg Say 5.00 kg</t>
  </si>
  <si>
    <t>Mason (average)</t>
  </si>
  <si>
    <t>Sundries,  brushes etc</t>
  </si>
  <si>
    <t>Cost of 10 sqm</t>
  </si>
  <si>
    <t xml:space="preserve">Glass partitions in (10mm toughned glass with SS fittings of 304 grade  of Shivalik make)  </t>
  </si>
  <si>
    <t>Details of cost for = 0.85 m x 2m = 1.70 Sqm</t>
  </si>
  <si>
    <t>C Channel = 0.85m @ 2.21 Kg/m = 1.88 Kg</t>
  </si>
  <si>
    <t>Toughened Glass 10mm thick</t>
  </si>
  <si>
    <t>Cost for 1.7 sqm</t>
  </si>
  <si>
    <t>Cost per 1 Sqm</t>
  </si>
  <si>
    <t>Providing and fixing 5 mm thick float glass  including  beading of second class Ivory coast.</t>
  </si>
  <si>
    <t>5 mm thick float glass</t>
  </si>
  <si>
    <t xml:space="preserve">Providing and fixing of 5mm toughned glasses in windows and ventelator. </t>
  </si>
  <si>
    <t>Providing and laying 60mm thick factory made cement concrete interlocking paver</t>
  </si>
  <si>
    <t>block of M -30 grade made by block making machine with strong vibratory</t>
  </si>
  <si>
    <t>compaction and of approved size and design/ shape laid in required colour and</t>
  </si>
  <si>
    <t>pattern over and including 50mm thick compacted bed of course sand, filling the</t>
  </si>
  <si>
    <t>joints with coarse sand etc. all complete as per the direction of Engineer-in-</t>
  </si>
  <si>
    <t>charge.</t>
  </si>
  <si>
    <t>Details of cost for 10.00 sqm</t>
  </si>
  <si>
    <t>Materials.</t>
  </si>
  <si>
    <t>Interlocking C.C. paver block ( 60 mm thick), M.30</t>
  </si>
  <si>
    <t>Bedding  Layer  50mm thick</t>
  </si>
  <si>
    <t>Coarse sand =10x0.050=0.50  cum</t>
  </si>
  <si>
    <t>Carriage of coarse sand</t>
  </si>
  <si>
    <t>Fine sand .</t>
  </si>
  <si>
    <t>Carriage of fine sand</t>
  </si>
  <si>
    <t>Laying charges (Bassed on actual observation)</t>
  </si>
  <si>
    <t>Mason -1st  class</t>
  </si>
  <si>
    <t>Mason -2nd class</t>
  </si>
  <si>
    <t>9.40</t>
  </si>
  <si>
    <t>Providing and fixing wooden moulded beading to door and window frames with</t>
  </si>
  <si>
    <t>iron screws, plugs and priming coat on unexposed surface etc. complete :</t>
  </si>
  <si>
    <t xml:space="preserve"> 9.40.1</t>
  </si>
  <si>
    <t>2nd class teak wood</t>
  </si>
  <si>
    <t>9.40.1.1    50x12 mm</t>
  </si>
  <si>
    <t>Details of cost for beading for a window of</t>
  </si>
  <si>
    <t>size 140x110cm i.e. 500cm long (5 metre)</t>
  </si>
  <si>
    <t>Teak wood Ilnd class in planks</t>
  </si>
  <si>
    <t>500x5x1.2cm = 0.003 cum+</t>
  </si>
  <si>
    <t>Add for wastage @ 10% =  0.0003 cum.</t>
  </si>
  <si>
    <t>= 0.0033 cum. Say 3.3 cudm.</t>
  </si>
  <si>
    <t>Second class teak wood</t>
  </si>
  <si>
    <t>Iron screws 40 mm</t>
  </si>
  <si>
    <t>Painting with priming coat Area =</t>
  </si>
  <si>
    <t>500(5+1.2+1.2)  = 0.37 sqm</t>
  </si>
  <si>
    <t>(Rate as per item no 13.50.1 of SH : Finishing)</t>
  </si>
  <si>
    <t>For plaining, fixing and making design</t>
  </si>
  <si>
    <t>Carpenter 1st  class</t>
  </si>
  <si>
    <t>Cost for 5 rmt</t>
  </si>
  <si>
    <t>List of Material Rate as on 27/09/16</t>
  </si>
  <si>
    <t>Sr. No</t>
  </si>
  <si>
    <t>item</t>
  </si>
  <si>
    <t>Market rate</t>
  </si>
  <si>
    <t>Stainless steel</t>
  </si>
  <si>
    <t>Toughened Glass 12 mm thick</t>
  </si>
  <si>
    <t>Toughened Glass 10 mm thick</t>
  </si>
  <si>
    <t>Toughened Glass 5 mm thick</t>
  </si>
  <si>
    <t>Texture Paint</t>
  </si>
  <si>
    <t>Litre</t>
  </si>
  <si>
    <t>Waterproofing Cement Paint</t>
  </si>
  <si>
    <t>Ivory coast (488 Rs/Rft for 5.25"x2.25")</t>
  </si>
  <si>
    <t>32mm thick Flush Door Shutter with 1mm laminate</t>
  </si>
  <si>
    <t>Melamine Polish on frame</t>
  </si>
  <si>
    <t>Window Shutter</t>
  </si>
  <si>
    <t>Teak Wood Beading</t>
  </si>
  <si>
    <t>Gypsum Board</t>
  </si>
  <si>
    <t>Per Board</t>
  </si>
  <si>
    <t>Plaster of Paris (POP)</t>
  </si>
  <si>
    <t>Marble Stone</t>
  </si>
  <si>
    <t>Tonne</t>
  </si>
  <si>
    <t>Fine Sand</t>
  </si>
  <si>
    <t>Italian Marble</t>
  </si>
  <si>
    <t>Botticino Marble</t>
  </si>
  <si>
    <t>Kota stone (25mm thick)</t>
  </si>
  <si>
    <t>Granite Marble</t>
  </si>
  <si>
    <t>Vetrified Tile (600 x 600) Wooden Print</t>
  </si>
  <si>
    <t>Vetrified Tile (1200 x 600) Wooden print</t>
  </si>
  <si>
    <t>Vetrified Tile (600 x 600)</t>
  </si>
  <si>
    <t>Ceramic Floor Tiles</t>
  </si>
  <si>
    <t>Ceramic Wall Tiles</t>
  </si>
  <si>
    <t>Plastic Emulsion Paint</t>
  </si>
  <si>
    <t>Oil Bound Distemper</t>
  </si>
  <si>
    <t>Dry Distemper</t>
  </si>
  <si>
    <t>Cement Fibre slats</t>
  </si>
  <si>
    <t>Aluminium</t>
  </si>
  <si>
    <t>5.5 mm thick Float Glass</t>
  </si>
  <si>
    <t>Pavers</t>
  </si>
  <si>
    <t>Velvet Touch Paint</t>
  </si>
  <si>
    <t>Exterior rustic and matt paint</t>
  </si>
  <si>
    <t>Labour Rate as on 27/09/16</t>
  </si>
  <si>
    <t xml:space="preserve">Unit </t>
  </si>
  <si>
    <t>SS Railing making and fixing</t>
  </si>
  <si>
    <t>12mm thick toughened glass fixing</t>
  </si>
  <si>
    <t>MS Steel railing fixing</t>
  </si>
  <si>
    <t>Marble Stone Flooring &amp; With polishing</t>
  </si>
  <si>
    <t>Marble stone mirror polishing</t>
  </si>
  <si>
    <t>Marble Stone Cladding</t>
  </si>
  <si>
    <t>Marble stone Diamond Polishing</t>
  </si>
  <si>
    <t>Kota Stone Flooring</t>
  </si>
  <si>
    <t>Kota Stone Polishing</t>
  </si>
  <si>
    <t>Kota Stone Skirting</t>
  </si>
  <si>
    <t>Granite Stone Flooring</t>
  </si>
  <si>
    <t>Granite Skirting</t>
  </si>
  <si>
    <t>Granite Counter Fixing</t>
  </si>
  <si>
    <t>Vetrified Tile Flooring</t>
  </si>
  <si>
    <t>Vetrified Tile Skirting</t>
  </si>
  <si>
    <t>Ceramic Tile Flooring</t>
  </si>
  <si>
    <t>Ceramic wall Tile (Dado)</t>
  </si>
  <si>
    <t>MS Railing for staircase</t>
  </si>
  <si>
    <t>POP Work</t>
  </si>
  <si>
    <t>Shera Slat Panelling</t>
  </si>
  <si>
    <t>Glass Fixing</t>
  </si>
  <si>
    <t>Shutter Fixing with accessories</t>
  </si>
  <si>
    <t>Extra items</t>
  </si>
  <si>
    <t>Area</t>
  </si>
  <si>
    <t>ceiling plaster in both buildings</t>
  </si>
  <si>
    <t>plumbing work in 1 building(internal and external)</t>
  </si>
  <si>
    <t>brickbat on both buildings</t>
  </si>
  <si>
    <t>boundary, backfilling and ss/hpl gates on both plots</t>
  </si>
  <si>
    <t>external finishing of 1 plot</t>
  </si>
  <si>
    <t>staircase railing and basement staircase railing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</si>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</sst>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
    <numFmt numFmtId="169" formatCode="0.000"/>
    <numFmt numFmtId="170" formatCode="0.0"/>
    <numFmt numFmtId="171" formatCode="0.0000"/>
    <numFmt numFmtId="172" formatCode="0.00000"/>
    <numFmt numFmtId="173" formatCode="_(* #,##0_);_(* \(#,##0\);_(* &quot;-&quot;??_);_(@_)"/>
    <numFmt numFmtId="174" formatCode="_(* #,##0.000_);_(* \(#,##0.000\);_(* &quot;-&quot;??_);_(@_)"/>
    <numFmt numFmtId="175" formatCode="_ * #,##0.00_ ;_ * \-#,##0.00_ ;_ * &quot;-&quot;??_ ;_ @_ "/>
    <numFmt numFmtId="176" formatCode="&quot;$&quot;#,##0;\-&quot;$&quot;#,##0"/>
    <numFmt numFmtId="177" formatCode="&quot;₹&quot;\ #,##0;&quot;₹&quot;\ \-#,##0"/>
    <numFmt numFmtId="178" formatCode="&quot;ج.م.&quot;#,##0_-;&quot;ج.م.&quot;#,##0\-"/>
    <numFmt numFmtId="179" formatCode="#,##0&quot;m2&quot;"/>
    <numFmt numFmtId="180" formatCode="0.00_)"/>
    <numFmt numFmtId="181" formatCode="#,##0&quot; /m2&quot;"/>
    <numFmt numFmtId="182" formatCode="mm/dd/yy"/>
    <numFmt numFmtId="183" formatCode="_-* #,##0_-;\-* #,##0_-;_-* &quot;-&quot;??_-;_-@_-"/>
  </numFmts>
  <fonts count="77">
    <font>
      <sz val="10"/>
      <name val="Arial"/>
    </font>
    <font>
      <sz val="11"/>
      <color theme="1"/>
      <name val="Calibri"/>
      <family val="2"/>
      <scheme val="minor"/>
    </font>
    <font>
      <sz val="11"/>
      <color theme="1"/>
      <name val="Calibri"/>
      <family val="2"/>
      <scheme val="minor"/>
    </font>
    <font>
      <sz val="10"/>
      <name val="Arial"/>
      <family val="2"/>
    </font>
    <font>
      <sz val="10"/>
      <name val="Helv"/>
      <charset val="204"/>
    </font>
    <font>
      <b/>
      <sz val="10"/>
      <color theme="0"/>
      <name val="Arial"/>
      <family val="2"/>
    </font>
    <font>
      <b/>
      <sz val="10"/>
      <name val="Arial"/>
      <family val="2"/>
    </font>
    <font>
      <sz val="10"/>
      <color rgb="FFFF0000"/>
      <name val="Arial"/>
      <family val="2"/>
    </font>
    <font>
      <b/>
      <sz val="11"/>
      <color theme="1"/>
      <name val="Calibri"/>
      <family val="2"/>
      <scheme val="minor"/>
    </font>
    <font>
      <sz val="11"/>
      <name val="Calibri"/>
      <family val="2"/>
      <scheme val="minor"/>
    </font>
    <font>
      <sz val="11"/>
      <color indexed="8"/>
      <name val="Calibri"/>
      <family val="2"/>
      <scheme val="minor"/>
    </font>
    <font>
      <b/>
      <sz val="11"/>
      <color indexed="8"/>
      <name val="Calibri"/>
      <family val="2"/>
      <scheme val="minor"/>
    </font>
    <font>
      <sz val="10"/>
      <color indexed="8"/>
      <name val="Arial"/>
      <family val="2"/>
    </font>
    <font>
      <b/>
      <sz val="11"/>
      <name val="Calibri"/>
      <family val="2"/>
      <scheme val="minor"/>
    </font>
    <font>
      <i/>
      <sz val="11"/>
      <color indexed="63"/>
      <name val="Calibri"/>
      <family val="2"/>
      <scheme val="minor"/>
    </font>
    <font>
      <sz val="11"/>
      <color indexed="63"/>
      <name val="Calibri"/>
      <family val="2"/>
      <scheme val="minor"/>
    </font>
    <font>
      <b/>
      <sz val="12"/>
      <color indexed="8"/>
      <name val="Calibri"/>
      <family val="2"/>
      <scheme val="minor"/>
    </font>
    <font>
      <sz val="10"/>
      <color indexed="8"/>
      <name val="Calibri"/>
      <family val="2"/>
      <scheme val="minor"/>
    </font>
    <font>
      <b/>
      <sz val="10"/>
      <color indexed="8"/>
      <name val="Calibri"/>
      <family val="2"/>
      <scheme val="minor"/>
    </font>
    <font>
      <b/>
      <sz val="12"/>
      <color theme="1"/>
      <name val="Calibri"/>
      <family val="2"/>
      <scheme val="minor"/>
    </font>
    <font>
      <b/>
      <sz val="12"/>
      <name val="Calibri"/>
      <family val="2"/>
      <scheme val="minor"/>
    </font>
    <font>
      <b/>
      <i/>
      <sz val="11"/>
      <color rgb="FF0070C0"/>
      <name val="Calibri"/>
      <family val="2"/>
      <scheme val="minor"/>
    </font>
    <font>
      <b/>
      <sz val="12"/>
      <color rgb="FFC00000"/>
      <name val="Calibri"/>
      <family val="2"/>
      <scheme val="minor"/>
    </font>
    <font>
      <b/>
      <sz val="11"/>
      <color rgb="FF0070C0"/>
      <name val="Calibri"/>
      <family val="2"/>
      <scheme val="minor"/>
    </font>
    <font>
      <b/>
      <u/>
      <sz val="11"/>
      <name val="Calibri"/>
      <family val="2"/>
      <scheme val="minor"/>
    </font>
    <font>
      <sz val="9"/>
      <color indexed="81"/>
      <name val="Tahoma"/>
      <charset val="1"/>
    </font>
    <font>
      <b/>
      <sz val="9"/>
      <color indexed="81"/>
      <name val="Tahoma"/>
      <charset val="1"/>
    </font>
    <font>
      <strike/>
      <sz val="11"/>
      <name val="Calibri"/>
      <family val="2"/>
      <scheme val="minor"/>
    </font>
    <font>
      <strike/>
      <sz val="11"/>
      <color rgb="FFFF0000"/>
      <name val="Calibri"/>
      <family val="2"/>
      <scheme val="minor"/>
    </font>
    <font>
      <sz val="10"/>
      <name val="Century Gothic"/>
      <family val="2"/>
    </font>
    <font>
      <sz val="10"/>
      <color rgb="FFFF0000"/>
      <name val="Century Gothic"/>
      <family val="2"/>
    </font>
    <font>
      <b/>
      <sz val="10"/>
      <color rgb="FFFF0000"/>
      <name val="Century Gothic"/>
      <family val="2"/>
    </font>
    <font>
      <b/>
      <sz val="10"/>
      <name val="Century Gothic"/>
      <family val="2"/>
    </font>
    <font>
      <b/>
      <sz val="11"/>
      <color rgb="FFFF0000"/>
      <name val="Calibri"/>
      <family val="2"/>
      <scheme val="minor"/>
    </font>
    <font>
      <sz val="11"/>
      <color rgb="FFFF0000"/>
      <name val="Calibri"/>
      <scheme val="minor"/>
    </font>
    <font>
      <b/>
      <sz val="11"/>
      <color rgb="FFFF0000"/>
      <name val="Calibri"/>
      <scheme val="minor"/>
    </font>
    <font>
      <b/>
      <i/>
      <sz val="12"/>
      <color rgb="FF0070C0"/>
      <name val="Calibri"/>
      <family val="2"/>
      <scheme val="minor"/>
    </font>
    <font>
      <b/>
      <sz val="10"/>
      <color theme="1"/>
      <name val="Century Gothic"/>
      <family val="2"/>
    </font>
    <font>
      <sz val="12"/>
      <name val="Times New Roman"/>
      <family val="1"/>
    </font>
    <font>
      <sz val="10"/>
      <color indexed="8"/>
      <name val="Calibri"/>
      <family val="2"/>
    </font>
    <font>
      <sz val="10"/>
      <color indexed="9"/>
      <name val="Calibri"/>
      <family val="2"/>
    </font>
    <font>
      <sz val="8"/>
      <name val="Times New Roman"/>
      <family val="1"/>
    </font>
    <font>
      <sz val="10"/>
      <color indexed="20"/>
      <name val="Calibri"/>
      <family val="2"/>
    </font>
    <font>
      <b/>
      <sz val="10"/>
      <name val="Switzerland"/>
      <family val="2"/>
    </font>
    <font>
      <b/>
      <sz val="12"/>
      <name val="Switzerland"/>
      <family val="2"/>
    </font>
    <font>
      <b/>
      <sz val="8"/>
      <name val="Switzerland"/>
      <family val="2"/>
    </font>
    <font>
      <b/>
      <i/>
      <sz val="10"/>
      <name val="Switzerland"/>
      <family val="2"/>
    </font>
    <font>
      <b/>
      <i/>
      <sz val="12"/>
      <name val="Switzerland"/>
      <family val="2"/>
    </font>
    <font>
      <b/>
      <i/>
      <sz val="8"/>
      <name val="Switzerland"/>
      <family val="2"/>
    </font>
    <font>
      <b/>
      <sz val="10"/>
      <color indexed="52"/>
      <name val="Calibri"/>
      <family val="2"/>
    </font>
    <font>
      <b/>
      <sz val="10"/>
      <color indexed="9"/>
      <name val="Calibri"/>
      <family val="2"/>
    </font>
    <font>
      <sz val="11"/>
      <color indexed="8"/>
      <name val="Calibri"/>
      <family val="2"/>
    </font>
    <font>
      <sz val="10"/>
      <name val="MS Serif"/>
      <family val="1"/>
    </font>
    <font>
      <sz val="10"/>
      <name val="Courier"/>
      <family val="3"/>
    </font>
    <font>
      <sz val="10"/>
      <color indexed="16"/>
      <name val="MS Serif"/>
      <family val="1"/>
    </font>
    <font>
      <sz val="11"/>
      <color rgb="FF000000"/>
      <name val="Calibri"/>
      <family val="2"/>
    </font>
    <font>
      <i/>
      <sz val="10"/>
      <color indexed="23"/>
      <name val="Calibri"/>
      <family val="2"/>
    </font>
    <font>
      <sz val="10"/>
      <color indexed="17"/>
      <name val="Calibri"/>
      <family val="2"/>
    </font>
    <font>
      <sz val="8"/>
      <name val="Arial"/>
      <family val="2"/>
      <charset val="178"/>
    </font>
    <font>
      <b/>
      <sz val="12"/>
      <name val="Arial"/>
      <family val="2"/>
      <charset val="178"/>
    </font>
    <font>
      <b/>
      <sz val="15"/>
      <color indexed="56"/>
      <name val="Calibri"/>
      <family val="2"/>
    </font>
    <font>
      <b/>
      <sz val="13"/>
      <color indexed="56"/>
      <name val="Calibri"/>
      <family val="2"/>
    </font>
    <font>
      <b/>
      <sz val="11"/>
      <color indexed="56"/>
      <name val="Calibri"/>
      <family val="2"/>
    </font>
    <font>
      <sz val="10"/>
      <color indexed="62"/>
      <name val="Calibri"/>
      <family val="2"/>
    </font>
    <font>
      <sz val="10"/>
      <color indexed="52"/>
      <name val="Calibri"/>
      <family val="2"/>
    </font>
    <font>
      <sz val="9"/>
      <name val="SwitzerlandLight"/>
      <family val="2"/>
    </font>
    <font>
      <sz val="10"/>
      <name val="Arabic Transparent"/>
      <charset val="178"/>
    </font>
    <font>
      <sz val="10"/>
      <color indexed="60"/>
      <name val="Calibri"/>
      <family val="2"/>
    </font>
    <font>
      <b/>
      <i/>
      <sz val="16"/>
      <name val="Helv"/>
      <charset val="178"/>
    </font>
    <font>
      <b/>
      <sz val="10"/>
      <color indexed="63"/>
      <name val="Calibri"/>
      <family val="2"/>
    </font>
    <font>
      <sz val="10"/>
      <name val="Tms Rmn"/>
      <charset val="178"/>
    </font>
    <font>
      <sz val="10"/>
      <name val="MS Sans Serif"/>
      <family val="2"/>
    </font>
    <font>
      <sz val="8"/>
      <name val="Helv"/>
      <charset val="178"/>
    </font>
    <font>
      <b/>
      <sz val="8"/>
      <color indexed="8"/>
      <name val="Helv"/>
      <charset val="178"/>
    </font>
    <font>
      <b/>
      <sz val="18"/>
      <color indexed="56"/>
      <name val="Cambria"/>
      <family val="2"/>
    </font>
    <font>
      <b/>
      <sz val="10"/>
      <color indexed="8"/>
      <name val="Calibri"/>
      <family val="2"/>
    </font>
    <font>
      <sz val="10"/>
      <color indexed="10"/>
      <name val="Calibri"/>
      <family val="2"/>
    </font>
  </fonts>
  <fills count="40">
    <fill>
      <patternFill patternType="none"/>
    </fill>
    <fill>
      <patternFill patternType="gray125"/>
    </fill>
    <fill>
      <patternFill patternType="solid">
        <fgColor indexed="13"/>
        <bgColor indexed="64"/>
      </patternFill>
    </fill>
    <fill>
      <patternFill patternType="solid">
        <fgColor indexed="5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hair">
        <color auto="1"/>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0">
    <xf numFmtId="0" fontId="0" fillId="0" borderId="0"/>
    <xf numFmtId="43" fontId="3" fillId="0" borderId="0" applyFont="0" applyFill="0" applyBorder="0" applyAlignment="0" applyProtection="0"/>
    <xf numFmtId="0" fontId="4" fillId="0" borderId="0"/>
    <xf numFmtId="0" fontId="3" fillId="0" borderId="0"/>
    <xf numFmtId="0" fontId="3" fillId="0" borderId="0"/>
    <xf numFmtId="0" fontId="3" fillId="0" borderId="0"/>
    <xf numFmtId="0" fontId="2" fillId="0" borderId="0"/>
    <xf numFmtId="0" fontId="12" fillId="0" borderId="0"/>
    <xf numFmtId="0" fontId="12" fillId="0" borderId="0"/>
    <xf numFmtId="0" fontId="38" fillId="0" borderId="0"/>
    <xf numFmtId="0" fontId="3" fillId="0" borderId="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17" borderId="0" applyNumberFormat="0" applyBorder="0" applyAlignment="0" applyProtection="0"/>
    <xf numFmtId="0" fontId="39" fillId="20" borderId="0" applyNumberFormat="0" applyBorder="0" applyAlignment="0" applyProtection="0"/>
    <xf numFmtId="0" fontId="39" fillId="23" borderId="0" applyNumberFormat="0" applyBorder="0" applyAlignment="0" applyProtection="0"/>
    <xf numFmtId="0" fontId="40" fillId="24"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0" fillId="31" borderId="0" applyNumberFormat="0" applyBorder="0" applyAlignment="0" applyProtection="0"/>
    <xf numFmtId="0" fontId="41" fillId="0" borderId="0">
      <alignment horizontal="center" wrapText="1"/>
      <protection locked="0"/>
    </xf>
    <xf numFmtId="0" fontId="42" fillId="15" borderId="0" applyNumberFormat="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172" fontId="3" fillId="0" borderId="0" applyFill="0" applyBorder="0" applyAlignment="0"/>
    <xf numFmtId="0" fontId="49" fillId="32" borderId="11" applyNumberFormat="0" applyAlignment="0" applyProtection="0"/>
    <xf numFmtId="0" fontId="50" fillId="33" borderId="12" applyNumberFormat="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3" fillId="0" borderId="0" applyFont="0" applyFill="0" applyBorder="0" applyAlignment="0" applyProtection="0"/>
    <xf numFmtId="43" fontId="51" fillId="0" borderId="0" applyFont="0" applyFill="0" applyBorder="0" applyAlignment="0" applyProtection="0"/>
    <xf numFmtId="43" fontId="3" fillId="0" borderId="0" applyFont="0" applyFill="0" applyBorder="0" applyAlignment="0" applyProtection="0"/>
    <xf numFmtId="175" fontId="3" fillId="0" borderId="0" applyFont="0" applyFill="0" applyBorder="0" applyAlignment="0" applyProtection="0"/>
    <xf numFmtId="43" fontId="51" fillId="0" borderId="0" applyFont="0" applyFill="0" applyBorder="0" applyAlignment="0" applyProtection="0"/>
    <xf numFmtId="0" fontId="52" fillId="0" borderId="0" applyNumberFormat="0" applyAlignment="0">
      <alignment horizontal="left"/>
    </xf>
    <xf numFmtId="0" fontId="53" fillId="0" borderId="0" applyNumberFormat="0" applyAlignment="0"/>
    <xf numFmtId="0" fontId="1" fillId="0" borderId="0" applyFont="0" applyFill="0" applyBorder="0" applyAlignment="0" applyProtection="0"/>
    <xf numFmtId="176" fontId="3" fillId="0" borderId="0" applyFill="0" applyBorder="0" applyAlignment="0" applyProtection="0"/>
    <xf numFmtId="176" fontId="3" fillId="0" borderId="0" applyFill="0" applyBorder="0" applyAlignment="0" applyProtection="0"/>
    <xf numFmtId="0" fontId="3" fillId="0" borderId="0" applyFill="0" applyBorder="0" applyAlignment="0" applyProtection="0"/>
    <xf numFmtId="0" fontId="54" fillId="0" borderId="0" applyNumberFormat="0" applyAlignment="0">
      <alignment horizontal="left"/>
    </xf>
    <xf numFmtId="177" fontId="55" fillId="0" borderId="0" applyBorder="0" applyProtection="0"/>
    <xf numFmtId="0" fontId="55" fillId="0" borderId="0" applyNumberFormat="0" applyBorder="0" applyProtection="0"/>
    <xf numFmtId="0" fontId="56" fillId="0" borderId="0" applyNumberFormat="0" applyFill="0" applyBorder="0" applyAlignment="0" applyProtection="0"/>
    <xf numFmtId="0" fontId="57" fillId="16" borderId="0" applyNumberFormat="0" applyBorder="0" applyAlignment="0" applyProtection="0"/>
    <xf numFmtId="38" fontId="58" fillId="34" borderId="0" applyNumberFormat="0" applyBorder="0" applyAlignment="0" applyProtection="0"/>
    <xf numFmtId="0" fontId="59" fillId="0" borderId="13" applyNumberFormat="0" applyAlignment="0" applyProtection="0">
      <alignment horizontal="left" vertical="center"/>
    </xf>
    <xf numFmtId="0" fontId="59" fillId="0" borderId="7">
      <alignment horizontal="left" vertical="center"/>
    </xf>
    <xf numFmtId="0" fontId="60" fillId="0" borderId="14" applyNumberFormat="0" applyFill="0" applyAlignment="0" applyProtection="0"/>
    <xf numFmtId="0" fontId="61" fillId="0" borderId="15" applyNumberFormat="0" applyFill="0" applyAlignment="0" applyProtection="0"/>
    <xf numFmtId="0" fontId="62" fillId="0" borderId="16" applyNumberFormat="0" applyFill="0" applyAlignment="0" applyProtection="0"/>
    <xf numFmtId="0" fontId="62" fillId="0" borderId="0" applyNumberFormat="0" applyFill="0" applyBorder="0" applyAlignment="0" applyProtection="0"/>
    <xf numFmtId="10" fontId="58" fillId="35" borderId="1" applyNumberFormat="0" applyBorder="0" applyAlignment="0" applyProtection="0"/>
    <xf numFmtId="0" fontId="63" fillId="19" borderId="11" applyNumberFormat="0" applyAlignment="0" applyProtection="0"/>
    <xf numFmtId="178" fontId="3" fillId="36" borderId="0"/>
    <xf numFmtId="0" fontId="64" fillId="0" borderId="17" applyNumberFormat="0" applyFill="0" applyAlignment="0" applyProtection="0"/>
    <xf numFmtId="178" fontId="3" fillId="37" borderId="0"/>
    <xf numFmtId="179" fontId="65" fillId="0" borderId="0"/>
    <xf numFmtId="167"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66" fillId="0" borderId="0" applyNumberFormat="0">
      <alignment horizontal="right"/>
    </xf>
    <xf numFmtId="0" fontId="67" fillId="38" borderId="0" applyNumberFormat="0" applyBorder="0" applyAlignment="0" applyProtection="0"/>
    <xf numFmtId="180" fontId="6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9" borderId="18" applyNumberFormat="0" applyFont="0" applyAlignment="0" applyProtection="0"/>
    <xf numFmtId="167" fontId="3" fillId="0" borderId="0" applyFont="0" applyFill="0" applyBorder="0" applyAlignment="0" applyProtection="0"/>
    <xf numFmtId="165" fontId="3" fillId="0" borderId="0" applyFont="0" applyFill="0" applyBorder="0" applyAlignment="0" applyProtection="0"/>
    <xf numFmtId="0" fontId="69" fillId="32" borderId="19" applyNumberFormat="0" applyAlignment="0" applyProtection="0"/>
    <xf numFmtId="181" fontId="65" fillId="0" borderId="0"/>
    <xf numFmtId="14" fontId="41" fillId="0" borderId="0">
      <alignment horizontal="center" wrapText="1"/>
      <protection locked="0"/>
    </xf>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6" fontId="70" fillId="0" borderId="0"/>
    <xf numFmtId="0" fontId="71" fillId="0" borderId="0" applyNumberFormat="0" applyFont="0" applyFill="0" applyBorder="0" applyAlignment="0" applyProtection="0">
      <alignment horizontal="left"/>
    </xf>
    <xf numFmtId="182" fontId="72" fillId="0" borderId="0" applyNumberFormat="0" applyFill="0" applyBorder="0" applyAlignment="0" applyProtection="0">
      <alignment horizontal="left"/>
    </xf>
    <xf numFmtId="165" fontId="3" fillId="0" borderId="0" applyFont="0" applyFill="0" applyBorder="0" applyAlignment="0" applyProtection="0"/>
    <xf numFmtId="40" fontId="73" fillId="0" borderId="0" applyBorder="0">
      <alignment horizontal="right"/>
    </xf>
    <xf numFmtId="0" fontId="74" fillId="0" borderId="0" applyNumberFormat="0" applyFill="0" applyBorder="0" applyAlignment="0" applyProtection="0"/>
    <xf numFmtId="0" fontId="75" fillId="0" borderId="20" applyNumberFormat="0" applyFill="0" applyAlignment="0" applyProtection="0"/>
    <xf numFmtId="167" fontId="3" fillId="0" borderId="0" applyFont="0" applyFill="0" applyBorder="0" applyAlignment="0" applyProtection="0"/>
    <xf numFmtId="0" fontId="76" fillId="0" borderId="0" applyNumberFormat="0" applyFill="0" applyBorder="0" applyAlignment="0" applyProtection="0"/>
  </cellStyleXfs>
  <cellXfs count="449">
    <xf numFmtId="0" fontId="0" fillId="0" borderId="0" xfId="0"/>
    <xf numFmtId="0" fontId="0" fillId="0" borderId="0" xfId="0" applyAlignment="1">
      <alignment horizontal="center"/>
    </xf>
    <xf numFmtId="43" fontId="0" fillId="0" borderId="0" xfId="1" applyFont="1"/>
    <xf numFmtId="0" fontId="0" fillId="0" borderId="0" xfId="0" applyAlignment="1">
      <alignment wrapText="1"/>
    </xf>
    <xf numFmtId="0" fontId="6" fillId="0" borderId="0" xfId="0" applyFont="1" applyAlignment="1">
      <alignment horizontal="center" vertical="center" wrapText="1"/>
    </xf>
    <xf numFmtId="0" fontId="0" fillId="0" borderId="0" xfId="0" applyAlignment="1">
      <alignment vertical="center" wrapText="1"/>
    </xf>
    <xf numFmtId="0" fontId="0" fillId="0" borderId="0" xfId="0" applyFill="1"/>
    <xf numFmtId="0" fontId="6" fillId="8" borderId="0" xfId="0" applyFont="1" applyFill="1" applyAlignment="1">
      <alignment horizontal="center" vertical="center" wrapText="1"/>
    </xf>
    <xf numFmtId="0" fontId="0" fillId="8" borderId="0" xfId="0" applyFill="1" applyAlignment="1">
      <alignment vertical="center" wrapText="1"/>
    </xf>
    <xf numFmtId="0" fontId="6" fillId="0" borderId="0" xfId="0" applyFont="1" applyFill="1" applyAlignment="1">
      <alignment horizontal="center" vertical="center" wrapText="1"/>
    </xf>
    <xf numFmtId="0" fontId="0" fillId="0" borderId="0" xfId="0" applyFill="1" applyAlignment="1">
      <alignment vertical="center" wrapText="1"/>
    </xf>
    <xf numFmtId="0" fontId="3" fillId="0" borderId="0" xfId="0" applyFont="1" applyFill="1"/>
    <xf numFmtId="0" fontId="3" fillId="0" borderId="3" xfId="0" applyFont="1" applyFill="1" applyBorder="1"/>
    <xf numFmtId="0" fontId="3" fillId="0" borderId="3" xfId="0" applyFont="1" applyBorder="1"/>
    <xf numFmtId="0" fontId="3" fillId="0" borderId="4" xfId="0" applyFont="1" applyFill="1" applyBorder="1"/>
    <xf numFmtId="0" fontId="3" fillId="0" borderId="3" xfId="0" applyFont="1" applyBorder="1" applyAlignment="1">
      <alignment horizontal="right"/>
    </xf>
    <xf numFmtId="0" fontId="3" fillId="0" borderId="4" xfId="0" applyFont="1" applyBorder="1" applyAlignment="1">
      <alignment horizontal="right"/>
    </xf>
    <xf numFmtId="0" fontId="6" fillId="0" borderId="2" xfId="0" applyFont="1" applyBorder="1" applyAlignment="1">
      <alignment horizontal="center" vertical="center" wrapText="1"/>
    </xf>
    <xf numFmtId="43" fontId="6" fillId="0" borderId="2" xfId="1" applyFont="1" applyBorder="1" applyAlignment="1">
      <alignment horizontal="center" vertical="center" wrapText="1"/>
    </xf>
    <xf numFmtId="0" fontId="6" fillId="8" borderId="3" xfId="0" applyFont="1" applyFill="1" applyBorder="1" applyAlignment="1">
      <alignment horizontal="center" vertical="center" wrapText="1"/>
    </xf>
    <xf numFmtId="0" fontId="6" fillId="8" borderId="3" xfId="0" applyFont="1" applyFill="1" applyBorder="1" applyAlignment="1">
      <alignment horizontal="left" vertical="center" wrapText="1"/>
    </xf>
    <xf numFmtId="43" fontId="6" fillId="8" borderId="3" xfId="1" applyFont="1" applyFill="1" applyBorder="1" applyAlignment="1">
      <alignment horizontal="center" vertical="center" wrapText="1"/>
    </xf>
    <xf numFmtId="0" fontId="3" fillId="0" borderId="3" xfId="0" applyFont="1" applyFill="1" applyBorder="1" applyAlignment="1">
      <alignment horizontal="center"/>
    </xf>
    <xf numFmtId="43" fontId="0" fillId="0" borderId="3" xfId="1" applyFont="1" applyFill="1" applyBorder="1"/>
    <xf numFmtId="0" fontId="0" fillId="0" borderId="3" xfId="0" applyFill="1" applyBorder="1"/>
    <xf numFmtId="43" fontId="6" fillId="0" borderId="3" xfId="1" applyFont="1" applyFill="1" applyBorder="1"/>
    <xf numFmtId="0" fontId="0" fillId="0" borderId="3" xfId="0" applyFill="1" applyBorder="1" applyAlignment="1">
      <alignment wrapText="1"/>
    </xf>
    <xf numFmtId="0" fontId="0" fillId="0" borderId="3" xfId="0" applyBorder="1"/>
    <xf numFmtId="0" fontId="0" fillId="0" borderId="3" xfId="0" applyBorder="1" applyAlignment="1">
      <alignment horizontal="center"/>
    </xf>
    <xf numFmtId="0" fontId="0" fillId="0" borderId="3" xfId="0" applyFill="1" applyBorder="1" applyAlignment="1">
      <alignment horizontal="center"/>
    </xf>
    <xf numFmtId="0" fontId="7" fillId="0" borderId="3" xfId="0" applyFont="1" applyFill="1" applyBorder="1"/>
    <xf numFmtId="0" fontId="3" fillId="0" borderId="3" xfId="0" applyFont="1" applyBorder="1" applyAlignment="1"/>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43" fontId="6" fillId="0" borderId="3" xfId="1" applyFont="1" applyFill="1" applyBorder="1" applyAlignment="1">
      <alignment horizontal="center" vertical="center" wrapText="1"/>
    </xf>
    <xf numFmtId="0" fontId="3" fillId="0" borderId="3" xfId="0" applyFont="1" applyFill="1" applyBorder="1" applyAlignment="1">
      <alignment wrapText="1"/>
    </xf>
    <xf numFmtId="0" fontId="7" fillId="0" borderId="3" xfId="0" applyFont="1" applyBorder="1"/>
    <xf numFmtId="43" fontId="3" fillId="0" borderId="3" xfId="1" applyFont="1" applyFill="1" applyBorder="1"/>
    <xf numFmtId="0" fontId="3" fillId="0" borderId="3" xfId="0" applyFont="1" applyBorder="1" applyAlignment="1">
      <alignment horizontal="center"/>
    </xf>
    <xf numFmtId="43" fontId="0" fillId="0" borderId="3" xfId="0" applyNumberFormat="1" applyBorder="1"/>
    <xf numFmtId="0" fontId="6" fillId="8" borderId="4" xfId="0" applyFont="1" applyFill="1" applyBorder="1" applyAlignment="1">
      <alignment horizontal="center" vertical="center" wrapText="1"/>
    </xf>
    <xf numFmtId="0" fontId="6" fillId="8" borderId="4" xfId="0" applyFont="1" applyFill="1" applyBorder="1" applyAlignment="1">
      <alignment horizontal="left" vertical="center" wrapText="1"/>
    </xf>
    <xf numFmtId="43" fontId="6" fillId="8" borderId="4" xfId="1" applyFont="1" applyFill="1" applyBorder="1" applyAlignment="1">
      <alignment horizontal="center" vertical="center" wrapText="1"/>
    </xf>
    <xf numFmtId="2" fontId="6" fillId="0" borderId="3" xfId="0" applyNumberFormat="1" applyFont="1" applyFill="1" applyBorder="1"/>
    <xf numFmtId="2" fontId="6" fillId="0" borderId="4" xfId="0" applyNumberFormat="1" applyFont="1" applyFill="1" applyBorder="1"/>
    <xf numFmtId="0" fontId="3" fillId="0" borderId="5" xfId="0" applyFont="1" applyFill="1" applyBorder="1"/>
    <xf numFmtId="2" fontId="6" fillId="0" borderId="5" xfId="0" applyNumberFormat="1" applyFont="1" applyBorder="1"/>
    <xf numFmtId="0" fontId="3" fillId="0" borderId="5" xfId="0" applyFont="1" applyBorder="1" applyAlignment="1">
      <alignment horizontal="right"/>
    </xf>
    <xf numFmtId="0" fontId="9" fillId="0" borderId="0" xfId="3" applyFont="1" applyBorder="1" applyAlignment="1">
      <alignment horizontal="center" vertical="center"/>
    </xf>
    <xf numFmtId="0" fontId="11" fillId="0" borderId="0" xfId="4" applyFont="1" applyBorder="1" applyAlignment="1">
      <alignment vertical="top" wrapText="1"/>
    </xf>
    <xf numFmtId="0" fontId="9" fillId="0" borderId="0" xfId="3" applyFont="1" applyBorder="1"/>
    <xf numFmtId="0" fontId="11" fillId="0" borderId="0" xfId="4" applyFont="1" applyBorder="1" applyAlignment="1">
      <alignment horizontal="left"/>
    </xf>
    <xf numFmtId="0" fontId="11" fillId="0" borderId="0" xfId="4" applyFont="1" applyBorder="1" applyAlignment="1">
      <alignment horizontal="center"/>
    </xf>
    <xf numFmtId="0" fontId="10" fillId="0" borderId="0" xfId="4" applyFont="1" applyBorder="1"/>
    <xf numFmtId="0" fontId="10" fillId="0" borderId="0" xfId="4" applyFont="1" applyBorder="1" applyAlignment="1">
      <alignment horizontal="center"/>
    </xf>
    <xf numFmtId="0" fontId="10" fillId="0" borderId="0" xfId="4" applyFont="1" applyBorder="1" applyAlignment="1">
      <alignment horizontal="left"/>
    </xf>
    <xf numFmtId="2" fontId="10" fillId="0" borderId="0" xfId="4" applyNumberFormat="1" applyFont="1" applyBorder="1" applyAlignment="1">
      <alignment horizontal="left"/>
    </xf>
    <xf numFmtId="2" fontId="10" fillId="0" borderId="0" xfId="4" applyNumberFormat="1" applyFont="1" applyBorder="1" applyAlignment="1">
      <alignment horizontal="center"/>
    </xf>
    <xf numFmtId="49" fontId="10" fillId="0" borderId="0" xfId="4" applyNumberFormat="1" applyFont="1" applyBorder="1" applyAlignment="1">
      <alignment horizontal="left"/>
    </xf>
    <xf numFmtId="0" fontId="9" fillId="0" borderId="0" xfId="5" applyFont="1" applyBorder="1" applyAlignment="1">
      <alignment horizontal="left"/>
    </xf>
    <xf numFmtId="2" fontId="10" fillId="0" borderId="0" xfId="4" applyNumberFormat="1" applyFont="1" applyFill="1" applyBorder="1" applyAlignment="1">
      <alignment vertical="center"/>
    </xf>
    <xf numFmtId="0" fontId="11" fillId="9" borderId="0" xfId="4" applyFont="1" applyFill="1" applyBorder="1" applyAlignment="1">
      <alignment horizontal="left" vertical="center"/>
    </xf>
    <xf numFmtId="0" fontId="11" fillId="9" borderId="0" xfId="4" applyFont="1" applyFill="1" applyBorder="1" applyAlignment="1">
      <alignment vertical="center"/>
    </xf>
    <xf numFmtId="2" fontId="11" fillId="9" borderId="0" xfId="4" applyNumberFormat="1" applyFont="1" applyFill="1" applyBorder="1" applyAlignment="1">
      <alignment horizontal="left" vertical="center"/>
    </xf>
    <xf numFmtId="2" fontId="11" fillId="9" borderId="0" xfId="4" applyNumberFormat="1" applyFont="1" applyFill="1" applyBorder="1" applyAlignment="1">
      <alignment horizontal="center" vertical="center"/>
    </xf>
    <xf numFmtId="49" fontId="11" fillId="0" borderId="0" xfId="4" applyNumberFormat="1" applyFont="1" applyBorder="1" applyAlignment="1">
      <alignment horizontal="center" vertical="center"/>
    </xf>
    <xf numFmtId="0" fontId="2" fillId="0" borderId="0" xfId="6" applyFont="1"/>
    <xf numFmtId="0" fontId="10" fillId="0" borderId="0" xfId="7" applyFont="1" applyBorder="1" applyAlignment="1">
      <alignment horizontal="center"/>
    </xf>
    <xf numFmtId="49" fontId="10" fillId="0" borderId="0" xfId="7" applyNumberFormat="1" applyFont="1" applyBorder="1" applyAlignment="1">
      <alignment horizontal="center" vertical="center"/>
    </xf>
    <xf numFmtId="49" fontId="11" fillId="0" borderId="0" xfId="7" applyNumberFormat="1" applyFont="1" applyBorder="1" applyAlignment="1">
      <alignment horizontal="center" vertical="center"/>
    </xf>
    <xf numFmtId="0" fontId="11" fillId="0" borderId="0" xfId="7" applyFont="1" applyBorder="1" applyAlignment="1">
      <alignment horizontal="left"/>
    </xf>
    <xf numFmtId="2" fontId="11" fillId="0" borderId="0" xfId="7" applyNumberFormat="1" applyFont="1" applyBorder="1" applyAlignment="1">
      <alignment horizontal="left"/>
    </xf>
    <xf numFmtId="2" fontId="11" fillId="0" borderId="0" xfId="7" applyNumberFormat="1" applyFont="1" applyBorder="1" applyAlignment="1">
      <alignment horizontal="center"/>
    </xf>
    <xf numFmtId="0" fontId="10" fillId="0" borderId="0" xfId="7" applyFont="1" applyBorder="1" applyAlignment="1">
      <alignment horizontal="left"/>
    </xf>
    <xf numFmtId="0" fontId="10" fillId="0" borderId="0" xfId="7" applyFont="1" applyBorder="1"/>
    <xf numFmtId="2" fontId="10" fillId="0" borderId="0" xfId="7" applyNumberFormat="1" applyFont="1" applyBorder="1" applyAlignment="1">
      <alignment horizontal="left"/>
    </xf>
    <xf numFmtId="2" fontId="10" fillId="0" borderId="0" xfId="7" applyNumberFormat="1" applyFont="1" applyBorder="1" applyAlignment="1">
      <alignment horizontal="center"/>
    </xf>
    <xf numFmtId="0" fontId="10" fillId="0" borderId="0" xfId="7" applyFont="1" applyBorder="1" applyAlignment="1">
      <alignment horizontal="center" vertical="center"/>
    </xf>
    <xf numFmtId="0" fontId="10" fillId="0" borderId="0" xfId="5" applyFont="1" applyBorder="1" applyAlignment="1">
      <alignment horizontal="left"/>
    </xf>
    <xf numFmtId="2" fontId="10" fillId="0" borderId="0" xfId="5" applyNumberFormat="1" applyFont="1" applyBorder="1" applyAlignment="1">
      <alignment horizontal="left"/>
    </xf>
    <xf numFmtId="2" fontId="10" fillId="0" borderId="0" xfId="5" applyNumberFormat="1" applyFont="1" applyBorder="1" applyAlignment="1">
      <alignment horizontal="center"/>
    </xf>
    <xf numFmtId="0" fontId="11" fillId="9" borderId="0" xfId="7" applyFont="1" applyFill="1" applyBorder="1" applyAlignment="1">
      <alignment horizontal="center" vertical="center"/>
    </xf>
    <xf numFmtId="0" fontId="11" fillId="9" borderId="0" xfId="5" applyFont="1" applyFill="1" applyBorder="1" applyAlignment="1">
      <alignment horizontal="left" vertical="center"/>
    </xf>
    <xf numFmtId="0" fontId="8" fillId="9" borderId="0" xfId="5" applyFont="1" applyFill="1" applyBorder="1" applyAlignment="1">
      <alignment vertical="center"/>
    </xf>
    <xf numFmtId="2" fontId="11" fillId="9" borderId="0" xfId="5" applyNumberFormat="1" applyFont="1" applyFill="1" applyBorder="1" applyAlignment="1">
      <alignment horizontal="center" vertical="center"/>
    </xf>
    <xf numFmtId="0" fontId="11" fillId="0" borderId="0" xfId="7" applyNumberFormat="1" applyFont="1" applyBorder="1" applyAlignment="1">
      <alignment horizontal="left"/>
    </xf>
    <xf numFmtId="0" fontId="10" fillId="0" borderId="0" xfId="7" applyNumberFormat="1" applyFont="1" applyBorder="1"/>
    <xf numFmtId="0" fontId="10" fillId="0" borderId="0" xfId="7" applyNumberFormat="1" applyFont="1" applyBorder="1" applyAlignment="1">
      <alignment horizontal="left"/>
    </xf>
    <xf numFmtId="1" fontId="10" fillId="0" borderId="0" xfId="7" applyNumberFormat="1" applyFont="1" applyBorder="1" applyAlignment="1">
      <alignment horizontal="left"/>
    </xf>
    <xf numFmtId="2" fontId="10" fillId="0" borderId="0" xfId="7" applyNumberFormat="1" applyFont="1" applyBorder="1" applyAlignment="1">
      <alignment horizontal="center" vertical="center"/>
    </xf>
    <xf numFmtId="0" fontId="9" fillId="0" borderId="0" xfId="3" applyFont="1" applyBorder="1" applyAlignment="1">
      <alignment horizontal="center"/>
    </xf>
    <xf numFmtId="0" fontId="11" fillId="0" borderId="0" xfId="7" applyFont="1" applyBorder="1" applyAlignment="1">
      <alignment horizontal="center"/>
    </xf>
    <xf numFmtId="0" fontId="13" fillId="0" borderId="0" xfId="3" applyFont="1" applyBorder="1"/>
    <xf numFmtId="2" fontId="11" fillId="0" borderId="0" xfId="4" applyNumberFormat="1" applyFont="1" applyBorder="1" applyAlignment="1">
      <alignment horizontal="left"/>
    </xf>
    <xf numFmtId="2" fontId="11" fillId="0" borderId="0" xfId="4" applyNumberFormat="1" applyFont="1" applyBorder="1" applyAlignment="1">
      <alignment horizontal="center"/>
    </xf>
    <xf numFmtId="0" fontId="9" fillId="0" borderId="0" xfId="5" applyNumberFormat="1" applyFont="1" applyFill="1" applyBorder="1" applyAlignment="1" applyProtection="1">
      <alignment horizontal="left" wrapText="1"/>
    </xf>
    <xf numFmtId="0" fontId="9" fillId="0" borderId="0" xfId="5" applyFont="1" applyFill="1" applyBorder="1"/>
    <xf numFmtId="0" fontId="9" fillId="0" borderId="0" xfId="5" applyNumberFormat="1" applyFont="1" applyFill="1" applyBorder="1" applyAlignment="1" applyProtection="1">
      <alignment wrapText="1"/>
    </xf>
    <xf numFmtId="0" fontId="9" fillId="0" borderId="0" xfId="5" applyNumberFormat="1" applyFont="1" applyFill="1" applyBorder="1" applyAlignment="1" applyProtection="1"/>
    <xf numFmtId="2" fontId="9" fillId="0" borderId="0" xfId="5" applyNumberFormat="1" applyFont="1" applyFill="1" applyBorder="1" applyAlignment="1" applyProtection="1"/>
    <xf numFmtId="4" fontId="9" fillId="0" borderId="0" xfId="5" applyNumberFormat="1" applyFont="1" applyFill="1" applyBorder="1" applyAlignment="1" applyProtection="1"/>
    <xf numFmtId="0" fontId="9" fillId="0" borderId="0" xfId="3" applyFont="1" applyBorder="1" applyAlignment="1">
      <alignment wrapText="1"/>
    </xf>
    <xf numFmtId="4" fontId="9" fillId="0" borderId="0" xfId="3" applyNumberFormat="1" applyFont="1" applyBorder="1" applyAlignment="1">
      <alignment horizontal="center"/>
    </xf>
    <xf numFmtId="2" fontId="9" fillId="0" borderId="0" xfId="3" applyNumberFormat="1" applyFont="1" applyBorder="1" applyAlignment="1">
      <alignment horizontal="center"/>
    </xf>
    <xf numFmtId="0" fontId="17" fillId="0" borderId="0" xfId="7" applyFont="1" applyBorder="1"/>
    <xf numFmtId="0" fontId="17" fillId="0" borderId="0" xfId="7" applyFont="1" applyBorder="1" applyAlignment="1">
      <alignment horizontal="center"/>
    </xf>
    <xf numFmtId="49" fontId="17" fillId="0" borderId="0" xfId="7" applyNumberFormat="1" applyFont="1" applyBorder="1"/>
    <xf numFmtId="49" fontId="18" fillId="0" borderId="0" xfId="7" applyNumberFormat="1" applyFont="1" applyBorder="1" applyAlignment="1">
      <alignment horizontal="left"/>
    </xf>
    <xf numFmtId="49" fontId="17" fillId="0" borderId="0" xfId="7" applyNumberFormat="1" applyFont="1" applyBorder="1" applyAlignment="1">
      <alignment horizontal="justify"/>
    </xf>
    <xf numFmtId="49" fontId="11" fillId="0" borderId="0" xfId="4" applyNumberFormat="1" applyFont="1" applyBorder="1" applyAlignment="1">
      <alignment horizontal="left"/>
    </xf>
    <xf numFmtId="49" fontId="16" fillId="9" borderId="0" xfId="4" applyNumberFormat="1" applyFont="1" applyFill="1" applyBorder="1" applyAlignment="1">
      <alignment horizontal="left" vertical="center"/>
    </xf>
    <xf numFmtId="0" fontId="16" fillId="9" borderId="0" xfId="4" applyFont="1" applyFill="1" applyBorder="1" applyAlignment="1">
      <alignment horizontal="left" vertical="center"/>
    </xf>
    <xf numFmtId="0" fontId="16" fillId="9" borderId="0" xfId="4" applyFont="1" applyFill="1" applyBorder="1" applyAlignment="1">
      <alignment vertical="center"/>
    </xf>
    <xf numFmtId="2" fontId="16" fillId="9" borderId="0" xfId="4" applyNumberFormat="1" applyFont="1" applyFill="1" applyBorder="1" applyAlignment="1">
      <alignment horizontal="left" vertical="center"/>
    </xf>
    <xf numFmtId="2" fontId="16" fillId="9" borderId="0" xfId="4" applyNumberFormat="1" applyFont="1" applyFill="1" applyBorder="1" applyAlignment="1">
      <alignment horizontal="center" vertical="center"/>
    </xf>
    <xf numFmtId="0" fontId="11" fillId="0" borderId="0" xfId="4" applyFont="1" applyBorder="1"/>
    <xf numFmtId="0" fontId="13" fillId="0" borderId="0" xfId="3" applyFont="1" applyBorder="1" applyAlignment="1">
      <alignment horizontal="center" vertical="top" wrapText="1"/>
    </xf>
    <xf numFmtId="2" fontId="13" fillId="0" borderId="0" xfId="3" applyNumberFormat="1" applyFont="1" applyBorder="1" applyAlignment="1">
      <alignment horizontal="center" vertical="top" wrapText="1"/>
    </xf>
    <xf numFmtId="0" fontId="9" fillId="0" borderId="0" xfId="3" applyFont="1" applyFill="1" applyBorder="1" applyAlignment="1">
      <alignment horizontal="justify" vertical="top"/>
    </xf>
    <xf numFmtId="0" fontId="9" fillId="0" borderId="0" xfId="3" applyFont="1" applyFill="1" applyBorder="1" applyAlignment="1">
      <alignment horizontal="justify" vertical="center"/>
    </xf>
    <xf numFmtId="0" fontId="9" fillId="0" borderId="0" xfId="3" applyFont="1" applyFill="1" applyBorder="1" applyAlignment="1">
      <alignment horizontal="center"/>
    </xf>
    <xf numFmtId="2" fontId="9" fillId="0" borderId="0" xfId="3" applyNumberFormat="1" applyFont="1" applyFill="1" applyBorder="1" applyAlignment="1">
      <alignment horizontal="right"/>
    </xf>
    <xf numFmtId="2" fontId="9" fillId="0" borderId="0" xfId="3" applyNumberFormat="1" applyFont="1" applyFill="1" applyBorder="1" applyAlignment="1">
      <alignment horizontal="center"/>
    </xf>
    <xf numFmtId="0" fontId="9" fillId="0" borderId="0" xfId="3" applyFont="1" applyFill="1" applyBorder="1" applyAlignment="1">
      <alignment horizontal="justify"/>
    </xf>
    <xf numFmtId="0" fontId="13" fillId="0" borderId="0" xfId="3" applyFont="1" applyFill="1" applyBorder="1" applyAlignment="1">
      <alignment horizontal="justify"/>
    </xf>
    <xf numFmtId="169" fontId="9" fillId="0" borderId="0" xfId="3" applyNumberFormat="1" applyFont="1" applyFill="1" applyBorder="1" applyAlignment="1">
      <alignment horizontal="right"/>
    </xf>
    <xf numFmtId="2" fontId="13" fillId="0" borderId="0" xfId="3" applyNumberFormat="1" applyFont="1" applyFill="1" applyBorder="1" applyAlignment="1">
      <alignment horizontal="center"/>
    </xf>
    <xf numFmtId="0" fontId="9" fillId="9" borderId="0" xfId="3" applyFont="1" applyFill="1" applyBorder="1" applyAlignment="1">
      <alignment horizontal="justify" vertical="center"/>
    </xf>
    <xf numFmtId="0" fontId="13" fillId="9" borderId="0" xfId="3" applyFont="1" applyFill="1" applyBorder="1" applyAlignment="1">
      <alignment horizontal="justify" vertical="center"/>
    </xf>
    <xf numFmtId="0" fontId="9" fillId="9" borderId="0" xfId="3" applyFont="1" applyFill="1" applyBorder="1" applyAlignment="1">
      <alignment horizontal="center" vertical="center"/>
    </xf>
    <xf numFmtId="2" fontId="9" fillId="9" borderId="0" xfId="3" applyNumberFormat="1" applyFont="1" applyFill="1" applyBorder="1" applyAlignment="1">
      <alignment horizontal="right" vertical="center"/>
    </xf>
    <xf numFmtId="2" fontId="13" fillId="9" borderId="0" xfId="3" applyNumberFormat="1" applyFont="1" applyFill="1" applyBorder="1" applyAlignment="1">
      <alignment horizontal="center" vertical="center"/>
    </xf>
    <xf numFmtId="49" fontId="11" fillId="0" borderId="0" xfId="7" applyNumberFormat="1" applyFont="1" applyBorder="1" applyAlignment="1">
      <alignment horizontal="left"/>
    </xf>
    <xf numFmtId="49" fontId="10" fillId="0" borderId="0" xfId="7" applyNumberFormat="1" applyFont="1" applyBorder="1" applyAlignment="1">
      <alignment horizontal="left"/>
    </xf>
    <xf numFmtId="49" fontId="10" fillId="0" borderId="0" xfId="4" applyNumberFormat="1" applyFont="1" applyBorder="1"/>
    <xf numFmtId="49" fontId="10" fillId="0" borderId="0" xfId="4" applyNumberFormat="1" applyFont="1" applyBorder="1" applyAlignment="1">
      <alignment horizontal="justify"/>
    </xf>
    <xf numFmtId="49" fontId="16" fillId="9" borderId="0" xfId="4" applyNumberFormat="1" applyFont="1" applyFill="1" applyBorder="1" applyAlignment="1">
      <alignment vertical="center"/>
    </xf>
    <xf numFmtId="49" fontId="10" fillId="0" borderId="0" xfId="4" applyNumberFormat="1" applyFont="1"/>
    <xf numFmtId="0" fontId="10" fillId="0" borderId="0" xfId="6" applyFont="1" applyBorder="1" applyAlignment="1">
      <alignment horizontal="left"/>
    </xf>
    <xf numFmtId="2" fontId="10" fillId="0" borderId="0" xfId="6" applyNumberFormat="1" applyFont="1" applyBorder="1" applyAlignment="1">
      <alignment horizontal="left"/>
    </xf>
    <xf numFmtId="2" fontId="10" fillId="0" borderId="0" xfId="6" applyNumberFormat="1" applyFont="1" applyBorder="1" applyAlignment="1">
      <alignment horizontal="center"/>
    </xf>
    <xf numFmtId="0" fontId="10" fillId="0" borderId="0" xfId="4" applyFont="1"/>
    <xf numFmtId="0" fontId="16" fillId="9" borderId="0" xfId="4" applyFont="1" applyFill="1" applyAlignment="1">
      <alignment vertical="center"/>
    </xf>
    <xf numFmtId="0" fontId="16" fillId="9" borderId="0" xfId="6" applyFont="1" applyFill="1" applyBorder="1" applyAlignment="1">
      <alignment horizontal="left" vertical="center"/>
    </xf>
    <xf numFmtId="0" fontId="19" fillId="9" borderId="0" xfId="6" applyFont="1" applyFill="1" applyBorder="1" applyAlignment="1">
      <alignment vertical="center"/>
    </xf>
    <xf numFmtId="2" fontId="19" fillId="9" borderId="0" xfId="6" applyNumberFormat="1" applyFont="1" applyFill="1" applyBorder="1" applyAlignment="1">
      <alignment horizontal="left" vertical="center"/>
    </xf>
    <xf numFmtId="2" fontId="16" fillId="9" borderId="0" xfId="6" applyNumberFormat="1" applyFont="1" applyFill="1" applyBorder="1" applyAlignment="1">
      <alignment horizontal="center" vertical="center"/>
    </xf>
    <xf numFmtId="0" fontId="9" fillId="0" borderId="0" xfId="3" applyFont="1"/>
    <xf numFmtId="0" fontId="10" fillId="0" borderId="0" xfId="4" applyFont="1" applyBorder="1" applyAlignment="1">
      <alignment horizontal="center" vertical="center"/>
    </xf>
    <xf numFmtId="169" fontId="10" fillId="0" borderId="0" xfId="4" applyNumberFormat="1" applyFont="1" applyBorder="1" applyAlignment="1">
      <alignment horizontal="center" vertical="center"/>
    </xf>
    <xf numFmtId="0" fontId="11" fillId="0" borderId="0" xfId="4" applyFont="1" applyBorder="1" applyAlignment="1">
      <alignment horizontal="center" vertical="center"/>
    </xf>
    <xf numFmtId="169" fontId="11" fillId="0" borderId="0" xfId="4" applyNumberFormat="1" applyFont="1" applyBorder="1" applyAlignment="1">
      <alignment horizontal="center" vertical="center"/>
    </xf>
    <xf numFmtId="1" fontId="10" fillId="0" borderId="0" xfId="4" applyNumberFormat="1" applyFont="1" applyBorder="1" applyAlignment="1">
      <alignment horizontal="center"/>
    </xf>
    <xf numFmtId="169" fontId="10" fillId="0" borderId="0" xfId="4" applyNumberFormat="1" applyFont="1" applyAlignment="1">
      <alignment horizontal="center" vertical="center"/>
    </xf>
    <xf numFmtId="170" fontId="10" fillId="0" borderId="0" xfId="4" applyNumberFormat="1" applyFont="1" applyAlignment="1">
      <alignment horizontal="center" vertical="center"/>
    </xf>
    <xf numFmtId="0" fontId="20" fillId="0" borderId="0" xfId="3" applyFont="1" applyAlignment="1">
      <alignment vertical="center"/>
    </xf>
    <xf numFmtId="169" fontId="16" fillId="9" borderId="0" xfId="4" applyNumberFormat="1" applyFont="1" applyFill="1" applyAlignment="1">
      <alignment horizontal="center" vertical="center"/>
    </xf>
    <xf numFmtId="1" fontId="16" fillId="9" borderId="0" xfId="4" applyNumberFormat="1" applyFont="1" applyFill="1" applyAlignment="1">
      <alignment horizontal="center" vertical="center"/>
    </xf>
    <xf numFmtId="0" fontId="13" fillId="0" borderId="0" xfId="5" applyFont="1" applyBorder="1" applyAlignment="1">
      <alignment horizontal="center" vertical="top" wrapText="1"/>
    </xf>
    <xf numFmtId="2" fontId="13" fillId="0" borderId="0" xfId="5" applyNumberFormat="1" applyFont="1" applyBorder="1" applyAlignment="1">
      <alignment horizontal="center" vertical="top" wrapText="1"/>
    </xf>
    <xf numFmtId="0" fontId="9" fillId="0" borderId="0" xfId="5" applyFont="1" applyFill="1" applyBorder="1" applyAlignment="1">
      <alignment horizontal="justify" vertical="top"/>
    </xf>
    <xf numFmtId="2" fontId="9" fillId="0" borderId="0" xfId="5" applyNumberFormat="1" applyFont="1" applyFill="1" applyBorder="1" applyAlignment="1">
      <alignment horizontal="right"/>
    </xf>
    <xf numFmtId="2" fontId="9" fillId="0" borderId="0" xfId="5" applyNumberFormat="1" applyFont="1" applyFill="1" applyBorder="1" applyAlignment="1">
      <alignment horizontal="center"/>
    </xf>
    <xf numFmtId="0" fontId="13" fillId="0" borderId="0" xfId="5" applyFont="1" applyFill="1" applyBorder="1" applyAlignment="1"/>
    <xf numFmtId="0" fontId="9" fillId="0" borderId="0" xfId="5" applyFont="1" applyFill="1" applyBorder="1" applyAlignment="1">
      <alignment horizontal="justify"/>
    </xf>
    <xf numFmtId="0" fontId="9" fillId="0" borderId="0" xfId="5" applyFont="1" applyFill="1" applyBorder="1" applyAlignment="1">
      <alignment horizontal="center"/>
    </xf>
    <xf numFmtId="0" fontId="13" fillId="0" borderId="0" xfId="5" applyFont="1" applyFill="1" applyBorder="1" applyAlignment="1">
      <alignment horizontal="justify"/>
    </xf>
    <xf numFmtId="169" fontId="9" fillId="0" borderId="0" xfId="5" applyNumberFormat="1" applyFont="1" applyFill="1" applyBorder="1" applyAlignment="1">
      <alignment horizontal="right"/>
    </xf>
    <xf numFmtId="171" fontId="9" fillId="0" borderId="0" xfId="5" applyNumberFormat="1" applyFont="1" applyFill="1" applyBorder="1" applyAlignment="1">
      <alignment horizontal="right"/>
    </xf>
    <xf numFmtId="2" fontId="13" fillId="0" borderId="0" xfId="5" applyNumberFormat="1" applyFont="1" applyFill="1" applyBorder="1" applyAlignment="1">
      <alignment horizontal="center"/>
    </xf>
    <xf numFmtId="0" fontId="9" fillId="0" borderId="0" xfId="5" applyFont="1" applyFill="1" applyBorder="1" applyAlignment="1">
      <alignment horizontal="justify" vertical="center"/>
    </xf>
    <xf numFmtId="0" fontId="9" fillId="0" borderId="0" xfId="5" applyFont="1" applyBorder="1"/>
    <xf numFmtId="2" fontId="9" fillId="0" borderId="0" xfId="3" applyNumberFormat="1" applyFont="1" applyBorder="1" applyAlignment="1">
      <alignment horizontal="right"/>
    </xf>
    <xf numFmtId="49" fontId="9" fillId="0" borderId="0" xfId="7" applyNumberFormat="1" applyFont="1" applyBorder="1" applyAlignment="1">
      <alignment horizontal="center" vertical="center"/>
    </xf>
    <xf numFmtId="0" fontId="9" fillId="0" borderId="0" xfId="7" applyFont="1" applyBorder="1" applyAlignment="1">
      <alignment horizontal="left"/>
    </xf>
    <xf numFmtId="0" fontId="9" fillId="0" borderId="0" xfId="7" applyFont="1" applyBorder="1"/>
    <xf numFmtId="2" fontId="9" fillId="0" borderId="0" xfId="7" applyNumberFormat="1" applyFont="1" applyBorder="1" applyAlignment="1">
      <alignment horizontal="center"/>
    </xf>
    <xf numFmtId="2" fontId="9" fillId="0" borderId="0" xfId="7" applyNumberFormat="1" applyFont="1" applyBorder="1" applyAlignment="1">
      <alignment horizontal="right"/>
    </xf>
    <xf numFmtId="49" fontId="13" fillId="9" borderId="0" xfId="7" applyNumberFormat="1" applyFont="1" applyFill="1" applyBorder="1" applyAlignment="1">
      <alignment horizontal="center" vertical="center"/>
    </xf>
    <xf numFmtId="0" fontId="13" fillId="9" borderId="0" xfId="7" applyFont="1" applyFill="1" applyBorder="1" applyAlignment="1">
      <alignment horizontal="left" vertical="center"/>
    </xf>
    <xf numFmtId="0" fontId="13" fillId="9" borderId="0" xfId="7" applyFont="1" applyFill="1" applyBorder="1" applyAlignment="1">
      <alignment vertical="center"/>
    </xf>
    <xf numFmtId="2" fontId="13" fillId="9" borderId="0" xfId="7" applyNumberFormat="1" applyFont="1" applyFill="1" applyBorder="1" applyAlignment="1">
      <alignment horizontal="center"/>
    </xf>
    <xf numFmtId="2" fontId="13" fillId="9" borderId="0" xfId="7" applyNumberFormat="1" applyFont="1" applyFill="1" applyBorder="1" applyAlignment="1">
      <alignment horizontal="right"/>
    </xf>
    <xf numFmtId="0" fontId="9" fillId="0" borderId="0" xfId="7" applyFont="1" applyFill="1" applyBorder="1" applyAlignment="1">
      <alignment horizontal="left"/>
    </xf>
    <xf numFmtId="0" fontId="11" fillId="0" borderId="0" xfId="8" applyNumberFormat="1" applyFont="1" applyBorder="1" applyAlignment="1">
      <alignment horizontal="left"/>
    </xf>
    <xf numFmtId="0" fontId="10" fillId="0" borderId="0" xfId="8" applyNumberFormat="1" applyFont="1" applyBorder="1"/>
    <xf numFmtId="0" fontId="10" fillId="0" borderId="0" xfId="8" applyNumberFormat="1" applyFont="1" applyBorder="1" applyAlignment="1">
      <alignment horizontal="center"/>
    </xf>
    <xf numFmtId="0" fontId="10" fillId="0" borderId="0" xfId="8" applyNumberFormat="1" applyFont="1"/>
    <xf numFmtId="0" fontId="10" fillId="0" borderId="0" xfId="8" applyNumberFormat="1" applyFont="1" applyBorder="1" applyAlignment="1">
      <alignment horizontal="left"/>
    </xf>
    <xf numFmtId="0" fontId="11" fillId="0" borderId="0" xfId="8" applyNumberFormat="1" applyFont="1" applyBorder="1" applyAlignment="1">
      <alignment horizontal="right"/>
    </xf>
    <xf numFmtId="0" fontId="11" fillId="0" borderId="0" xfId="6" applyNumberFormat="1" applyFont="1" applyBorder="1" applyAlignment="1">
      <alignment horizontal="left"/>
    </xf>
    <xf numFmtId="0" fontId="11" fillId="0" borderId="0" xfId="6" applyNumberFormat="1" applyFont="1" applyBorder="1" applyAlignment="1">
      <alignment horizontal="right"/>
    </xf>
    <xf numFmtId="0" fontId="11" fillId="0" borderId="0" xfId="6" applyNumberFormat="1" applyFont="1" applyBorder="1" applyAlignment="1">
      <alignment horizontal="center"/>
    </xf>
    <xf numFmtId="0" fontId="10" fillId="0" borderId="0" xfId="6" applyNumberFormat="1" applyFont="1" applyBorder="1" applyAlignment="1">
      <alignment horizontal="left"/>
    </xf>
    <xf numFmtId="0" fontId="10" fillId="0" borderId="0" xfId="6" applyNumberFormat="1" applyFont="1" applyBorder="1" applyAlignment="1">
      <alignment horizontal="center"/>
    </xf>
    <xf numFmtId="1" fontId="10" fillId="0" borderId="0" xfId="6" applyNumberFormat="1" applyFont="1" applyBorder="1" applyAlignment="1">
      <alignment horizontal="center"/>
    </xf>
    <xf numFmtId="0" fontId="10" fillId="0" borderId="0" xfId="6" applyNumberFormat="1" applyFont="1" applyBorder="1" applyAlignment="1">
      <alignment horizontal="right"/>
    </xf>
    <xf numFmtId="2" fontId="10" fillId="0" borderId="0" xfId="6" applyNumberFormat="1" applyFont="1" applyBorder="1" applyAlignment="1">
      <alignment horizontal="right"/>
    </xf>
    <xf numFmtId="0" fontId="11" fillId="0" borderId="0" xfId="8" applyNumberFormat="1" applyFont="1" applyBorder="1" applyAlignment="1">
      <alignment horizontal="justify"/>
    </xf>
    <xf numFmtId="2" fontId="21" fillId="0" borderId="0" xfId="8" applyNumberFormat="1" applyFont="1" applyBorder="1" applyAlignment="1">
      <alignment horizontal="right"/>
    </xf>
    <xf numFmtId="0" fontId="10" fillId="0" borderId="0" xfId="8" applyNumberFormat="1" applyFont="1" applyAlignment="1">
      <alignment horizontal="center"/>
    </xf>
    <xf numFmtId="0" fontId="10" fillId="0" borderId="0" xfId="8" applyNumberFormat="1" applyFont="1" applyAlignment="1">
      <alignment horizontal="right"/>
    </xf>
    <xf numFmtId="0" fontId="11" fillId="0" borderId="0" xfId="8" applyNumberFormat="1" applyFont="1" applyBorder="1"/>
    <xf numFmtId="2" fontId="10" fillId="0" borderId="0" xfId="8" applyNumberFormat="1" applyFont="1" applyAlignment="1">
      <alignment horizontal="right"/>
    </xf>
    <xf numFmtId="0" fontId="10" fillId="11" borderId="0" xfId="6" applyNumberFormat="1" applyFont="1" applyFill="1" applyBorder="1" applyAlignment="1">
      <alignment horizontal="left"/>
    </xf>
    <xf numFmtId="1" fontId="22" fillId="9" borderId="0" xfId="8" applyNumberFormat="1" applyFont="1" applyFill="1" applyAlignment="1">
      <alignment horizontal="right"/>
    </xf>
    <xf numFmtId="0" fontId="10" fillId="11" borderId="0" xfId="8" applyNumberFormat="1" applyFont="1" applyFill="1"/>
    <xf numFmtId="0" fontId="13" fillId="0" borderId="0" xfId="3" applyNumberFormat="1" applyFont="1" applyBorder="1" applyAlignment="1">
      <alignment horizontal="center" vertical="top" wrapText="1"/>
    </xf>
    <xf numFmtId="0" fontId="13" fillId="0" borderId="0" xfId="3" applyNumberFormat="1" applyFont="1" applyBorder="1" applyAlignment="1">
      <alignment horizontal="right" vertical="top" wrapText="1"/>
    </xf>
    <xf numFmtId="0" fontId="9" fillId="0" borderId="0" xfId="3" applyNumberFormat="1" applyFont="1" applyFill="1" applyBorder="1" applyAlignment="1">
      <alignment horizontal="justify" vertical="top"/>
    </xf>
    <xf numFmtId="0" fontId="9" fillId="0" borderId="0" xfId="3" applyNumberFormat="1" applyFont="1" applyFill="1" applyBorder="1" applyAlignment="1">
      <alignment horizontal="center"/>
    </xf>
    <xf numFmtId="0" fontId="9" fillId="0" borderId="0" xfId="3" applyNumberFormat="1" applyFont="1" applyFill="1" applyBorder="1" applyAlignment="1">
      <alignment horizontal="right"/>
    </xf>
    <xf numFmtId="0" fontId="9" fillId="0" borderId="0" xfId="3" applyNumberFormat="1" applyFont="1" applyFill="1" applyBorder="1" applyAlignment="1">
      <alignment horizontal="justify"/>
    </xf>
    <xf numFmtId="1" fontId="9" fillId="0" borderId="0" xfId="3" applyNumberFormat="1" applyFont="1" applyFill="1" applyBorder="1" applyAlignment="1">
      <alignment horizontal="center"/>
    </xf>
    <xf numFmtId="2" fontId="13" fillId="0" borderId="0" xfId="3" applyNumberFormat="1" applyFont="1" applyFill="1" applyBorder="1" applyAlignment="1">
      <alignment horizontal="right"/>
    </xf>
    <xf numFmtId="0" fontId="11" fillId="11" borderId="0" xfId="8" applyNumberFormat="1" applyFont="1" applyFill="1" applyBorder="1" applyAlignment="1">
      <alignment horizontal="left"/>
    </xf>
    <xf numFmtId="0" fontId="11" fillId="11" borderId="0" xfId="8" applyNumberFormat="1" applyFont="1" applyFill="1" applyBorder="1" applyAlignment="1">
      <alignment horizontal="center"/>
    </xf>
    <xf numFmtId="0" fontId="11" fillId="11" borderId="0" xfId="8" applyNumberFormat="1" applyFont="1" applyFill="1" applyBorder="1" applyAlignment="1">
      <alignment horizontal="right"/>
    </xf>
    <xf numFmtId="0" fontId="8" fillId="0" borderId="0" xfId="6" applyFont="1"/>
    <xf numFmtId="0" fontId="11" fillId="0" borderId="0" xfId="4" applyFont="1" applyBorder="1" applyAlignment="1">
      <alignment horizontal="left" vertical="center" wrapText="1"/>
    </xf>
    <xf numFmtId="0" fontId="8" fillId="0" borderId="0" xfId="6" applyFont="1" applyAlignment="1">
      <alignment horizontal="center"/>
    </xf>
    <xf numFmtId="1" fontId="10" fillId="0" borderId="0" xfId="4" applyNumberFormat="1" applyFont="1" applyBorder="1" applyAlignment="1">
      <alignment horizontal="right"/>
    </xf>
    <xf numFmtId="172" fontId="10" fillId="0" borderId="0" xfId="4" applyNumberFormat="1" applyFont="1" applyBorder="1" applyAlignment="1">
      <alignment horizontal="left"/>
    </xf>
    <xf numFmtId="2" fontId="10" fillId="0" borderId="0" xfId="4" applyNumberFormat="1" applyFont="1" applyBorder="1" applyAlignment="1">
      <alignment horizontal="right"/>
    </xf>
    <xf numFmtId="2" fontId="16" fillId="9" borderId="0" xfId="4" applyNumberFormat="1" applyFont="1" applyFill="1" applyBorder="1" applyAlignment="1">
      <alignment horizontal="right" vertical="center"/>
    </xf>
    <xf numFmtId="0" fontId="8" fillId="0" borderId="0" xfId="6" applyFont="1" applyAlignment="1">
      <alignment horizontal="center" vertical="center"/>
    </xf>
    <xf numFmtId="2" fontId="10" fillId="0" borderId="0" xfId="4" applyNumberFormat="1" applyFont="1" applyFill="1" applyBorder="1" applyAlignment="1">
      <alignment horizontal="right" vertical="center"/>
    </xf>
    <xf numFmtId="1" fontId="11" fillId="9" borderId="0" xfId="4" applyNumberFormat="1" applyFont="1" applyFill="1" applyBorder="1" applyAlignment="1">
      <alignment horizontal="right" vertical="center"/>
    </xf>
    <xf numFmtId="2" fontId="0" fillId="0" borderId="0" xfId="0" applyNumberFormat="1" applyAlignment="1">
      <alignment horizontal="left"/>
    </xf>
    <xf numFmtId="1" fontId="10" fillId="0" borderId="0" xfId="4" applyNumberFormat="1" applyFont="1" applyBorder="1" applyAlignment="1">
      <alignment horizontal="left"/>
    </xf>
    <xf numFmtId="0" fontId="10" fillId="0" borderId="0" xfId="4" applyFont="1" applyBorder="1" applyAlignment="1">
      <alignment horizontal="right"/>
    </xf>
    <xf numFmtId="0" fontId="2" fillId="0" borderId="0" xfId="6" applyAlignment="1">
      <alignment horizontal="center" vertical="center"/>
    </xf>
    <xf numFmtId="0" fontId="2" fillId="0" borderId="1" xfId="6" applyBorder="1" applyAlignment="1">
      <alignment horizontal="center" vertical="center"/>
    </xf>
    <xf numFmtId="0" fontId="2" fillId="0" borderId="1" xfId="6" applyBorder="1" applyAlignment="1">
      <alignment horizontal="left" vertical="center"/>
    </xf>
    <xf numFmtId="1" fontId="23" fillId="0" borderId="1" xfId="8" applyNumberFormat="1" applyFont="1" applyBorder="1" applyAlignment="1">
      <alignment horizontal="center" vertical="center"/>
    </xf>
    <xf numFmtId="0" fontId="2" fillId="0" borderId="1" xfId="6" applyBorder="1" applyAlignment="1">
      <alignment horizontal="left" vertical="center" wrapText="1"/>
    </xf>
    <xf numFmtId="170" fontId="23" fillId="0" borderId="1" xfId="8" applyNumberFormat="1" applyFont="1" applyBorder="1" applyAlignment="1">
      <alignment horizontal="center" vertical="center"/>
    </xf>
    <xf numFmtId="0" fontId="2" fillId="0" borderId="0" xfId="6" applyAlignment="1">
      <alignment horizontal="left" vertical="center"/>
    </xf>
    <xf numFmtId="0" fontId="13" fillId="6" borderId="0" xfId="5" applyFont="1" applyFill="1" applyBorder="1" applyAlignment="1">
      <alignment horizontal="center" vertical="top" wrapText="1"/>
    </xf>
    <xf numFmtId="2" fontId="13" fillId="6" borderId="0" xfId="5" applyNumberFormat="1" applyFont="1" applyFill="1" applyBorder="1" applyAlignment="1">
      <alignment horizontal="center" vertical="top" wrapText="1"/>
    </xf>
    <xf numFmtId="0" fontId="2" fillId="6" borderId="0" xfId="6" applyFont="1" applyFill="1"/>
    <xf numFmtId="49" fontId="11" fillId="6" borderId="0" xfId="4" applyNumberFormat="1" applyFont="1" applyFill="1" applyBorder="1" applyAlignment="1">
      <alignment horizontal="left"/>
    </xf>
    <xf numFmtId="0" fontId="11" fillId="6" borderId="0" xfId="4" applyFont="1" applyFill="1" applyBorder="1" applyAlignment="1">
      <alignment horizontal="left"/>
    </xf>
    <xf numFmtId="0" fontId="10" fillId="6" borderId="0" xfId="4" applyFont="1" applyFill="1" applyBorder="1"/>
    <xf numFmtId="0" fontId="10" fillId="6" borderId="0" xfId="4" applyFont="1" applyFill="1" applyBorder="1" applyAlignment="1">
      <alignment horizontal="center"/>
    </xf>
    <xf numFmtId="0" fontId="8" fillId="6" borderId="0" xfId="6" applyFont="1" applyFill="1"/>
    <xf numFmtId="0" fontId="10" fillId="6" borderId="0" xfId="4" applyFont="1" applyFill="1" applyBorder="1" applyAlignment="1">
      <alignment horizontal="left"/>
    </xf>
    <xf numFmtId="2" fontId="0" fillId="6" borderId="0" xfId="0" applyNumberFormat="1" applyFill="1" applyAlignment="1">
      <alignment horizontal="left"/>
    </xf>
    <xf numFmtId="0" fontId="9" fillId="6" borderId="0" xfId="3" applyFont="1" applyFill="1" applyBorder="1" applyAlignment="1">
      <alignment horizontal="center" vertical="center"/>
    </xf>
    <xf numFmtId="0" fontId="10" fillId="6" borderId="0" xfId="7" applyFont="1" applyFill="1" applyBorder="1" applyAlignment="1">
      <alignment horizontal="center"/>
    </xf>
    <xf numFmtId="0" fontId="9" fillId="6" borderId="0" xfId="3" applyFont="1" applyFill="1" applyBorder="1"/>
    <xf numFmtId="0" fontId="11" fillId="6" borderId="0" xfId="7" applyFont="1" applyFill="1" applyBorder="1" applyAlignment="1">
      <alignment horizontal="left"/>
    </xf>
    <xf numFmtId="0" fontId="10" fillId="6" borderId="0" xfId="7" applyFont="1" applyFill="1" applyBorder="1"/>
    <xf numFmtId="49" fontId="16" fillId="6" borderId="0" xfId="7" applyNumberFormat="1" applyFont="1" applyFill="1" applyBorder="1" applyAlignment="1">
      <alignment horizontal="center" vertical="center"/>
    </xf>
    <xf numFmtId="0" fontId="16" fillId="6" borderId="0" xfId="7" applyFont="1" applyFill="1" applyBorder="1" applyAlignment="1">
      <alignment horizontal="left"/>
    </xf>
    <xf numFmtId="0" fontId="17" fillId="6" borderId="0" xfId="7" applyFont="1" applyFill="1" applyBorder="1"/>
    <xf numFmtId="0" fontId="17" fillId="6" borderId="0" xfId="7" applyFont="1" applyFill="1" applyBorder="1" applyAlignment="1">
      <alignment horizontal="center"/>
    </xf>
    <xf numFmtId="49" fontId="17" fillId="6" borderId="0" xfId="7" applyNumberFormat="1" applyFont="1" applyFill="1" applyBorder="1"/>
    <xf numFmtId="0" fontId="9" fillId="6" borderId="0" xfId="5" applyFont="1" applyFill="1" applyBorder="1" applyAlignment="1">
      <alignment horizontal="justify" vertical="top"/>
    </xf>
    <xf numFmtId="0" fontId="13" fillId="6" borderId="0" xfId="5" applyFont="1" applyFill="1" applyBorder="1" applyAlignment="1">
      <alignment horizontal="justify" vertical="top" wrapText="1"/>
    </xf>
    <xf numFmtId="2" fontId="9" fillId="6" borderId="0" xfId="5" applyNumberFormat="1" applyFont="1" applyFill="1" applyBorder="1" applyAlignment="1">
      <alignment horizontal="right"/>
    </xf>
    <xf numFmtId="2" fontId="9" fillId="6" borderId="0" xfId="5" applyNumberFormat="1" applyFont="1" applyFill="1" applyBorder="1" applyAlignment="1">
      <alignment horizontal="center"/>
    </xf>
    <xf numFmtId="0" fontId="13" fillId="2" borderId="3" xfId="1" applyNumberFormat="1" applyFont="1" applyFill="1" applyBorder="1" applyAlignment="1">
      <alignment horizontal="center" vertical="center" wrapText="1"/>
    </xf>
    <xf numFmtId="0" fontId="9" fillId="0" borderId="3" xfId="1" applyNumberFormat="1" applyFont="1" applyFill="1" applyBorder="1" applyAlignment="1">
      <alignment horizontal="center" vertical="center" wrapText="1"/>
    </xf>
    <xf numFmtId="0" fontId="9" fillId="0" borderId="3" xfId="0" applyNumberFormat="1" applyFont="1" applyFill="1" applyBorder="1" applyAlignment="1" applyProtection="1">
      <alignment horizontal="center" vertical="center" wrapText="1"/>
    </xf>
    <xf numFmtId="43" fontId="9" fillId="4" borderId="3" xfId="1" applyFont="1" applyFill="1" applyBorder="1" applyAlignment="1">
      <alignment horizontal="center" vertical="center" wrapText="1"/>
    </xf>
    <xf numFmtId="0" fontId="9" fillId="4" borderId="3" xfId="1" applyNumberFormat="1" applyFont="1" applyFill="1" applyBorder="1" applyAlignment="1">
      <alignment horizontal="center" vertical="center" wrapText="1"/>
    </xf>
    <xf numFmtId="0" fontId="9" fillId="0" borderId="3" xfId="0" applyFont="1" applyBorder="1" applyAlignment="1">
      <alignment horizontal="center" vertical="center" wrapText="1"/>
    </xf>
    <xf numFmtId="0" fontId="13" fillId="6" borderId="3" xfId="1" applyNumberFormat="1" applyFont="1" applyFill="1" applyBorder="1" applyAlignment="1">
      <alignment horizontal="center" vertical="center" wrapText="1"/>
    </xf>
    <xf numFmtId="0" fontId="9" fillId="6" borderId="3" xfId="0" applyNumberFormat="1" applyFont="1" applyFill="1" applyBorder="1" applyAlignment="1">
      <alignment horizontal="center" vertical="center" wrapText="1"/>
    </xf>
    <xf numFmtId="0" fontId="9" fillId="0" borderId="0" xfId="0" applyNumberFormat="1" applyFont="1" applyFill="1" applyBorder="1" applyAlignment="1">
      <alignment horizontal="left" vertical="center" wrapText="1"/>
    </xf>
    <xf numFmtId="0" fontId="9" fillId="0" borderId="3" xfId="0"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13" fillId="2" borderId="0" xfId="2" applyNumberFormat="1" applyFont="1" applyFill="1" applyBorder="1" applyAlignment="1">
      <alignment horizontal="left" vertical="center" wrapText="1"/>
    </xf>
    <xf numFmtId="0" fontId="13" fillId="2" borderId="3" xfId="2" applyNumberFormat="1" applyFont="1" applyFill="1" applyBorder="1" applyAlignment="1">
      <alignment horizontal="left" vertical="center" wrapText="1"/>
    </xf>
    <xf numFmtId="0" fontId="9" fillId="6" borderId="3" xfId="2" applyNumberFormat="1" applyFont="1" applyFill="1" applyBorder="1" applyAlignment="1">
      <alignment horizontal="center" vertical="center" wrapText="1"/>
    </xf>
    <xf numFmtId="0" fontId="9" fillId="6" borderId="3" xfId="2" applyNumberFormat="1" applyFont="1" applyFill="1" applyBorder="1" applyAlignment="1">
      <alignment vertical="center" wrapText="1"/>
    </xf>
    <xf numFmtId="0" fontId="9" fillId="0" borderId="3" xfId="2" applyNumberFormat="1" applyFont="1" applyFill="1" applyBorder="1" applyAlignment="1">
      <alignment horizontal="left" vertical="center" wrapText="1"/>
    </xf>
    <xf numFmtId="0" fontId="9" fillId="0" borderId="3" xfId="2" applyNumberFormat="1" applyFont="1" applyFill="1" applyBorder="1" applyAlignment="1">
      <alignment horizontal="center" vertical="center" wrapText="1"/>
    </xf>
    <xf numFmtId="0" fontId="9" fillId="0" borderId="3" xfId="2" applyNumberFormat="1" applyFont="1" applyFill="1" applyBorder="1" applyAlignment="1">
      <alignment vertical="center" wrapText="1"/>
    </xf>
    <xf numFmtId="0" fontId="9" fillId="0" borderId="0" xfId="2" applyNumberFormat="1" applyFont="1" applyFill="1" applyBorder="1" applyAlignment="1">
      <alignment horizontal="left" vertical="center" wrapText="1"/>
    </xf>
    <xf numFmtId="0" fontId="9" fillId="0" borderId="3" xfId="0" applyFont="1" applyBorder="1" applyAlignment="1" applyProtection="1">
      <alignment horizontal="left" vertical="center" wrapText="1"/>
      <protection locked="0"/>
    </xf>
    <xf numFmtId="0" fontId="9" fillId="0" borderId="3" xfId="0" applyFont="1" applyBorder="1" applyAlignment="1">
      <alignment horizontal="center" vertical="center"/>
    </xf>
    <xf numFmtId="0" fontId="9" fillId="0" borderId="3" xfId="0" applyFont="1" applyBorder="1" applyAlignment="1">
      <alignment vertical="center"/>
    </xf>
    <xf numFmtId="0" fontId="9" fillId="0" borderId="0" xfId="0" applyFont="1" applyBorder="1" applyAlignment="1">
      <alignment horizontal="left" vertical="center"/>
    </xf>
    <xf numFmtId="0" fontId="13" fillId="2" borderId="3" xfId="0" applyNumberFormat="1" applyFont="1" applyFill="1" applyBorder="1" applyAlignment="1" applyProtection="1">
      <alignment horizontal="left" vertical="center" wrapText="1"/>
    </xf>
    <xf numFmtId="0" fontId="9" fillId="2" borderId="3" xfId="0" applyNumberFormat="1" applyFont="1" applyFill="1" applyBorder="1" applyAlignment="1" applyProtection="1">
      <alignment horizontal="center" vertical="center" wrapText="1"/>
    </xf>
    <xf numFmtId="0" fontId="9" fillId="6" borderId="3" xfId="0" applyNumberFormat="1" applyFont="1" applyFill="1" applyBorder="1" applyAlignment="1">
      <alignment vertical="center" wrapText="1"/>
    </xf>
    <xf numFmtId="0" fontId="9" fillId="2" borderId="0" xfId="0" applyNumberFormat="1" applyFont="1" applyFill="1" applyBorder="1" applyAlignment="1">
      <alignment horizontal="left" vertical="center" wrapText="1"/>
    </xf>
    <xf numFmtId="0" fontId="9" fillId="0" borderId="3" xfId="0" applyNumberFormat="1" applyFont="1" applyFill="1" applyBorder="1" applyAlignment="1" applyProtection="1">
      <alignment horizontal="left" vertical="center" wrapText="1"/>
    </xf>
    <xf numFmtId="0" fontId="9" fillId="0" borderId="3" xfId="0" applyNumberFormat="1" applyFont="1" applyFill="1" applyBorder="1" applyAlignment="1">
      <alignment vertical="center" wrapText="1"/>
    </xf>
    <xf numFmtId="0" fontId="9" fillId="4" borderId="3" xfId="0" applyFont="1" applyFill="1" applyBorder="1" applyAlignment="1" applyProtection="1">
      <alignment horizontal="left" vertical="center" wrapText="1"/>
    </xf>
    <xf numFmtId="43" fontId="9" fillId="4" borderId="3" xfId="1" applyFont="1" applyFill="1" applyBorder="1" applyAlignment="1">
      <alignment vertical="center" wrapText="1"/>
    </xf>
    <xf numFmtId="0" fontId="9" fillId="4" borderId="0" xfId="0" applyFont="1" applyFill="1" applyBorder="1" applyAlignment="1">
      <alignment horizontal="left" vertical="center" wrapText="1"/>
    </xf>
    <xf numFmtId="168" fontId="9" fillId="4" borderId="3" xfId="0" applyNumberFormat="1" applyFont="1" applyFill="1" applyBorder="1" applyAlignment="1" applyProtection="1">
      <alignment vertical="center" wrapText="1"/>
    </xf>
    <xf numFmtId="0" fontId="9" fillId="4" borderId="3" xfId="2" applyNumberFormat="1" applyFont="1" applyFill="1" applyBorder="1" applyAlignment="1">
      <alignment horizontal="center" vertical="center" wrapText="1"/>
    </xf>
    <xf numFmtId="0" fontId="24" fillId="0" borderId="3"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0" borderId="3" xfId="0" applyNumberFormat="1" applyFont="1" applyBorder="1" applyAlignment="1">
      <alignment horizontal="justify" vertical="center"/>
    </xf>
    <xf numFmtId="0" fontId="9" fillId="4" borderId="3" xfId="0" applyFont="1" applyFill="1" applyBorder="1" applyAlignment="1">
      <alignment vertical="center"/>
    </xf>
    <xf numFmtId="0" fontId="9" fillId="0" borderId="3" xfId="0" applyNumberFormat="1" applyFont="1" applyBorder="1" applyAlignment="1">
      <alignment horizontal="left" vertical="center"/>
    </xf>
    <xf numFmtId="0" fontId="13" fillId="6" borderId="3" xfId="0" applyNumberFormat="1" applyFont="1" applyFill="1" applyBorder="1" applyAlignment="1">
      <alignment horizontal="justify" vertical="center"/>
    </xf>
    <xf numFmtId="0" fontId="9" fillId="3" borderId="0" xfId="2" applyNumberFormat="1" applyFont="1" applyFill="1" applyBorder="1" applyAlignment="1">
      <alignment horizontal="left" vertical="center" wrapText="1"/>
    </xf>
    <xf numFmtId="0" fontId="9" fillId="0" borderId="0" xfId="2" applyNumberFormat="1" applyFont="1" applyFill="1" applyBorder="1" applyAlignment="1">
      <alignment horizontal="center" vertical="center" wrapText="1"/>
    </xf>
    <xf numFmtId="0" fontId="13" fillId="0" borderId="0" xfId="2" applyNumberFormat="1" applyFont="1" applyFill="1" applyBorder="1" applyAlignment="1">
      <alignment horizontal="center" vertical="center" wrapText="1"/>
    </xf>
    <xf numFmtId="173" fontId="9" fillId="0" borderId="3" xfId="1" applyNumberFormat="1" applyFont="1" applyFill="1" applyBorder="1" applyAlignment="1">
      <alignment horizontal="center" vertical="center" wrapText="1"/>
    </xf>
    <xf numFmtId="173" fontId="9" fillId="0" borderId="3" xfId="1" applyNumberFormat="1" applyFont="1" applyBorder="1" applyAlignment="1">
      <alignment horizontal="center" vertical="center"/>
    </xf>
    <xf numFmtId="173" fontId="9" fillId="6" borderId="3" xfId="1" applyNumberFormat="1" applyFont="1" applyFill="1" applyBorder="1" applyAlignment="1">
      <alignment horizontal="center" vertical="center" wrapText="1"/>
    </xf>
    <xf numFmtId="173" fontId="9" fillId="0" borderId="3" xfId="1" applyNumberFormat="1" applyFont="1" applyFill="1" applyBorder="1" applyAlignment="1" applyProtection="1">
      <alignment horizontal="center" vertical="center" wrapText="1"/>
    </xf>
    <xf numFmtId="173" fontId="9" fillId="2" borderId="3" xfId="1" applyNumberFormat="1" applyFont="1" applyFill="1" applyBorder="1" applyAlignment="1" applyProtection="1">
      <alignment horizontal="center" vertical="center" wrapText="1"/>
    </xf>
    <xf numFmtId="173" fontId="9" fillId="4" borderId="3" xfId="1" applyNumberFormat="1" applyFont="1" applyFill="1" applyBorder="1" applyAlignment="1">
      <alignment horizontal="center" vertical="center" wrapText="1"/>
    </xf>
    <xf numFmtId="0" fontId="21" fillId="0" borderId="1" xfId="2" applyNumberFormat="1" applyFont="1" applyFill="1" applyBorder="1" applyAlignment="1">
      <alignment horizontal="center" vertical="center" wrapText="1"/>
    </xf>
    <xf numFmtId="0" fontId="21" fillId="0" borderId="3" xfId="2" applyNumberFormat="1" applyFont="1" applyFill="1" applyBorder="1" applyAlignment="1">
      <alignment horizontal="center" vertical="center" wrapText="1"/>
    </xf>
    <xf numFmtId="2" fontId="21" fillId="0" borderId="3" xfId="1" applyNumberFormat="1" applyFont="1" applyFill="1" applyBorder="1" applyAlignment="1">
      <alignment horizontal="center" vertical="center" wrapText="1"/>
    </xf>
    <xf numFmtId="0" fontId="21" fillId="0" borderId="3" xfId="0" applyFont="1" applyBorder="1" applyAlignment="1">
      <alignment horizontal="center" vertical="center"/>
    </xf>
    <xf numFmtId="2" fontId="21" fillId="0" borderId="3" xfId="2" applyNumberFormat="1" applyFont="1" applyFill="1" applyBorder="1" applyAlignment="1">
      <alignment horizontal="center" vertical="center" wrapText="1"/>
    </xf>
    <xf numFmtId="0" fontId="21" fillId="6" borderId="3" xfId="2" applyNumberFormat="1" applyFont="1" applyFill="1" applyBorder="1" applyAlignment="1">
      <alignment horizontal="center" vertical="center" wrapText="1"/>
    </xf>
    <xf numFmtId="0" fontId="21" fillId="2" borderId="3" xfId="0" applyNumberFormat="1" applyFont="1" applyFill="1" applyBorder="1" applyAlignment="1" applyProtection="1">
      <alignment horizontal="center" vertical="center" wrapText="1"/>
    </xf>
    <xf numFmtId="0" fontId="21" fillId="0" borderId="3" xfId="0" applyNumberFormat="1" applyFont="1" applyFill="1" applyBorder="1" applyAlignment="1" applyProtection="1">
      <alignment horizontal="center" vertical="center" wrapText="1"/>
    </xf>
    <xf numFmtId="43" fontId="21" fillId="4" borderId="3" xfId="1" applyFont="1" applyFill="1" applyBorder="1" applyAlignment="1">
      <alignment horizontal="center" vertical="center" wrapText="1"/>
    </xf>
    <xf numFmtId="2" fontId="21" fillId="0" borderId="3" xfId="0" applyNumberFormat="1" applyFont="1" applyBorder="1" applyAlignment="1">
      <alignment horizontal="center" vertical="center"/>
    </xf>
    <xf numFmtId="2"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6" borderId="3" xfId="0"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wrapText="1"/>
    </xf>
    <xf numFmtId="0" fontId="9" fillId="0" borderId="3" xfId="0" applyFont="1" applyBorder="1" applyAlignment="1" applyProtection="1">
      <alignment horizontal="center" vertical="center" wrapText="1"/>
      <protection locked="0"/>
    </xf>
    <xf numFmtId="0" fontId="13" fillId="2" borderId="3" xfId="2" applyNumberFormat="1" applyFont="1" applyFill="1" applyBorder="1" applyAlignment="1">
      <alignment horizontal="center" vertical="center" wrapText="1"/>
    </xf>
    <xf numFmtId="0" fontId="13" fillId="2" borderId="3" xfId="0" applyNumberFormat="1" applyFont="1" applyFill="1" applyBorder="1" applyAlignment="1" applyProtection="1">
      <alignment horizontal="center" vertical="center" wrapText="1"/>
    </xf>
    <xf numFmtId="0" fontId="9" fillId="4" borderId="3" xfId="0" applyFont="1" applyFill="1" applyBorder="1" applyAlignment="1" applyProtection="1">
      <alignment horizontal="center" vertical="center" wrapText="1"/>
    </xf>
    <xf numFmtId="0" fontId="24" fillId="0" borderId="3"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9" fillId="0" borderId="3" xfId="0" applyNumberFormat="1" applyFont="1" applyBorder="1" applyAlignment="1">
      <alignment horizontal="center" vertical="center"/>
    </xf>
    <xf numFmtId="0" fontId="13" fillId="6" borderId="3" xfId="0" applyNumberFormat="1" applyFont="1" applyFill="1" applyBorder="1" applyAlignment="1">
      <alignment horizontal="center" vertical="center"/>
    </xf>
    <xf numFmtId="174" fontId="6" fillId="5" borderId="0" xfId="1" applyNumberFormat="1" applyFont="1" applyFill="1"/>
    <xf numFmtId="2" fontId="0" fillId="0" borderId="3" xfId="0" applyNumberFormat="1" applyBorder="1"/>
    <xf numFmtId="1" fontId="21" fillId="4" borderId="3" xfId="1" applyNumberFormat="1" applyFont="1" applyFill="1" applyBorder="1" applyAlignment="1">
      <alignment horizontal="center" vertical="center" wrapText="1"/>
    </xf>
    <xf numFmtId="0" fontId="0" fillId="6" borderId="3" xfId="0" applyFill="1" applyBorder="1"/>
    <xf numFmtId="170" fontId="0" fillId="0" borderId="3" xfId="0" applyNumberFormat="1" applyFill="1" applyBorder="1"/>
    <xf numFmtId="0" fontId="3" fillId="0" borderId="9" xfId="0" applyFont="1" applyBorder="1" applyAlignment="1">
      <alignment horizontal="center"/>
    </xf>
    <xf numFmtId="0" fontId="3" fillId="0" borderId="9" xfId="0" applyFont="1" applyFill="1" applyBorder="1"/>
    <xf numFmtId="0" fontId="3" fillId="0" borderId="9" xfId="0" applyFont="1" applyBorder="1"/>
    <xf numFmtId="0" fontId="13" fillId="0" borderId="2" xfId="1" applyNumberFormat="1" applyFont="1" applyFill="1" applyBorder="1" applyAlignment="1">
      <alignment horizontal="center" vertical="center" wrapText="1"/>
    </xf>
    <xf numFmtId="0" fontId="13" fillId="0" borderId="2" xfId="2" applyNumberFormat="1" applyFont="1" applyFill="1" applyBorder="1" applyAlignment="1">
      <alignment horizontal="left" vertical="center" wrapText="1"/>
    </xf>
    <xf numFmtId="0" fontId="13" fillId="0" borderId="2" xfId="2" applyNumberFormat="1" applyFont="1" applyFill="1" applyBorder="1" applyAlignment="1">
      <alignment horizontal="center" vertical="center" wrapText="1"/>
    </xf>
    <xf numFmtId="0" fontId="9" fillId="0" borderId="2" xfId="2" applyNumberFormat="1" applyFont="1" applyFill="1" applyBorder="1" applyAlignment="1">
      <alignment horizontal="center" vertical="center" wrapText="1"/>
    </xf>
    <xf numFmtId="0" fontId="9" fillId="0" borderId="2" xfId="2" applyNumberFormat="1" applyFont="1" applyFill="1" applyBorder="1" applyAlignment="1">
      <alignment vertical="center" wrapText="1"/>
    </xf>
    <xf numFmtId="0" fontId="21" fillId="0" borderId="2" xfId="2" applyNumberFormat="1" applyFont="1" applyFill="1" applyBorder="1" applyAlignment="1">
      <alignment horizontal="center" vertical="center" wrapText="1"/>
    </xf>
    <xf numFmtId="9" fontId="13" fillId="2" borderId="2" xfId="2" applyNumberFormat="1" applyFont="1" applyFill="1" applyBorder="1" applyAlignment="1">
      <alignment horizontal="center" vertical="center" wrapText="1"/>
    </xf>
    <xf numFmtId="0" fontId="9" fillId="0" borderId="3" xfId="2" applyNumberFormat="1" applyFont="1" applyFill="1" applyBorder="1" applyAlignment="1">
      <alignment horizontal="justify" vertical="center" wrapText="1"/>
    </xf>
    <xf numFmtId="0" fontId="29" fillId="0" borderId="10" xfId="6" applyFont="1" applyFill="1" applyBorder="1" applyAlignment="1">
      <alignment horizontal="justify" vertical="center" wrapText="1"/>
    </xf>
    <xf numFmtId="173" fontId="9" fillId="0" borderId="3" xfId="2" applyNumberFormat="1" applyFont="1" applyFill="1" applyBorder="1" applyAlignment="1">
      <alignment horizontal="center" vertical="center" wrapText="1"/>
    </xf>
    <xf numFmtId="167" fontId="9" fillId="0" borderId="3" xfId="2" applyNumberFormat="1" applyFont="1" applyFill="1" applyBorder="1" applyAlignment="1">
      <alignment horizontal="center" vertical="center" wrapText="1"/>
    </xf>
    <xf numFmtId="0" fontId="1" fillId="0" borderId="1" xfId="6" applyFont="1" applyBorder="1" applyAlignment="1">
      <alignment horizontal="left" vertical="center"/>
    </xf>
    <xf numFmtId="0" fontId="1" fillId="0" borderId="1" xfId="6" applyFont="1" applyBorder="1" applyAlignment="1">
      <alignment horizontal="center" vertical="center"/>
    </xf>
    <xf numFmtId="173" fontId="9" fillId="4" borderId="3" xfId="1" applyNumberFormat="1" applyFont="1" applyFill="1" applyBorder="1" applyAlignment="1">
      <alignment horizontal="center" vertical="center"/>
    </xf>
    <xf numFmtId="0" fontId="1" fillId="0" borderId="0" xfId="0" applyFont="1"/>
    <xf numFmtId="0" fontId="8" fillId="0" borderId="0" xfId="0" applyFont="1"/>
    <xf numFmtId="0" fontId="0" fillId="0" borderId="0" xfId="0" applyFont="1"/>
    <xf numFmtId="1" fontId="1" fillId="0" borderId="0" xfId="0" applyNumberFormat="1" applyFont="1"/>
    <xf numFmtId="169" fontId="1" fillId="0" borderId="0" xfId="0" applyNumberFormat="1" applyFont="1"/>
    <xf numFmtId="2" fontId="1" fillId="0" borderId="0" xfId="0" applyNumberFormat="1" applyFont="1"/>
    <xf numFmtId="1" fontId="16" fillId="9" borderId="0" xfId="4" applyNumberFormat="1" applyFont="1" applyFill="1" applyBorder="1" applyAlignment="1">
      <alignment horizontal="right" vertical="center"/>
    </xf>
    <xf numFmtId="0" fontId="1" fillId="0" borderId="0" xfId="0" applyFont="1" applyAlignment="1">
      <alignment horizontal="right"/>
    </xf>
    <xf numFmtId="1" fontId="21" fillId="0" borderId="3" xfId="1" applyNumberFormat="1" applyFont="1" applyFill="1" applyBorder="1" applyAlignment="1">
      <alignment horizontal="center" vertical="center" wrapText="1"/>
    </xf>
    <xf numFmtId="0" fontId="9" fillId="0" borderId="9" xfId="1" applyNumberFormat="1" applyFont="1" applyFill="1" applyBorder="1" applyAlignment="1">
      <alignment horizontal="center" vertical="center" wrapText="1"/>
    </xf>
    <xf numFmtId="0" fontId="13" fillId="0" borderId="9" xfId="2" applyNumberFormat="1" applyFont="1" applyFill="1" applyBorder="1" applyAlignment="1">
      <alignment horizontal="left" vertical="center" wrapText="1"/>
    </xf>
    <xf numFmtId="0" fontId="13" fillId="0" borderId="9" xfId="2" applyNumberFormat="1" applyFont="1" applyFill="1" applyBorder="1" applyAlignment="1">
      <alignment horizontal="center" vertical="center" wrapText="1"/>
    </xf>
    <xf numFmtId="0" fontId="9" fillId="0" borderId="9" xfId="2" applyNumberFormat="1" applyFont="1" applyFill="1" applyBorder="1" applyAlignment="1">
      <alignment horizontal="center" vertical="center" wrapText="1"/>
    </xf>
    <xf numFmtId="3" fontId="9" fillId="0" borderId="9" xfId="2" applyNumberFormat="1" applyFont="1" applyFill="1" applyBorder="1" applyAlignment="1">
      <alignment horizontal="left" vertical="center" wrapText="1"/>
    </xf>
    <xf numFmtId="0" fontId="21" fillId="0" borderId="9" xfId="2" applyNumberFormat="1" applyFont="1" applyFill="1" applyBorder="1" applyAlignment="1">
      <alignment horizontal="center" vertical="center" wrapText="1"/>
    </xf>
    <xf numFmtId="173" fontId="9" fillId="0" borderId="9" xfId="1" applyNumberFormat="1" applyFont="1" applyFill="1" applyBorder="1" applyAlignment="1">
      <alignment horizontal="center" vertical="center" wrapText="1"/>
    </xf>
    <xf numFmtId="0" fontId="20" fillId="12" borderId="1" xfId="1" applyNumberFormat="1" applyFont="1" applyFill="1" applyBorder="1" applyAlignment="1">
      <alignment horizontal="center" vertical="center" wrapText="1"/>
    </xf>
    <xf numFmtId="0" fontId="20" fillId="12" borderId="1" xfId="2" applyNumberFormat="1" applyFont="1" applyFill="1" applyBorder="1" applyAlignment="1">
      <alignment horizontal="left" vertical="center" wrapText="1"/>
    </xf>
    <xf numFmtId="0" fontId="20" fillId="12" borderId="1" xfId="2" applyNumberFormat="1" applyFont="1" applyFill="1" applyBorder="1" applyAlignment="1">
      <alignment horizontal="center" vertical="center" wrapText="1"/>
    </xf>
    <xf numFmtId="3" fontId="20" fillId="12" borderId="1" xfId="2" applyNumberFormat="1" applyFont="1" applyFill="1" applyBorder="1" applyAlignment="1">
      <alignment horizontal="right" vertical="center" wrapText="1"/>
    </xf>
    <xf numFmtId="0" fontId="36" fillId="12" borderId="1" xfId="2" applyNumberFormat="1" applyFont="1" applyFill="1" applyBorder="1" applyAlignment="1">
      <alignment horizontal="center" vertical="center" wrapText="1"/>
    </xf>
    <xf numFmtId="173" fontId="20" fillId="12" borderId="1" xfId="1" applyNumberFormat="1" applyFont="1" applyFill="1" applyBorder="1" applyAlignment="1">
      <alignment horizontal="center" vertical="center" wrapText="1"/>
    </xf>
    <xf numFmtId="0" fontId="37" fillId="0" borderId="0" xfId="0" applyFont="1" applyAlignment="1">
      <alignment vertical="center"/>
    </xf>
    <xf numFmtId="0" fontId="3" fillId="0" borderId="0" xfId="5" applyFont="1"/>
    <xf numFmtId="0" fontId="3" fillId="0" borderId="0" xfId="5" applyFont="1" applyAlignment="1">
      <alignment horizontal="justify" vertical="top" wrapText="1"/>
    </xf>
    <xf numFmtId="0" fontId="3" fillId="0" borderId="0" xfId="5" applyFont="1" applyAlignment="1">
      <alignment vertical="top" wrapText="1"/>
    </xf>
    <xf numFmtId="0" fontId="3" fillId="0" borderId="0" xfId="5" applyFont="1" applyAlignment="1">
      <alignment horizontal="justify" vertical="top"/>
    </xf>
    <xf numFmtId="0" fontId="3" fillId="0" borderId="0" xfId="5" applyFont="1" applyAlignment="1">
      <alignment vertical="top"/>
    </xf>
    <xf numFmtId="0" fontId="3" fillId="4" borderId="0" xfId="5" applyFont="1" applyFill="1"/>
    <xf numFmtId="0" fontId="3" fillId="0" borderId="0" xfId="5" applyFont="1" applyAlignment="1">
      <alignment horizontal="center" wrapText="1"/>
    </xf>
    <xf numFmtId="0" fontId="6" fillId="0" borderId="0" xfId="5" applyFont="1" applyAlignment="1">
      <alignment wrapText="1"/>
    </xf>
    <xf numFmtId="0" fontId="3" fillId="0" borderId="0" xfId="5" applyFont="1" applyAlignment="1">
      <alignment wrapText="1"/>
    </xf>
    <xf numFmtId="183" fontId="9" fillId="0" borderId="3" xfId="2" applyNumberFormat="1" applyFont="1" applyFill="1" applyBorder="1" applyAlignment="1">
      <alignment horizontal="center" vertical="center" wrapText="1"/>
    </xf>
    <xf numFmtId="183" fontId="9" fillId="0" borderId="3" xfId="0" applyNumberFormat="1" applyFont="1" applyBorder="1" applyAlignment="1">
      <alignment horizontal="center" vertical="center"/>
    </xf>
    <xf numFmtId="183" fontId="9" fillId="6" borderId="3" xfId="1" applyNumberFormat="1" applyFont="1" applyFill="1" applyBorder="1" applyAlignment="1">
      <alignment horizontal="center" vertical="center" wrapText="1"/>
    </xf>
    <xf numFmtId="183" fontId="9" fillId="2" borderId="3" xfId="1" applyNumberFormat="1" applyFont="1" applyFill="1" applyBorder="1" applyAlignment="1" applyProtection="1">
      <alignment horizontal="center" vertical="center" wrapText="1"/>
    </xf>
    <xf numFmtId="183" fontId="9" fillId="0" borderId="9" xfId="2" applyNumberFormat="1" applyFont="1" applyFill="1" applyBorder="1" applyAlignment="1">
      <alignment horizontal="left" vertical="center" wrapText="1"/>
    </xf>
    <xf numFmtId="0" fontId="3" fillId="0" borderId="0" xfId="5" applyFont="1" applyAlignment="1">
      <alignment horizontal="center" vertical="top" wrapText="1"/>
    </xf>
    <xf numFmtId="0" fontId="13" fillId="0" borderId="1" xfId="2" applyNumberFormat="1" applyFont="1" applyFill="1" applyBorder="1" applyAlignment="1">
      <alignment horizontal="center" vertical="center" wrapText="1"/>
    </xf>
    <xf numFmtId="0" fontId="9" fillId="0" borderId="0" xfId="3" applyFont="1" applyBorder="1" applyAlignment="1">
      <alignment horizontal="right"/>
    </xf>
    <xf numFmtId="49" fontId="11" fillId="0" borderId="0" xfId="7" applyNumberFormat="1" applyFont="1" applyBorder="1" applyAlignment="1">
      <alignment horizontal="left" vertical="center"/>
    </xf>
    <xf numFmtId="1" fontId="10" fillId="0" borderId="0" xfId="4" applyNumberFormat="1" applyFont="1" applyBorder="1" applyAlignment="1">
      <alignment horizontal="center" vertical="center"/>
    </xf>
    <xf numFmtId="0" fontId="8" fillId="12" borderId="1" xfId="6" applyFont="1" applyFill="1" applyBorder="1" applyAlignment="1">
      <alignment horizontal="center" vertical="center"/>
    </xf>
    <xf numFmtId="0" fontId="6" fillId="0" borderId="0" xfId="5" applyFont="1" applyAlignment="1">
      <alignment horizontal="center" vertical="center"/>
    </xf>
    <xf numFmtId="0" fontId="3" fillId="0" borderId="0" xfId="5" applyFont="1" applyAlignment="1">
      <alignment horizontal="center" vertical="top" wrapText="1"/>
    </xf>
    <xf numFmtId="0" fontId="3" fillId="0" borderId="0" xfId="5" applyFont="1" applyAlignment="1">
      <alignment horizontal="left" vertical="center" wrapText="1"/>
    </xf>
    <xf numFmtId="0" fontId="20" fillId="13" borderId="1" xfId="2" applyNumberFormat="1" applyFont="1" applyFill="1" applyBorder="1" applyAlignment="1">
      <alignment horizontal="center" vertical="center" wrapText="1"/>
    </xf>
    <xf numFmtId="0" fontId="13" fillId="0" borderId="1" xfId="1" applyNumberFormat="1" applyFont="1" applyFill="1" applyBorder="1" applyAlignment="1">
      <alignment horizontal="center" vertical="center" wrapText="1"/>
    </xf>
    <xf numFmtId="0" fontId="13" fillId="0" borderId="1" xfId="2" applyNumberFormat="1" applyFont="1" applyFill="1" applyBorder="1" applyAlignment="1">
      <alignment horizontal="center" vertical="center" wrapText="1"/>
    </xf>
    <xf numFmtId="0" fontId="5" fillId="7" borderId="0" xfId="0" applyFont="1" applyFill="1" applyAlignment="1">
      <alignment horizontal="left" wrapText="1"/>
    </xf>
    <xf numFmtId="0" fontId="6" fillId="10" borderId="6" xfId="0" applyFont="1" applyFill="1" applyBorder="1" applyAlignment="1">
      <alignment horizontal="center"/>
    </xf>
    <xf numFmtId="0" fontId="6" fillId="10" borderId="7" xfId="0" applyFont="1" applyFill="1" applyBorder="1" applyAlignment="1">
      <alignment horizontal="center"/>
    </xf>
    <xf numFmtId="0" fontId="6" fillId="10" borderId="8" xfId="0" applyFont="1" applyFill="1" applyBorder="1" applyAlignment="1">
      <alignment horizontal="center"/>
    </xf>
    <xf numFmtId="0" fontId="10" fillId="0" borderId="0" xfId="4" applyFont="1" applyBorder="1" applyAlignment="1">
      <alignment horizontal="left" vertical="top" wrapText="1"/>
    </xf>
    <xf numFmtId="2" fontId="10" fillId="0" borderId="0" xfId="7" applyNumberFormat="1" applyFont="1" applyFill="1" applyBorder="1" applyAlignment="1">
      <alignment horizontal="center" vertical="center"/>
    </xf>
    <xf numFmtId="49" fontId="11" fillId="6" borderId="0" xfId="7" applyNumberFormat="1" applyFont="1" applyFill="1" applyBorder="1" applyAlignment="1">
      <alignment horizontal="left" vertical="center"/>
    </xf>
    <xf numFmtId="49" fontId="11" fillId="0" borderId="0" xfId="7" applyNumberFormat="1" applyFont="1" applyBorder="1" applyAlignment="1">
      <alignment horizontal="left" vertical="center"/>
    </xf>
    <xf numFmtId="2" fontId="10" fillId="0" borderId="0" xfId="4" applyNumberFormat="1" applyFont="1" applyFill="1" applyBorder="1" applyAlignment="1">
      <alignment horizontal="center" vertical="center"/>
    </xf>
    <xf numFmtId="0" fontId="13" fillId="0" borderId="0" xfId="3" applyFont="1" applyBorder="1" applyAlignment="1">
      <alignment horizontal="left" wrapText="1"/>
    </xf>
    <xf numFmtId="4" fontId="9" fillId="0" borderId="0" xfId="5" applyNumberFormat="1" applyFont="1" applyFill="1" applyBorder="1" applyAlignment="1" applyProtection="1">
      <alignment horizontal="right" vertical="center"/>
    </xf>
    <xf numFmtId="2" fontId="10" fillId="0" borderId="0" xfId="7" applyNumberFormat="1" applyFont="1" applyFill="1" applyBorder="1" applyAlignment="1">
      <alignment horizontal="center" vertical="center" wrapText="1"/>
    </xf>
    <xf numFmtId="1" fontId="10" fillId="0" borderId="0" xfId="4" applyNumberFormat="1" applyFont="1" applyBorder="1" applyAlignment="1">
      <alignment horizontal="center" vertical="center"/>
    </xf>
    <xf numFmtId="49" fontId="11" fillId="0" borderId="0" xfId="4" applyNumberFormat="1" applyFont="1" applyBorder="1" applyAlignment="1">
      <alignment horizontal="left" vertical="center" wrapText="1"/>
    </xf>
    <xf numFmtId="1" fontId="10" fillId="0" borderId="0" xfId="4" applyNumberFormat="1" applyFont="1" applyFill="1" applyBorder="1" applyAlignment="1">
      <alignment horizontal="center" vertical="center"/>
    </xf>
    <xf numFmtId="0" fontId="13" fillId="0" borderId="0" xfId="5" applyFont="1" applyFill="1" applyBorder="1" applyAlignment="1">
      <alignment horizontal="left" vertical="center" wrapText="1"/>
    </xf>
    <xf numFmtId="2" fontId="13" fillId="0" borderId="0" xfId="5" applyNumberFormat="1" applyFont="1" applyFill="1" applyBorder="1" applyAlignment="1">
      <alignment horizontal="center" vertical="center"/>
    </xf>
    <xf numFmtId="0" fontId="9" fillId="0" borderId="0" xfId="5" applyFont="1" applyFill="1" applyBorder="1" applyAlignment="1">
      <alignment horizontal="left" vertical="center" wrapText="1"/>
    </xf>
    <xf numFmtId="2" fontId="9" fillId="0" borderId="0" xfId="5" applyNumberFormat="1" applyFont="1" applyFill="1" applyBorder="1" applyAlignment="1">
      <alignment horizontal="center" vertical="center"/>
    </xf>
    <xf numFmtId="2" fontId="9" fillId="0" borderId="0" xfId="5" applyNumberFormat="1" applyFont="1" applyFill="1" applyBorder="1" applyAlignment="1">
      <alignment horizontal="center" vertical="center" wrapText="1"/>
    </xf>
    <xf numFmtId="0" fontId="9" fillId="0" borderId="0" xfId="3" applyFont="1" applyBorder="1" applyAlignment="1">
      <alignment horizontal="right"/>
    </xf>
    <xf numFmtId="2" fontId="1" fillId="0" borderId="0" xfId="0" applyNumberFormat="1" applyFont="1" applyAlignment="1">
      <alignment horizontal="right" vertical="center"/>
    </xf>
    <xf numFmtId="0" fontId="9" fillId="0" borderId="0" xfId="3" applyFont="1" applyBorder="1" applyAlignment="1">
      <alignment horizontal="right" vertical="center"/>
    </xf>
    <xf numFmtId="0" fontId="8" fillId="12" borderId="1" xfId="6" applyFont="1" applyFill="1" applyBorder="1" applyAlignment="1">
      <alignment horizontal="center" vertical="center"/>
    </xf>
    <xf numFmtId="0" fontId="1" fillId="0" borderId="0" xfId="6" applyFont="1"/>
    <xf numFmtId="0" fontId="1" fillId="0" borderId="0" xfId="5" applyFont="1" applyBorder="1"/>
    <xf numFmtId="2" fontId="1" fillId="0" borderId="0" xfId="5" applyNumberFormat="1" applyFont="1" applyBorder="1" applyAlignment="1">
      <alignment horizontal="left"/>
    </xf>
    <xf numFmtId="0" fontId="1" fillId="0" borderId="0" xfId="6" applyFont="1" applyBorder="1"/>
    <xf numFmtId="2" fontId="1" fillId="0" borderId="0" xfId="6" applyNumberFormat="1" applyFont="1" applyBorder="1" applyAlignment="1">
      <alignment horizontal="left"/>
    </xf>
    <xf numFmtId="1" fontId="1" fillId="0" borderId="0" xfId="6" applyNumberFormat="1" applyFont="1" applyAlignment="1">
      <alignment horizontal="center"/>
    </xf>
    <xf numFmtId="0" fontId="1" fillId="6" borderId="0" xfId="6" applyFont="1" applyFill="1" applyBorder="1"/>
    <xf numFmtId="0" fontId="1" fillId="0" borderId="0" xfId="6" applyFont="1" applyAlignment="1">
      <alignment horizontal="right"/>
    </xf>
    <xf numFmtId="0" fontId="1" fillId="0" borderId="0" xfId="6" applyNumberFormat="1" applyFont="1" applyBorder="1" applyAlignment="1">
      <alignment horizontal="left"/>
    </xf>
    <xf numFmtId="0" fontId="1" fillId="0" borderId="0" xfId="6" applyNumberFormat="1" applyFont="1" applyBorder="1"/>
    <xf numFmtId="0" fontId="1" fillId="0" borderId="0" xfId="6" applyNumberFormat="1" applyFont="1" applyBorder="1" applyAlignment="1">
      <alignment horizontal="center"/>
    </xf>
    <xf numFmtId="0" fontId="1" fillId="0" borderId="0" xfId="6" applyNumberFormat="1" applyFont="1" applyBorder="1" applyAlignment="1">
      <alignment horizontal="right"/>
    </xf>
    <xf numFmtId="2" fontId="1" fillId="0" borderId="0" xfId="6" applyNumberFormat="1" applyFont="1" applyBorder="1" applyAlignment="1">
      <alignment horizontal="right"/>
    </xf>
    <xf numFmtId="0" fontId="1" fillId="11" borderId="0" xfId="6" applyNumberFormat="1" applyFont="1" applyFill="1" applyBorder="1" applyAlignment="1">
      <alignment horizontal="left"/>
    </xf>
    <xf numFmtId="0" fontId="1" fillId="11" borderId="0" xfId="6" applyNumberFormat="1" applyFont="1" applyFill="1" applyBorder="1" applyAlignment="1">
      <alignment horizontal="center"/>
    </xf>
    <xf numFmtId="1" fontId="1" fillId="0" borderId="0" xfId="6" applyNumberFormat="1" applyFont="1"/>
    <xf numFmtId="1" fontId="1" fillId="0" borderId="0" xfId="6" applyNumberFormat="1" applyFont="1" applyAlignment="1">
      <alignment horizontal="right"/>
    </xf>
    <xf numFmtId="2" fontId="1" fillId="0" borderId="0" xfId="6" applyNumberFormat="1" applyFont="1" applyAlignment="1">
      <alignment horizontal="right"/>
    </xf>
    <xf numFmtId="169" fontId="1" fillId="0" borderId="0" xfId="6" applyNumberFormat="1" applyFont="1"/>
    <xf numFmtId="2" fontId="1" fillId="0" borderId="0" xfId="6" applyNumberFormat="1" applyFont="1" applyAlignment="1">
      <alignment horizontal="right" vertical="center"/>
    </xf>
    <xf numFmtId="2" fontId="1" fillId="0" borderId="0" xfId="6" applyNumberFormat="1" applyFont="1"/>
  </cellXfs>
  <cellStyles count="120">
    <cellStyle name="_Sheet1" xfId="9" xr:uid="{00000000-0005-0000-0000-000000000000}"/>
    <cellStyle name="0,0_x000d__x000a_NA_x000d__x000a_" xfId="10" xr:uid="{00000000-0005-0000-0000-000001000000}"/>
    <cellStyle name="20% - Accent1 2" xfId="11" xr:uid="{00000000-0005-0000-0000-000002000000}"/>
    <cellStyle name="20% - Accent2 2" xfId="12" xr:uid="{00000000-0005-0000-0000-000003000000}"/>
    <cellStyle name="20% - Accent3 2" xfId="13" xr:uid="{00000000-0005-0000-0000-000004000000}"/>
    <cellStyle name="20% - Accent4 2" xfId="14" xr:uid="{00000000-0005-0000-0000-000005000000}"/>
    <cellStyle name="20% - Accent5 2" xfId="15" xr:uid="{00000000-0005-0000-0000-000006000000}"/>
    <cellStyle name="20% - Accent6 2" xfId="16" xr:uid="{00000000-0005-0000-0000-000007000000}"/>
    <cellStyle name="40% - Accent1 2" xfId="17" xr:uid="{00000000-0005-0000-0000-000008000000}"/>
    <cellStyle name="40% - Accent2 2" xfId="18" xr:uid="{00000000-0005-0000-0000-000009000000}"/>
    <cellStyle name="40% - Accent3 2" xfId="19" xr:uid="{00000000-0005-0000-0000-00000A000000}"/>
    <cellStyle name="40% - Accent4 2" xfId="20" xr:uid="{00000000-0005-0000-0000-00000B000000}"/>
    <cellStyle name="40% - Accent5 2" xfId="21" xr:uid="{00000000-0005-0000-0000-00000C000000}"/>
    <cellStyle name="40% - Accent6 2" xfId="22" xr:uid="{00000000-0005-0000-0000-00000D000000}"/>
    <cellStyle name="60% - Accent1 2" xfId="23" xr:uid="{00000000-0005-0000-0000-00000E000000}"/>
    <cellStyle name="60% - Accent2 2" xfId="24" xr:uid="{00000000-0005-0000-0000-00000F000000}"/>
    <cellStyle name="60% - Accent3 2" xfId="25" xr:uid="{00000000-0005-0000-0000-000010000000}"/>
    <cellStyle name="60% - Accent4 2" xfId="26" xr:uid="{00000000-0005-0000-0000-000011000000}"/>
    <cellStyle name="60% - Accent5 2" xfId="27" xr:uid="{00000000-0005-0000-0000-000012000000}"/>
    <cellStyle name="60% - Accent6 2" xfId="28" xr:uid="{00000000-0005-0000-0000-000013000000}"/>
    <cellStyle name="Accent1 2" xfId="29" xr:uid="{00000000-0005-0000-0000-000014000000}"/>
    <cellStyle name="Accent2 2" xfId="30" xr:uid="{00000000-0005-0000-0000-000015000000}"/>
    <cellStyle name="Accent3 2" xfId="31" xr:uid="{00000000-0005-0000-0000-000016000000}"/>
    <cellStyle name="Accent4 2" xfId="32" xr:uid="{00000000-0005-0000-0000-000017000000}"/>
    <cellStyle name="Accent5 2" xfId="33" xr:uid="{00000000-0005-0000-0000-000018000000}"/>
    <cellStyle name="Accent6 2" xfId="34" xr:uid="{00000000-0005-0000-0000-000019000000}"/>
    <cellStyle name="args.style" xfId="35" xr:uid="{00000000-0005-0000-0000-00001A000000}"/>
    <cellStyle name="Bad 2" xfId="36" xr:uid="{00000000-0005-0000-0000-00001B000000}"/>
    <cellStyle name="Bold 10" xfId="37" xr:uid="{00000000-0005-0000-0000-00001C000000}"/>
    <cellStyle name="Bold 12" xfId="38" xr:uid="{00000000-0005-0000-0000-00001D000000}"/>
    <cellStyle name="Bold 8" xfId="39" xr:uid="{00000000-0005-0000-0000-00001E000000}"/>
    <cellStyle name="Bold Italic 10" xfId="40" xr:uid="{00000000-0005-0000-0000-00001F000000}"/>
    <cellStyle name="Bold Italic 12" xfId="41" xr:uid="{00000000-0005-0000-0000-000020000000}"/>
    <cellStyle name="Bold Italic 8" xfId="42" xr:uid="{00000000-0005-0000-0000-000021000000}"/>
    <cellStyle name="Calc Currency (0)" xfId="43" xr:uid="{00000000-0005-0000-0000-000022000000}"/>
    <cellStyle name="Calculation 2" xfId="44" xr:uid="{00000000-0005-0000-0000-000023000000}"/>
    <cellStyle name="Check Cell 2" xfId="45" xr:uid="{00000000-0005-0000-0000-000024000000}"/>
    <cellStyle name="Comma" xfId="1" builtinId="3"/>
    <cellStyle name="Comma 2" xfId="46" xr:uid="{00000000-0005-0000-0000-000026000000}"/>
    <cellStyle name="Comma 2 2" xfId="47" xr:uid="{00000000-0005-0000-0000-000027000000}"/>
    <cellStyle name="Comma 3" xfId="48" xr:uid="{00000000-0005-0000-0000-000028000000}"/>
    <cellStyle name="Comma 3 2" xfId="49" xr:uid="{00000000-0005-0000-0000-000029000000}"/>
    <cellStyle name="Comma 4" xfId="50" xr:uid="{00000000-0005-0000-0000-00002A000000}"/>
    <cellStyle name="Comma 5" xfId="51" xr:uid="{00000000-0005-0000-0000-00002B000000}"/>
    <cellStyle name="Comma 5 2" xfId="52" xr:uid="{00000000-0005-0000-0000-00002C000000}"/>
    <cellStyle name="Comma 6" xfId="53" xr:uid="{00000000-0005-0000-0000-00002D000000}"/>
    <cellStyle name="Comma 6 2 2" xfId="54" xr:uid="{00000000-0005-0000-0000-00002E000000}"/>
    <cellStyle name="Comma 7" xfId="55" xr:uid="{00000000-0005-0000-0000-00002F000000}"/>
    <cellStyle name="Comma 8" xfId="56" xr:uid="{00000000-0005-0000-0000-000030000000}"/>
    <cellStyle name="Copied" xfId="57" xr:uid="{00000000-0005-0000-0000-000031000000}"/>
    <cellStyle name="COST1" xfId="58" xr:uid="{00000000-0005-0000-0000-000032000000}"/>
    <cellStyle name="Currency 2" xfId="59" xr:uid="{00000000-0005-0000-0000-000033000000}"/>
    <cellStyle name="Currency 3" xfId="60" xr:uid="{00000000-0005-0000-0000-000034000000}"/>
    <cellStyle name="Currency 4" xfId="61" xr:uid="{00000000-0005-0000-0000-000035000000}"/>
    <cellStyle name="Currency 4 2" xfId="62" xr:uid="{00000000-0005-0000-0000-000036000000}"/>
    <cellStyle name="Entered" xfId="63" xr:uid="{00000000-0005-0000-0000-000037000000}"/>
    <cellStyle name="Excel Built-in Normal" xfId="64" xr:uid="{00000000-0005-0000-0000-000038000000}"/>
    <cellStyle name="Excel Built-in Normal 1" xfId="65" xr:uid="{00000000-0005-0000-0000-000039000000}"/>
    <cellStyle name="Explanatory Text 2" xfId="66" xr:uid="{00000000-0005-0000-0000-00003A000000}"/>
    <cellStyle name="Good 2" xfId="67" xr:uid="{00000000-0005-0000-0000-00003B000000}"/>
    <cellStyle name="Grey" xfId="68" xr:uid="{00000000-0005-0000-0000-00003C000000}"/>
    <cellStyle name="Header1" xfId="69" xr:uid="{00000000-0005-0000-0000-00003D000000}"/>
    <cellStyle name="Header2" xfId="70" xr:uid="{00000000-0005-0000-0000-00003E000000}"/>
    <cellStyle name="Heading 1 2" xfId="71" xr:uid="{00000000-0005-0000-0000-00003F000000}"/>
    <cellStyle name="Heading 2 2" xfId="72" xr:uid="{00000000-0005-0000-0000-000040000000}"/>
    <cellStyle name="Heading 3 2" xfId="73" xr:uid="{00000000-0005-0000-0000-000041000000}"/>
    <cellStyle name="Heading 4 2" xfId="74" xr:uid="{00000000-0005-0000-0000-000042000000}"/>
    <cellStyle name="Input [yellow]" xfId="75" xr:uid="{00000000-0005-0000-0000-000043000000}"/>
    <cellStyle name="Input 2" xfId="76" xr:uid="{00000000-0005-0000-0000-000044000000}"/>
    <cellStyle name="Input Cells" xfId="77" xr:uid="{00000000-0005-0000-0000-000045000000}"/>
    <cellStyle name="Linked Cell 2" xfId="78" xr:uid="{00000000-0005-0000-0000-000046000000}"/>
    <cellStyle name="Linked Cells" xfId="79" xr:uid="{00000000-0005-0000-0000-000047000000}"/>
    <cellStyle name="m2" xfId="80" xr:uid="{00000000-0005-0000-0000-000048000000}"/>
    <cellStyle name="Millares_BR - November 2000-cjw" xfId="81" xr:uid="{00000000-0005-0000-0000-000049000000}"/>
    <cellStyle name="Milliers [0]_!!!GO" xfId="82" xr:uid="{00000000-0005-0000-0000-00004A000000}"/>
    <cellStyle name="Milliers_!!!GO" xfId="83" xr:uid="{00000000-0005-0000-0000-00004B000000}"/>
    <cellStyle name="Moeda [0]_BD Entry - BASE" xfId="84" xr:uid="{00000000-0005-0000-0000-00004C000000}"/>
    <cellStyle name="Moeda_BD Entry - BASE" xfId="85" xr:uid="{00000000-0005-0000-0000-00004D000000}"/>
    <cellStyle name="Monétaire [0]_!!!GO" xfId="86" xr:uid="{00000000-0005-0000-0000-00004E000000}"/>
    <cellStyle name="Monétaire_!!!GO" xfId="87" xr:uid="{00000000-0005-0000-0000-00004F000000}"/>
    <cellStyle name="MS_Arabic" xfId="88" xr:uid="{00000000-0005-0000-0000-000050000000}"/>
    <cellStyle name="Neutral 2" xfId="89" xr:uid="{00000000-0005-0000-0000-000051000000}"/>
    <cellStyle name="Normal" xfId="0" builtinId="0"/>
    <cellStyle name="Normal - Style1" xfId="90" xr:uid="{00000000-0005-0000-0000-000053000000}"/>
    <cellStyle name="Normal 2" xfId="5" xr:uid="{00000000-0005-0000-0000-000054000000}"/>
    <cellStyle name="Normal 2 2" xfId="91" xr:uid="{00000000-0005-0000-0000-000055000000}"/>
    <cellStyle name="Normal 2 2 2" xfId="92" xr:uid="{00000000-0005-0000-0000-000056000000}"/>
    <cellStyle name="Normal 2 3 2" xfId="93" xr:uid="{00000000-0005-0000-0000-000057000000}"/>
    <cellStyle name="Normal 3" xfId="4" xr:uid="{00000000-0005-0000-0000-000058000000}"/>
    <cellStyle name="Normal 3 2" xfId="7" xr:uid="{00000000-0005-0000-0000-000059000000}"/>
    <cellStyle name="Normal 3 3" xfId="8" xr:uid="{00000000-0005-0000-0000-00005A000000}"/>
    <cellStyle name="Normal 35" xfId="6" xr:uid="{00000000-0005-0000-0000-00005B000000}"/>
    <cellStyle name="Normal 4" xfId="94" xr:uid="{00000000-0005-0000-0000-00005C000000}"/>
    <cellStyle name="Normal 4 2" xfId="3" xr:uid="{00000000-0005-0000-0000-00005D000000}"/>
    <cellStyle name="Normal 5" xfId="95" xr:uid="{00000000-0005-0000-0000-00005E000000}"/>
    <cellStyle name="Normal 6" xfId="96" xr:uid="{00000000-0005-0000-0000-00005F000000}"/>
    <cellStyle name="Normal 6 2" xfId="97" xr:uid="{00000000-0005-0000-0000-000060000000}"/>
    <cellStyle name="Normal 7" xfId="98" xr:uid="{00000000-0005-0000-0000-000061000000}"/>
    <cellStyle name="Normal 7 2" xfId="99" xr:uid="{00000000-0005-0000-0000-000062000000}"/>
    <cellStyle name="Normal 8" xfId="100" xr:uid="{00000000-0005-0000-0000-000063000000}"/>
    <cellStyle name="Note 2" xfId="101" xr:uid="{00000000-0005-0000-0000-000064000000}"/>
    <cellStyle name="Œ…‹æØ‚è [0.00]_Region Orders (2)" xfId="102" xr:uid="{00000000-0005-0000-0000-000065000000}"/>
    <cellStyle name="Œ…‹æØ‚è_Region Orders (2)" xfId="103" xr:uid="{00000000-0005-0000-0000-000066000000}"/>
    <cellStyle name="Output 2" xfId="104" xr:uid="{00000000-0005-0000-0000-000067000000}"/>
    <cellStyle name="per m2" xfId="105" xr:uid="{00000000-0005-0000-0000-000068000000}"/>
    <cellStyle name="per.style" xfId="106" xr:uid="{00000000-0005-0000-0000-000069000000}"/>
    <cellStyle name="Percent [2]" xfId="107" xr:uid="{00000000-0005-0000-0000-00006A000000}"/>
    <cellStyle name="Percent 2" xfId="108" xr:uid="{00000000-0005-0000-0000-00006B000000}"/>
    <cellStyle name="Percent 2 2" xfId="109" xr:uid="{00000000-0005-0000-0000-00006C000000}"/>
    <cellStyle name="Percent 2 3" xfId="110" xr:uid="{00000000-0005-0000-0000-00006D000000}"/>
    <cellStyle name="pricing" xfId="111" xr:uid="{00000000-0005-0000-0000-00006E000000}"/>
    <cellStyle name="PSChar" xfId="112" xr:uid="{00000000-0005-0000-0000-00006F000000}"/>
    <cellStyle name="RevList" xfId="113" xr:uid="{00000000-0005-0000-0000-000070000000}"/>
    <cellStyle name="Separador de milhares [0]_BD Entry - BASE" xfId="114" xr:uid="{00000000-0005-0000-0000-000071000000}"/>
    <cellStyle name="Style 1" xfId="2" xr:uid="{00000000-0005-0000-0000-000072000000}"/>
    <cellStyle name="Subtotal" xfId="115" xr:uid="{00000000-0005-0000-0000-000073000000}"/>
    <cellStyle name="Title 2" xfId="116" xr:uid="{00000000-0005-0000-0000-000074000000}"/>
    <cellStyle name="Total 2" xfId="117" xr:uid="{00000000-0005-0000-0000-000075000000}"/>
    <cellStyle name="Vírgula_BD Entry - BASE" xfId="118" xr:uid="{00000000-0005-0000-0000-000076000000}"/>
    <cellStyle name="Warning Text 2" xfId="119" xr:uid="{00000000-0005-0000-0000-00007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9.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5" Type="http://schemas.openxmlformats.org/officeDocument/2006/relationships/worksheet" Target="worksheets/sheet5.xml"/><Relationship Id="rId61" Type="http://schemas.openxmlformats.org/officeDocument/2006/relationships/externalLink" Target="externalLinks/externalLink54.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sharedStrings" Target="sharedStrings.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0</xdr:row>
      <xdr:rowOff>47625</xdr:rowOff>
    </xdr:from>
    <xdr:to>
      <xdr:col>4</xdr:col>
      <xdr:colOff>47625</xdr:colOff>
      <xdr:row>3</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00775" y="47625"/>
          <a:ext cx="876300"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238125</xdr:colOff>
      <xdr:row>0</xdr:row>
      <xdr:rowOff>28575</xdr:rowOff>
    </xdr:from>
    <xdr:to>
      <xdr:col>10</xdr:col>
      <xdr:colOff>942975</xdr:colOff>
      <xdr:row>1</xdr:row>
      <xdr:rowOff>180975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86775" y="28575"/>
          <a:ext cx="704850" cy="704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1019174</xdr:colOff>
      <xdr:row>0</xdr:row>
      <xdr:rowOff>47625</xdr:rowOff>
    </xdr:from>
    <xdr:to>
      <xdr:col>11</xdr:col>
      <xdr:colOff>1657349</xdr:colOff>
      <xdr:row>1</xdr:row>
      <xdr:rowOff>495300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0174" y="47625"/>
          <a:ext cx="638175" cy="60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My%20Docs\Repo\Database%20and%20Utilities\Ansul%20Test%20Dat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WIN3KSERVER\STUPDATA\EMAAR\Specifications%20Ests\07.05.07\Copy%20Est%20HUDA%20Sports%20complex.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COSTING-Version-2_22th%20May'12_Option%202\BHOOMESH\Tech%20Zone\Lt%20panels%20Quotes\PRASAD\Est%20HUDA%20Sports%20complex.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COSTING-Version-2_22th%20May'12_Option%202\Documents%20and%20Settings\HIGHWAY6\Desktop\BOQ_Bhopal%20Bypass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Documents%20and%20Settings\Ian%20Tarry\My%20Documents\Copy%20of%20office%20files\0807_136%20-%20HP%20Boavista\Estudo%20Economico\0807_136%20HP%20Cost%20Plans%20-%20BOAVISTA%20(version%2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ender13\D\vengatesh\Tender\Tenders\Rehaja%2010\Workings\Original%20offer\Raheja%20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Z:\Users\AKHIL~1.MAN\AppData\Local\Temp\Rar$DI00.533\Documents%20and%20Settings\srinivasan.venkatram\Local%20Settings\Temporary%20Internet%20Files\OLK48\Doc_26_07_10\PRR_Light_1_9_20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Vijay\d\Offers\GRUNDFOSS\Grundfoss%20Offer%204A12\Final%20Offer%20-%204C16\IO%20List%204C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tup-c09\D\JOBS\7078-MADURAVOYAL\ALAPAKKAM%20MAIN%20ROAD%20-%20APR05\ANNEX-2\ANN2-MADURAVOYAL%20DATA-APRIL-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raveen\extended%20off\Srinivas\Active\346-GS%20Mall\Revised\WINDOWS\TEMP\Manjeera_Analysi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COSTING-Version-2_22th%20May'12_Option%202\ANNAPOORNA\COSTPLAN\COSTPLANNORTH260609\SNC-BACK-UP\Rate%20Analysis-FEMC\Rate%20Analysis\interface\DOI\12.BLOCK%20MASONRY\12.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Vijay\d\Documents%20and%20Settings\Srinivasa%20Ramanujam\Local%20Settings\Temporary%20Internet%20Files\OLK38\Offer.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Z:\Users\AKHIL~1.MAN\AppData\Local\Temp\Rar$DI00.533\Documents%20and%20Settings\Administrator\Local%20Settings\Temporary%20Internet%20Files\Content.IE5\F8HRENZG\SLP%20Municipality%20Dat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Z:\Users\AKHIL~1.MAN\AppData\Local\Temp\Rar$DI00.533\Documents%20and%20Settings\srinivasan.venkatram\Local%20Settings\Temporary%20Internet%20Files\OLK48\Doc_26_07_10\Project_Risk_Report_1_9_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COSTING-Version-2_22th%20May'12_Option%202\sarath\Indore-Ujjian(BSCPL)\Final_BOQ_020708\Details%20of%20Quantity\BOQ\BOQ_Indore-ujjai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Z:\Users\AKHIL~1.MAN\AppData\Local\Temp\Rar$DI00.533\Documents%20and%20Settings\is271071\Local%20Settings\Temporary%20Internet%20Files\OLKA\Reference_10_10_1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N3cl7\n3cl10%20(e)\BandF\Housing\kkp\KKP-ISO\KKP-ISO-9001-1994\stds\GN-ST-06(2)(Design%20Sheet-Rule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Latest%20Files\Prestige%20%20Exora\TENDERS\ARENA%20TOWN%20CENTRE-HYD\AREANA%20FINAL%20OFFER%2028%2007%2009\ELEC%20QUOTE%20FROM%20USE\BMW_Showroom2_Hyderabad.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Z:\Users\AKHIL~1.MAN\AppData\Local\Temp\Rar$DI00.533\Technical\Tender\Gujarat%20Guardian%20Limited\Working%20Estimate\R0%20Working%20-%20GGL\Nt_server\projects\3745A\civil\Tender\BOQ.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Z:\Users\AKHIL~1.MAN\AppData\Local\Temp\Rar$DI00.533\BHOOMESH\Tech%20Zone\Lt%20panels%20Quotes\COMPARATIVE%20STATEMENT%20-LT%20Panels%20&amp;%20Bus%20Duct%20ITZ.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I:\COSTING-Version-2_22th%20May'12_Option%202\BHOOMESH\Tech%20Zone\Lt%20panels%20Quotes\COMPARATIVE%20STATEMENT%20-LT%20Panels%20&amp;%20Bus%20Duct%20IT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DRCDATACENTER\ActivePrj\BandIP\BandF\Drawings\Housing\NARAYAN\BOQ\kolkata\BOQ\MALAYSIA\O3340-BOQ-workings-29.07.04-EXTRA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lvsizing.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DRCDATACENTER\ActivePrj\BandIP\BandF\Drawings\Housing\NARAYAN\BOQ\kolkata\BOQ\MALAYSIA\o3340-BOQ-workings-09.09.04-fina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drcserver3\design\Elec-Mech\EandI\Krv\T1399-E-SY-CPCL\Battery\BATR0003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ijay\d\Documents%20and%20Settings\Srinivasa%20Ramanujam\Local%20Settings\Temporary%20Internet%20Files\OLK38\Elnet-IBMS-IOlistBOQ-51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REF_CALCS\CWpump.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Qaqc\d\WINDOWS\TEMP\FORM6&amp;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Nccp\e\Public_Aruna\Zuari%20Cement\BandF\Housing\kkp\KKP-ISO\KKP-ISO-9001-1994\stds\GN-ST-06(2)(Design%20Sheet-Rule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Zameer\c\APUSP\WATERSUPPLYDATA\NZB%20Data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h3\d\HITEC%20PHASE%202\CLIENT_INVOICE\Cyber%20gate%20way%20Phase-%20II%20(A)_UP\2B_August%202K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A:\My%20Documents\Excel%20Sheets\TENDERS\Cont962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Z:\Users\AKHIL~1.MAN\AppData\Local\Temp\Rar$DI00.533\CBRE\PROJECTS\CAPEGEMNI%20COSTING\MLCP%20COSTING%202013.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EDRCDATACENTER\ActivePrj\BandIP\BandF\Drawings\Housing\NARAYAN\BOQ\kolkata\BOQ\MALAYSIA\O2120\O2120-C-HP-01-BOQ-WORKING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enkat\e\SOR%20Narmada%202004-05\final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N:\ELECT\Calculation\Battery%20&amp;%20Battery%20charger\REV%20R1\potablwater.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I:\COSTING-Version-2_22th%20May'12_Option%202\I1204-AGHA-KHAN\WORKING\RATE-ANALYSIS-05-05-09.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Win2kserver\e\WINDOWS\Temporary%20Internet%20Files\Content.IE5\01EVKTEN\Hewitt%20-unitechworld-%20PE.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ver80409/Downloads/Finishing%20BOQ%20(Market%20Rate)%20as%20per%20actual%20labour%20rate%2018-11-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RCDATACENTER\ActivePrj\BandIP\BandF\Drawings\Housing\NARAYAN\BOQ\kolkata\BOQ\MALAYSIA\O2120\O2120-C-HP-01-BOQ-WORKINGS-COLS.%20&amp;%20SLABS-ALL%20Flr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B15\e\Documents%20and%20Settings\mukeshk\My%20Documents\IPA%20Nr.%2018\My%20Documents\Book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15\e\Documents%20and%20Settings\mukeshk\My%20Documents\IPA%20Nr.%2018\Book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REF!"/>
      <sheetName val="Summary 0506"/>
      <sheetName val="Summary 0607- 31.MAR"/>
      <sheetName val="Qty"/>
      <sheetName val="Spt-BH"/>
      <sheetName val="Other"/>
      <sheetName val="Summary"/>
      <sheetName val="Civil Boq"/>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Fill this out first..."/>
      <sheetName val="LABOUR"/>
      <sheetName val="Table10"/>
      <sheetName val="Table11"/>
      <sheetName val="Table12"/>
      <sheetName val="Table9"/>
      <sheetName val="FitOutConfCentre"/>
      <sheetName val="REVISED4A PROG PERF-SITE 1"/>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final abstract"/>
      <sheetName val="PRECAST lightconc-II"/>
      <sheetName val="d-safe DELUXE"/>
      <sheetName val="Mix Design"/>
      <sheetName val="std-rates"/>
      <sheetName val="RCC,Ret. Wall"/>
      <sheetName val="BOQ (2)"/>
      <sheetName val="V.O.4 - PCC Qty"/>
      <sheetName val="TBAL9697 -group wise  sdpl"/>
      <sheetName val="Abstract Sheet"/>
      <sheetName val="Legal Risk Analysis"/>
      <sheetName val="Break up Sheet"/>
      <sheetName val="Form 6"/>
      <sheetName val="PointNo.5"/>
      <sheetName val="BLK2"/>
      <sheetName val="BLK3"/>
      <sheetName val="E &amp; R"/>
      <sheetName val="radar"/>
      <sheetName val="UG"/>
      <sheetName val="WWR"/>
      <sheetName val="BOQ_Direct_selling cost"/>
      <sheetName val="8"/>
      <sheetName val="Flight-1"/>
      <sheetName val="Publicbuilding"/>
      <sheetName val="FT-05-02IsoBOM"/>
      <sheetName val="CABLE DATA"/>
      <sheetName val="Stock-II"/>
      <sheetName val="R20_R30_work"/>
      <sheetName val="[Spt-BH.xls]B@[_x0000__x0004_@_x0000__x0000__x0000_:/$_x0000__x0000_"/>
      <sheetName val=""/>
      <sheetName val="GBW"/>
      <sheetName val="Abstract"/>
      <sheetName val="INPUT SHEET"/>
      <sheetName val="RES-PLANNING"/>
      <sheetName val="Rev S1 Abstract"/>
      <sheetName val="Quantity Abstract"/>
      <sheetName val="Input"/>
      <sheetName val="Activity"/>
      <sheetName val="Staff Acco."/>
      <sheetName val="Crew"/>
      <sheetName val="Piping"/>
      <sheetName val="Pipe Supports"/>
      <sheetName val="dummy"/>
      <sheetName val="Load Details-220kV"/>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M-Book for Conc"/>
      <sheetName val="M-Book for FW"/>
      <sheetName val="BS1"/>
      <sheetName val="beam-reinft-IIInd floor"/>
      <sheetName val="A-General"/>
      <sheetName val="Footings"/>
      <sheetName val="VCH-SLC"/>
      <sheetName val="Supplier"/>
      <sheetName val="Parapet"/>
      <sheetName val="sheet6"/>
      <sheetName val="RA-markate"/>
      <sheetName val="[Spt-BH.xls]B@[?_x0004_@???:/$??"/>
      <sheetName val="Sump"/>
      <sheetName val="COLUMN"/>
      <sheetName val="cubes_M20"/>
      <sheetName val="Summary_0506"/>
      <sheetName val="Summary_0607-_31_MAR"/>
      <sheetName val="Form_6"/>
      <sheetName val="#REF"/>
      <sheetName val="RA"/>
      <sheetName val="11-hsd"/>
      <sheetName val="13-septic"/>
      <sheetName val="7-ug"/>
      <sheetName val="2-utility"/>
      <sheetName val="18-misc"/>
      <sheetName val="5-pipe"/>
      <sheetName val="B@__x005f_x0000__x005f_x0004_@_x005f_x0000__x0000"/>
      <sheetName val="Project Budget Worksheet"/>
      <sheetName val="B@_"/>
      <sheetName val="BOQ -II ph 2"/>
      <sheetName val="switch"/>
      <sheetName val="B@___x0004_@_____$__"/>
      <sheetName val="Sheet3"/>
      <sheetName val="Macro1"/>
      <sheetName val="class &amp; category"/>
      <sheetName val="d-safe specs"/>
      <sheetName val="Cost_any"/>
      <sheetName val="Process"/>
      <sheetName val="pt_cw"/>
      <sheetName val="Metso - Forth &amp; Slurry 11.02.10"/>
      <sheetName val="Fee Rate Summary"/>
      <sheetName val="HPL"/>
      <sheetName val="1"/>
      <sheetName val="x-items"/>
      <sheetName val="B@___x005f_x0004_@_____$__"/>
      <sheetName val="B@__x005f_x005f_x005f_x0000__x005f_x005f_x005f_x0004_@_"/>
      <sheetName val="DADAN-1"/>
      <sheetName val="STAFFSCHED "/>
      <sheetName val="SUMM"/>
      <sheetName val="Rein-Final (Ph 1+Ph2)"/>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B@[@:/$"/>
      <sheetName val="Staff_Acco_"/>
      <sheetName val="Pipe_Supports"/>
      <sheetName val="M-Book_for_Conc"/>
      <sheetName val="M-Book_for_FW"/>
      <sheetName val="[Spt-BH.xls]B@[?@???:/$??"/>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Build-up"/>
      <sheetName val="Lead"/>
      <sheetName val="FUNDFLOW"/>
      <sheetName val="col-reinft1"/>
      <sheetName val="India F&amp;S Template"/>
      <sheetName val="Quote Sheet"/>
      <sheetName val="Site wise NADs"/>
      <sheetName val="Formulas"/>
      <sheetName val="NPV"/>
      <sheetName val="Stress Calculation"/>
      <sheetName val="maingirder"/>
      <sheetName val="basic-data"/>
      <sheetName val="B@[_x005f_x0000__x005f_x0004_@_x005f_x0000__x0000"/>
      <sheetName val="p&amp;m"/>
      <sheetName val="Title"/>
      <sheetName val="220 11  BS "/>
      <sheetName val="Headings"/>
      <sheetName val="Costing"/>
      <sheetName val="T&amp;M"/>
      <sheetName val="SOR"/>
      <sheetName val="PriceSummary"/>
      <sheetName val="SSR &amp; NSSR Market final"/>
      <sheetName val="[Spt-BH.xls]B@[_x0000__x0004_@_x0000_:/$_x0000_"/>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Metso_-_Forth_&amp;_Slurry_11_02_10"/>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RA RCC F"/>
      <sheetName val="Cal"/>
      <sheetName val="Data"/>
      <sheetName val="Voucher"/>
      <sheetName val="Materials Cost(PCC)"/>
      <sheetName val="2gii"/>
      <sheetName val="precast RC element"/>
      <sheetName val="B@_@__$"/>
      <sheetName val="Qty-Opt1"/>
      <sheetName val="Assmpns"/>
      <sheetName val="Detail"/>
      <sheetName val="MGS"/>
      <sheetName val="Coefficients"/>
      <sheetName val="IS3370"/>
      <sheetName val="IS456"/>
    </sheetNames>
    <sheetDataSet>
      <sheetData sheetId="0">
        <row r="1">
          <cell r="J1">
            <v>1.7453292519943295E-2</v>
          </cell>
        </row>
      </sheetData>
      <sheetData sheetId="1">
        <row r="1">
          <cell r="J1">
            <v>1.7453292519943295E-2</v>
          </cell>
        </row>
      </sheetData>
      <sheetData sheetId="2">
        <row r="2">
          <cell r="B2">
            <v>1</v>
          </cell>
        </row>
      </sheetData>
      <sheetData sheetId="3" refreshError="1">
        <row r="1">
          <cell r="J1">
            <v>1.7453292519943295E-2</v>
          </cell>
        </row>
        <row r="2">
          <cell r="B2">
            <v>1</v>
          </cell>
          <cell r="C2">
            <v>25</v>
          </cell>
        </row>
        <row r="3">
          <cell r="B3">
            <v>2</v>
          </cell>
          <cell r="C3">
            <v>25</v>
          </cell>
        </row>
        <row r="4">
          <cell r="B4">
            <v>3</v>
          </cell>
          <cell r="C4">
            <v>25</v>
          </cell>
        </row>
        <row r="5">
          <cell r="B5">
            <v>4</v>
          </cell>
          <cell r="C5">
            <v>25</v>
          </cell>
        </row>
        <row r="6">
          <cell r="B6">
            <v>5</v>
          </cell>
          <cell r="C6">
            <v>28</v>
          </cell>
        </row>
        <row r="7">
          <cell r="B7">
            <v>6</v>
          </cell>
          <cell r="C7">
            <v>28.5</v>
          </cell>
        </row>
        <row r="8">
          <cell r="B8">
            <v>7</v>
          </cell>
          <cell r="C8">
            <v>29</v>
          </cell>
        </row>
        <row r="9">
          <cell r="B9">
            <v>8</v>
          </cell>
          <cell r="C9">
            <v>29</v>
          </cell>
        </row>
        <row r="10">
          <cell r="B10">
            <v>9</v>
          </cell>
          <cell r="C10">
            <v>30</v>
          </cell>
        </row>
        <row r="11">
          <cell r="B11">
            <v>10</v>
          </cell>
          <cell r="C11">
            <v>30</v>
          </cell>
        </row>
        <row r="12">
          <cell r="B12">
            <v>11</v>
          </cell>
          <cell r="C12">
            <v>30</v>
          </cell>
        </row>
        <row r="13">
          <cell r="B13">
            <v>12</v>
          </cell>
          <cell r="C13">
            <v>31</v>
          </cell>
        </row>
        <row r="14">
          <cell r="B14">
            <v>13</v>
          </cell>
          <cell r="C14">
            <v>31</v>
          </cell>
        </row>
        <row r="15">
          <cell r="B15">
            <v>14</v>
          </cell>
          <cell r="C15">
            <v>31</v>
          </cell>
        </row>
        <row r="16">
          <cell r="B16">
            <v>15</v>
          </cell>
          <cell r="C16">
            <v>32</v>
          </cell>
        </row>
        <row r="17">
          <cell r="B17">
            <v>16</v>
          </cell>
          <cell r="C17">
            <v>32</v>
          </cell>
        </row>
        <row r="18">
          <cell r="B18">
            <v>17</v>
          </cell>
          <cell r="C18">
            <v>32</v>
          </cell>
        </row>
        <row r="19">
          <cell r="B19">
            <v>18</v>
          </cell>
          <cell r="C19">
            <v>33</v>
          </cell>
        </row>
        <row r="20">
          <cell r="B20">
            <v>19</v>
          </cell>
          <cell r="C20">
            <v>33</v>
          </cell>
        </row>
        <row r="21">
          <cell r="B21">
            <v>20</v>
          </cell>
          <cell r="C21">
            <v>33</v>
          </cell>
        </row>
        <row r="22">
          <cell r="B22">
            <v>21</v>
          </cell>
          <cell r="C22">
            <v>33</v>
          </cell>
        </row>
        <row r="23">
          <cell r="B23">
            <v>22</v>
          </cell>
          <cell r="C23">
            <v>34</v>
          </cell>
        </row>
        <row r="24">
          <cell r="B24">
            <v>23</v>
          </cell>
          <cell r="C24">
            <v>34</v>
          </cell>
        </row>
        <row r="25">
          <cell r="B25">
            <v>24</v>
          </cell>
          <cell r="C25">
            <v>35</v>
          </cell>
        </row>
        <row r="26">
          <cell r="B26">
            <v>25</v>
          </cell>
          <cell r="C26">
            <v>35</v>
          </cell>
        </row>
        <row r="27">
          <cell r="B27">
            <v>26</v>
          </cell>
          <cell r="C27">
            <v>35</v>
          </cell>
        </row>
        <row r="28">
          <cell r="B28">
            <v>27</v>
          </cell>
          <cell r="C28">
            <v>35</v>
          </cell>
        </row>
        <row r="29">
          <cell r="B29">
            <v>28</v>
          </cell>
          <cell r="C29">
            <v>36</v>
          </cell>
        </row>
        <row r="30">
          <cell r="B30">
            <v>29</v>
          </cell>
          <cell r="C30">
            <v>36</v>
          </cell>
        </row>
        <row r="31">
          <cell r="B31">
            <v>30</v>
          </cell>
          <cell r="C31">
            <v>36</v>
          </cell>
        </row>
        <row r="32">
          <cell r="B32">
            <v>31</v>
          </cell>
          <cell r="C32">
            <v>36</v>
          </cell>
        </row>
        <row r="33">
          <cell r="B33">
            <v>32</v>
          </cell>
          <cell r="C33">
            <v>37</v>
          </cell>
        </row>
        <row r="34">
          <cell r="B34">
            <v>33</v>
          </cell>
          <cell r="C34">
            <v>36</v>
          </cell>
        </row>
        <row r="35">
          <cell r="B35">
            <v>34</v>
          </cell>
          <cell r="C35">
            <v>37</v>
          </cell>
        </row>
        <row r="36">
          <cell r="B36">
            <v>35</v>
          </cell>
          <cell r="C36">
            <v>37</v>
          </cell>
        </row>
        <row r="37">
          <cell r="B37">
            <v>36</v>
          </cell>
          <cell r="C37">
            <v>38</v>
          </cell>
        </row>
        <row r="38">
          <cell r="B38">
            <v>37</v>
          </cell>
          <cell r="C38">
            <v>38</v>
          </cell>
        </row>
        <row r="39">
          <cell r="B39">
            <v>38</v>
          </cell>
          <cell r="C39">
            <v>38</v>
          </cell>
        </row>
        <row r="40">
          <cell r="B40">
            <v>39</v>
          </cell>
          <cell r="C40">
            <v>38</v>
          </cell>
        </row>
        <row r="41">
          <cell r="B41">
            <v>40</v>
          </cell>
          <cell r="C41">
            <v>39</v>
          </cell>
        </row>
        <row r="42">
          <cell r="B42">
            <v>41</v>
          </cell>
          <cell r="C42">
            <v>39</v>
          </cell>
        </row>
        <row r="43">
          <cell r="B43">
            <v>42</v>
          </cell>
          <cell r="C43">
            <v>39</v>
          </cell>
        </row>
        <row r="44">
          <cell r="B44">
            <v>43</v>
          </cell>
          <cell r="C44">
            <v>39</v>
          </cell>
        </row>
        <row r="45">
          <cell r="B45">
            <v>44</v>
          </cell>
          <cell r="C45">
            <v>39</v>
          </cell>
        </row>
        <row r="46">
          <cell r="B46">
            <v>45</v>
          </cell>
          <cell r="C46">
            <v>39</v>
          </cell>
        </row>
        <row r="47">
          <cell r="B47">
            <v>46</v>
          </cell>
          <cell r="C47">
            <v>39</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2">
          <cell r="B2">
            <v>1</v>
          </cell>
        </row>
      </sheetData>
      <sheetData sheetId="18">
        <row r="2">
          <cell r="B2">
            <v>1</v>
          </cell>
        </row>
      </sheetData>
      <sheetData sheetId="19">
        <row r="2">
          <cell r="B2">
            <v>1</v>
          </cell>
        </row>
      </sheetData>
      <sheetData sheetId="20">
        <row r="2">
          <cell r="B2">
            <v>1</v>
          </cell>
        </row>
      </sheetData>
      <sheetData sheetId="21">
        <row r="2">
          <cell r="B2">
            <v>1</v>
          </cell>
        </row>
      </sheetData>
      <sheetData sheetId="22">
        <row r="2">
          <cell r="B2">
            <v>1</v>
          </cell>
        </row>
      </sheetData>
      <sheetData sheetId="23">
        <row r="2">
          <cell r="B2">
            <v>1</v>
          </cell>
        </row>
      </sheetData>
      <sheetData sheetId="24">
        <row r="2">
          <cell r="B2">
            <v>1</v>
          </cell>
        </row>
      </sheetData>
      <sheetData sheetId="25">
        <row r="2">
          <cell r="B2">
            <v>1</v>
          </cell>
        </row>
      </sheetData>
      <sheetData sheetId="26">
        <row r="2">
          <cell r="B2">
            <v>1</v>
          </cell>
        </row>
      </sheetData>
      <sheetData sheetId="27">
        <row r="2">
          <cell r="B2">
            <v>1</v>
          </cell>
        </row>
      </sheetData>
      <sheetData sheetId="28">
        <row r="2">
          <cell r="B2">
            <v>1</v>
          </cell>
        </row>
      </sheetData>
      <sheetData sheetId="29">
        <row r="2">
          <cell r="B2">
            <v>1</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2">
          <cell r="B2">
            <v>1</v>
          </cell>
        </row>
      </sheetData>
      <sheetData sheetId="41">
        <row r="2">
          <cell r="B2">
            <v>1</v>
          </cell>
        </row>
      </sheetData>
      <sheetData sheetId="42">
        <row r="2">
          <cell r="B2">
            <v>1</v>
          </cell>
        </row>
      </sheetData>
      <sheetData sheetId="43">
        <row r="2">
          <cell r="B2">
            <v>1</v>
          </cell>
        </row>
      </sheetData>
      <sheetData sheetId="44">
        <row r="2">
          <cell r="B2">
            <v>1</v>
          </cell>
        </row>
      </sheetData>
      <sheetData sheetId="45">
        <row r="2">
          <cell r="B2">
            <v>1</v>
          </cell>
        </row>
      </sheetData>
      <sheetData sheetId="46">
        <row r="2">
          <cell r="B2">
            <v>1</v>
          </cell>
        </row>
      </sheetData>
      <sheetData sheetId="47">
        <row r="2">
          <cell r="B2">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row r="2">
          <cell r="C2" t="str">
            <v>LARSEN &amp; TOUBRO LIMITED</v>
          </cell>
        </row>
      </sheetData>
      <sheetData sheetId="285">
        <row r="2">
          <cell r="C2" t="str">
            <v>LARSEN &amp; TOUBRO LIMITED</v>
          </cell>
        </row>
      </sheetData>
      <sheetData sheetId="286">
        <row r="2">
          <cell r="B2">
            <v>1</v>
          </cell>
        </row>
      </sheetData>
      <sheetData sheetId="287">
        <row r="2">
          <cell r="B2">
            <v>1</v>
          </cell>
        </row>
      </sheetData>
      <sheetData sheetId="288"/>
      <sheetData sheetId="289"/>
      <sheetData sheetId="290"/>
      <sheetData sheetId="291"/>
      <sheetData sheetId="292">
        <row r="2">
          <cell r="C2" t="str">
            <v>LARSEN &amp; TOUBRO LIMITED</v>
          </cell>
        </row>
      </sheetData>
      <sheetData sheetId="293"/>
      <sheetData sheetId="294">
        <row r="2">
          <cell r="B2">
            <v>1</v>
          </cell>
        </row>
      </sheetData>
      <sheetData sheetId="295"/>
      <sheetData sheetId="296">
        <row r="2">
          <cell r="C2" t="str">
            <v>LARSEN &amp; TOUBRO LIMITED</v>
          </cell>
        </row>
      </sheetData>
      <sheetData sheetId="297"/>
      <sheetData sheetId="298">
        <row r="2">
          <cell r="B2">
            <v>1</v>
          </cell>
        </row>
      </sheetData>
      <sheetData sheetId="299"/>
      <sheetData sheetId="300"/>
      <sheetData sheetId="301"/>
      <sheetData sheetId="302"/>
      <sheetData sheetId="303"/>
      <sheetData sheetId="304">
        <row r="2">
          <cell r="C2" t="str">
            <v>LARSEN &amp; TOUBRO LIMITED</v>
          </cell>
        </row>
      </sheetData>
      <sheetData sheetId="305"/>
      <sheetData sheetId="306">
        <row r="2">
          <cell r="B2">
            <v>1</v>
          </cell>
        </row>
      </sheetData>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 "/>
      <sheetName val="BOM"/>
      <sheetName val="IMDB"/>
      <sheetName val="Pricelist"/>
      <sheetName val="RSM and Distributors"/>
      <sheetName val="Market Segmentation"/>
    </sheetNames>
    <sheetDataSet>
      <sheetData sheetId="0"/>
      <sheetData sheetId="1"/>
      <sheetData sheetId="2"/>
      <sheetData sheetId="3"/>
      <sheetData sheetId="4">
        <row r="3">
          <cell r="S3" t="str">
            <v>AFFF 3%</v>
          </cell>
        </row>
        <row r="4">
          <cell r="S4" t="str">
            <v>AFFF 6%</v>
          </cell>
        </row>
        <row r="5">
          <cell r="S5" t="str">
            <v>AR-AFFF 3%</v>
          </cell>
        </row>
        <row r="6">
          <cell r="S6" t="str">
            <v>Low viscosity 3%</v>
          </cell>
        </row>
        <row r="7">
          <cell r="S7" t="str">
            <v>FP 1%</v>
          </cell>
        </row>
      </sheetData>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SR06-07)"/>
      <sheetName val="Datas(SSR06-07)"/>
      <sheetName val="Sheet1"/>
      <sheetName val="Gen Abstract"/>
      <sheetName val="Det of Lawn Develp (Det)"/>
      <sheetName val="Det of side drain (Det)"/>
      <sheetName val="Details of site Develp (Dets)"/>
      <sheetName val="Lawn Devlp (Abstr)"/>
      <sheetName val="Side drain (Abstr)"/>
      <sheetName val="Site Develp (Abstr)"/>
      <sheetName val="Electrical BOQ (Exter)"/>
      <sheetName val="Electrical BOQ (Inter)"/>
      <sheetName val="Roads (ABST)"/>
      <sheetName val="Roads(Dets)"/>
      <sheetName val="Compound wall (2nd final)"/>
      <sheetName val="Compound wall (Abstract)"/>
      <sheetName val="Det Est tank sump"/>
      <sheetName val="Tanks Abst Est"/>
      <sheetName val="Datas WS &amp; S"/>
      <sheetName val="Plumbing (External)"/>
      <sheetName val="Plumbing (Internal)"/>
      <sheetName val="leads Roads"/>
      <sheetName val="Date for roads"/>
      <sheetName val="Tennis courtDetailed Est"/>
      <sheetName val="Tennis court Abstract"/>
      <sheetName val="Detl Courts"/>
      <sheetName val="Abstract Courts"/>
      <sheetName val="Detail In Door Stad"/>
      <sheetName val="Abstarct In door"/>
      <sheetName val="Boq"/>
      <sheetName val="BLOCK-A (MEA.SHEET)"/>
      <sheetName val="Voucher"/>
      <sheetName val="Data"/>
      <sheetName val="Stress Calculation"/>
      <sheetName val="Copy Est HUDA Sports complex"/>
      <sheetName val="IO List"/>
      <sheetName val="Sheet7"/>
      <sheetName val="B1"/>
      <sheetName val="PA- Consutant "/>
      <sheetName val="Costing"/>
      <sheetName val="Design"/>
      <sheetName val="Detail"/>
      <sheetName val="BLK2"/>
      <sheetName val="BLK3"/>
      <sheetName val="E &amp; R"/>
      <sheetName val="radar"/>
      <sheetName val="UG"/>
      <sheetName val="Material Rates"/>
      <sheetName val="#REF"/>
      <sheetName val="Sheet3"/>
      <sheetName val="PRECAST lightconc-II"/>
      <sheetName val="LEVEL SHEET"/>
      <sheetName val="Lead"/>
      <sheetName val="Assumption Inputs"/>
      <sheetName val="Fill this out first..."/>
      <sheetName val="SOR"/>
      <sheetName val="Control"/>
      <sheetName val="405"/>
      <sheetName val="427"/>
      <sheetName val="4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In Door Stad"/>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ST lightconc-II"/>
      <sheetName val="PRECAST-conc-II"/>
      <sheetName val="Miscellaneous-civil"/>
      <sheetName val="basic"/>
      <sheetName val="GN-ST-10"/>
      <sheetName val="CF-det"/>
      <sheetName val="PRECAST lightconc_II"/>
      <sheetName val="Cleaning &amp; Grubbing"/>
      <sheetName val="Friends"/>
      <sheetName val="College Details"/>
      <sheetName val="Personal "/>
      <sheetName val="Office"/>
      <sheetName val="GN_ST_10"/>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BOQ"/>
      <sheetName val="PTB (IO)"/>
      <sheetName val="BMS "/>
      <sheetName val="SPT vs PHI"/>
      <sheetName val="TBAL9697 -group wise  sdpl"/>
      <sheetName val="八幡"/>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300x500"/>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SITE OVERHEADS"/>
      <sheetName val="labour coeff"/>
      <sheetName val="Site Dev BOQ"/>
      <sheetName val="Sheet3"/>
      <sheetName val="VCH-SLC"/>
      <sheetName val="Supplier"/>
      <sheetName val="#REF!"/>
      <sheetName val="Boq Block A"/>
      <sheetName val="Expenditure plan"/>
      <sheetName val="ORDER BOOKING"/>
      <sheetName val="zone-8"/>
      <sheetName val="MHNO_LEV"/>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SILICATE"/>
      <sheetName val="Costing Upto Mar'11 (2)"/>
      <sheetName val="Tender Summary"/>
      <sheetName val="M-Book for Conc"/>
      <sheetName val="M-Book for FW"/>
      <sheetName val="upa"/>
      <sheetName val="Design"/>
      <sheetName val="p&amp;m"/>
      <sheetName val="List"/>
      <sheetName val="BOQ_Direct_selling cost"/>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factors"/>
      <sheetName val="Meas.-Hotel Part"/>
      <sheetName val="scurve calc (2)"/>
      <sheetName val="Direct cost shed A-2 "/>
      <sheetName val="22.12.2011"/>
      <sheetName val="Headings"/>
      <sheetName val="Sheet2"/>
      <sheetName val="dBase"/>
      <sheetName val="Contract Night Staff"/>
      <sheetName val="Contract Day Staff"/>
      <sheetName val="Day Shift"/>
      <sheetName val="Night Shift"/>
      <sheetName val="Fee Rate Summary"/>
      <sheetName val="Civil Boq"/>
      <sheetName val="Data"/>
      <sheetName val="Lead"/>
      <sheetName val="BOQ (2)"/>
      <sheetName val="final abstract"/>
      <sheetName val="Detail"/>
      <sheetName val="INPUT SHEET"/>
      <sheetName val="Build-up"/>
      <sheetName val="2gii"/>
      <sheetName val="inWords"/>
      <sheetName val="beam-reinft"/>
      <sheetName val="F20 Risk Analysis"/>
      <sheetName val="temp"/>
      <sheetName val="Change Order Log"/>
      <sheetName val="lookups"/>
      <sheetName val="ref"/>
      <sheetName val="Bin"/>
      <sheetName val="2000 MOR"/>
      <sheetName val=" 09.07.10 M顅ᎆ뤀ᨇ԰_x0000_缀_x0000_"/>
      <sheetName val="Meas__Hotel Part"/>
      <sheetName val="St.co.91.5lvl"/>
      <sheetName val="Sales &amp; Prod"/>
      <sheetName val="HVAC"/>
      <sheetName val=" 09.07.10 M顅ᎆ뤀ᨇ԰?缀?"/>
      <sheetName val="master"/>
      <sheetName val="DataInput"/>
      <sheetName val="DataInput-1"/>
      <sheetName val="DI Rate Analysis"/>
      <sheetName val="Economic RisingMain  Ph-I"/>
      <sheetName val="Fill this out first..."/>
      <sheetName val="IO List"/>
      <sheetName val="GBW"/>
      <sheetName val="HEAD"/>
      <sheetName val="Ave.wtd.rates"/>
      <sheetName val="Material "/>
      <sheetName val="Labour &amp; Plant"/>
      <sheetName val="Cashflow projection"/>
      <sheetName val="PA- Consutant "/>
      <sheetName val="Item- Compact"/>
      <sheetName val="TBAL9697 _group wise  sdpl"/>
      <sheetName val="Intake"/>
      <sheetName val="공장별판관비배부"/>
      <sheetName val="Staff Acco."/>
      <sheetName val="Assumptions"/>
      <sheetName val="BS8007"/>
      <sheetName val="08.07.10헾】_x0005__x0000__x0000__x0000__x0000_ꎋ"/>
      <sheetName val="3cd Annexure"/>
      <sheetName val="Civil Works"/>
      <sheetName val="cash in flow Summary JV "/>
      <sheetName val="water prop."/>
      <sheetName val="GR.slab-reinft"/>
      <sheetName val="Cost Index"/>
      <sheetName val="Costing"/>
      <sheetName val="MN T.B."/>
      <sheetName val="08.07.10헾】_x0005_????ꎋ"/>
      <sheetName val="gen"/>
      <sheetName val="Background"/>
      <sheetName val="SP Break Up"/>
      <sheetName val="Fin. Assumpt. - Sensitivities"/>
      <sheetName val="Bill 1"/>
      <sheetName val="Bill 2"/>
      <sheetName val="Bill 3"/>
      <sheetName val="Bill 4"/>
      <sheetName val="Bill 5"/>
      <sheetName val="Bill 6"/>
      <sheetName val="Bill 7"/>
      <sheetName val="1.Civil-RA"/>
      <sheetName val="col-reinft1"/>
      <sheetName val="Labour productivity"/>
      <sheetName val=" 09.07.10 M顅ᎆ뤀ᨇ԰"/>
      <sheetName val=" 09.07.10 M顅ᎆ뤀ᨇ԰_缀_"/>
      <sheetName val="estm_mech"/>
      <sheetName val="Driveway Beams"/>
      <sheetName val="Analy_7-10"/>
      <sheetName val="INDIGINEOUS ITEMS "/>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Rate analysis- BOQ 1 "/>
      <sheetName val="_18_07_10_N_SHIFT_MECH-TANK"/>
      <sheetName val="_18_07_10_RS_&amp;_SECURITY"/>
      <sheetName val="18_07_10_CIVIL_WET"/>
      <sheetName val="_18_07_10_CIVIL"/>
      <sheetName val="_18_07_10_MECH-FAB"/>
      <sheetName val="_18_07_10_MECH-TANK"/>
      <sheetName val="_17_07_10_N_SHIFT_MECH-FAB"/>
      <sheetName val="section"/>
      <sheetName val="Structure Bills Qty"/>
      <sheetName val="SUMMARY(E)"/>
      <sheetName val="Labour"/>
      <sheetName val="Summary WG"/>
      <sheetName val="Admin"/>
      <sheetName val="dlvoid"/>
      <sheetName val="box-12"/>
      <sheetName val="Voucher"/>
      <sheetName val="Project Details.."/>
      <sheetName val=" _x000a_¢_x0002_&amp;_x0000__x0000__x0000_ú5#_x0000__x0000__x0000__x0000__x0000__x0000__x0000_"/>
      <sheetName val=""/>
      <sheetName val="AOR"/>
      <sheetName val="Prelims Breakup"/>
      <sheetName val="Prelims_Breakup"/>
      <sheetName val="B3-B4-B5-B6"/>
      <sheetName val="AutoOpen Stub Data"/>
      <sheetName val="Rate Analysis"/>
      <sheetName val="run"/>
      <sheetName val=" _x000a_¢_x0002_&amp;???ú5#???????"/>
      <sheetName val="sheeet7"/>
      <sheetName val="PRELIM5"/>
      <sheetName val="Phase 1"/>
      <sheetName val="Assumption Inputs"/>
      <sheetName val="Pacakges split"/>
      <sheetName val="COST"/>
      <sheetName val="L+M"/>
      <sheetName val="Code"/>
      <sheetName val="Eqpmnt Plng"/>
      <sheetName val="Debits as on 12.04.08"/>
      <sheetName val="DEINKING(ANNEX 1)"/>
      <sheetName val="Wire"/>
      <sheetName val="analysis"/>
      <sheetName val="pol-60"/>
      <sheetName val="T-P1, FINISHES WORKING "/>
      <sheetName val="Assumption &amp; Exclusion"/>
      <sheetName val="querries"/>
      <sheetName val="wordsdata"/>
      <sheetName val="Cat A Change Control"/>
      <sheetName val="_17_07_10_N_SHIFT_MECH-TANK"/>
      <sheetName val="_17_07_10_RS_&amp;_SECURITY"/>
      <sheetName val="17_07_10_CIVIL_WET"/>
      <sheetName val="_17_07_10_CIVIL"/>
      <sheetName val="_17_07_10_MECH-FAB"/>
      <sheetName val="_17_07_10_MECH-TANK"/>
      <sheetName val="Makro1"/>
      <sheetName val="RA-markate"/>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External Doors"/>
      <sheetName val="T&amp;M"/>
      <sheetName val="DI_Rate_Analysis"/>
      <sheetName val="Economic_RisingMain__Ph-I"/>
      <sheetName val="Variables"/>
      <sheetName val="Cover"/>
      <sheetName val="Data Sheet"/>
      <sheetName val="LABOUR RATE"/>
      <sheetName val="Material Rate"/>
      <sheetName val="COLUMN"/>
      <sheetName val="d-safe specs"/>
      <sheetName val="  ¢_x0002_&amp;_x0000__x0000__x0000_ú5#_x0000__x0000__x0000__x0000__x0000__x0000__x0000_"/>
      <sheetName val="  ¢_x0002_&amp;???ú5#???????"/>
      <sheetName val="ACS(1)"/>
      <sheetName val="FAS-C(4)"/>
      <sheetName val="CCTV(old)"/>
      <sheetName val="Final"/>
      <sheetName val="Summary-Price_New"/>
      <sheetName val="AN-2K"/>
      <sheetName val="Switch V16"/>
      <sheetName val="Theo Cons-June'10"/>
      <sheetName val="AFAS "/>
      <sheetName val="RDS &amp; WLD"/>
      <sheetName val="PA System"/>
      <sheetName val="ACC"/>
      <sheetName val="CCTV"/>
      <sheetName val="Server &amp; PAC Room"/>
      <sheetName val="BMS"/>
      <sheetName val="HVAC BOQ"/>
      <sheetName val="Grade Slab -1"/>
      <sheetName val="Grade Slab -2"/>
      <sheetName val="Grade slab-3"/>
      <sheetName val="Grade slab -4"/>
      <sheetName val="Grade slab -5"/>
      <sheetName val="Grade slab -6"/>
      <sheetName val="08.07.10헾】_x0005_????菈_x0013_"/>
      <sheetName val="08.07.10헾】_x0005__x0000__x0000"/>
      <sheetName val="08.07.10헾】_x0005_____ꎋ"/>
      <sheetName val="FT-05-02IsoBOM"/>
      <sheetName val="detail'02"/>
      <sheetName val="Cal"/>
      <sheetName val="환율"/>
      <sheetName val="InputPO_Del"/>
      <sheetName val="Deduction of assets"/>
      <sheetName val="STAFFSCHED "/>
      <sheetName val="India F&amp;S Template"/>
      <sheetName val=" bus bay"/>
      <sheetName val="doq-10"/>
      <sheetName val="doq-I"/>
      <sheetName val="doq 4"/>
      <sheetName val="doq 2"/>
      <sheetName val="FitOutConfCentre"/>
      <sheetName val="Factor Sheet"/>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x-items"/>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CABLERET"/>
      <sheetName val="BOQ_Direct_selling_cost"/>
      <sheetName val="08.07.10헾】_x0005_??_x0005__x0000__x0000_"/>
      <sheetName val="08.07.10헾】_x0005_"/>
      <sheetName val="DP"/>
      <sheetName val="Income Statement"/>
      <sheetName val="14.07.10 CIVIL W ["/>
      <sheetName val="14.07.10@^\_x0001_&amp;_x0000__x0000__x0000__x0012_8"/>
      <sheetName val="_x0000__x0000__x0000__x0000__x0000__x0000__x0000_Ü5)_x0000__x001e_bÝ/_x0012_8)_x0000__x0012_6)_x0000_&amp;_x0000__x0000__x0000_&amp;_x0000__x0000__x0000_"/>
      <sheetName val="_x0001__x0000__x0000__x0000_"/>
      <sheetName val="Quote Sheet"/>
      <sheetName val="sc-mar2000"/>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Main-Material"/>
      <sheetName val="Form-B"/>
      <sheetName val="Measurements"/>
      <sheetName val="Tables"/>
      <sheetName val="Flooring"/>
      <sheetName val="Ceilings"/>
      <sheetName val="ACAD Finishes"/>
      <sheetName val="Site Details"/>
      <sheetName val="Chair"/>
      <sheetName val="Site Area Statement"/>
      <sheetName val="Doors"/>
      <sheetName val="Estimate"/>
      <sheetName val="Blr hire"/>
      <sheetName val="PRECAST-conc-AI"/>
      <sheetName val="Miscellan%ous_x0008_civil"/>
      <sheetName val="b`sic"/>
      <sheetName val="PRECAST lig(tconc_II"/>
      <sheetName val="LMP"/>
      <sheetName val="Invoice Tracker"/>
      <sheetName val="B'Sheet"/>
      <sheetName val="Asmp"/>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urrency"/>
      <sheetName val="Index"/>
      <sheetName val="eq"/>
      <sheetName val=" _¢_x0002_&amp;"/>
      <sheetName val=" _¢_x0002_&amp;___ú5#_______"/>
      <sheetName val="BOQ LT"/>
      <sheetName val="_21_07_10_N_SHIFT_MECH-FA"/>
      <sheetName val="Report"/>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壀&quot;夌&quot;"/>
      <sheetName val="DSLP"/>
      <sheetName val="Load Details(B2)"/>
      <sheetName val="Works - Quote Sheet"/>
      <sheetName val="girder"/>
      <sheetName val="Rocker"/>
      <sheetName val="Cost Basis"/>
      <sheetName val="segment_topsheet"/>
      <sheetName val="目录"/>
      <sheetName val="F&amp;B"/>
      <sheetName val="#REF"/>
      <sheetName val="Kitchen"/>
      <sheetName val="Misc. Data"/>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DOOR-WIND"/>
      <sheetName val="Guide"/>
      <sheetName val="RCC,Ret. Wall"/>
      <sheetName val="Intro."/>
      <sheetName val="Gate 2"/>
      <sheetName val="Lab"/>
      <sheetName val="MASTER_RATE ANALYSIS"/>
      <sheetName val="Name List"/>
      <sheetName val="starter"/>
      <sheetName val="08.07.10헾】_x0005_??헾⿂_x0005__x0000_"/>
      <sheetName val="08.07.10헾】_x0005_????懇"/>
      <sheetName val="08.07.10헾】_x0005_??ꮸ⽚_x0005__x0000_"/>
      <sheetName val="08.07.10헾】_x0005_??丵⼽_x0005__x0000_"/>
      <sheetName val="08.07.10헾】_x0005_????癠'"/>
      <sheetName val="Sqn_Abs"/>
      <sheetName val="calcul"/>
      <sheetName val="08.07.10헾】_x0005_??헾⽀_x0005__x0000_"/>
      <sheetName val="VF Full Recon"/>
      <sheetName val="08.07.10헾】_x0005_??헾⾑_x0005__x0000_"/>
      <sheetName val=" _x000d_¢_x0002_&amp;_x0000__x0000__x0000_ú5#_x0000__x0000__x0000__x0000__x0000__x0000__x0000_"/>
      <sheetName val=" _x000d_¢_x0002_&amp;???ú5#???????"/>
      <sheetName val="BLOCK-A (MEA.SHEET)"/>
      <sheetName val="MG"/>
      <sheetName val="VALIDATIONS"/>
      <sheetName val="Mat_Cost"/>
      <sheetName val="Deprec."/>
      <sheetName val="Inputs"/>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OVER_HEADS4"/>
      <sheetName val="Cover_Sheet4"/>
      <sheetName val="BOQ_REV_A4"/>
      <sheetName val="PTB_(IO)4"/>
      <sheetName val="BMS_4"/>
      <sheetName val="SPT_vs_PHI4"/>
      <sheetName val="TBAL9697_-group_wise__sdpl4"/>
      <sheetName val="TAX_BILLS2"/>
      <sheetName val="CASH_BILLS2"/>
      <sheetName val="LABOUR_BILLS2"/>
      <sheetName val="puch_order2"/>
      <sheetName val="Sheet1_(2)2"/>
      <sheetName val="Quantity_Schedule3"/>
      <sheetName val="Revenue__Schedule_3"/>
      <sheetName val="Balance_works_-_Direct_Cost3"/>
      <sheetName val="Balance_works_-_Indirect_Cost3"/>
      <sheetName val="Fund_Plan3"/>
      <sheetName val="Bill_of_Resources3"/>
      <sheetName val="Expenditure_plan2"/>
      <sheetName val="ORDER_BOOKING2"/>
      <sheetName val="Boq_Block_A2"/>
      <sheetName val="scurve_calc_(2)1"/>
      <sheetName val="Direct_cost_shed_A-2_1"/>
      <sheetName val="SITE_OVERHEADS2"/>
      <sheetName val="labour_coeff2"/>
      <sheetName val="beam-reinft-IIInd_floor2"/>
      <sheetName val="Site_Dev_BOQ2"/>
      <sheetName val="Costing_Upto_Mar'11_(2)2"/>
      <sheetName val="Tender_Summary2"/>
      <sheetName val="M-Book_for_Conc2"/>
      <sheetName val="M-Book_for_FW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Civil_Boq1"/>
      <sheetName val="Meas_-Hotel_Part2"/>
      <sheetName val="BOQ_Direct_selling_cost1"/>
      <sheetName val="22_12_20112"/>
      <sheetName val="Contract_Night_Staff1"/>
      <sheetName val="Contract_Day_Staff1"/>
      <sheetName val="Day_Shift1"/>
      <sheetName val="Night_Shift1"/>
      <sheetName val="BOQ_(2)2"/>
      <sheetName val="F20_Risk_Analysis1"/>
      <sheetName val="Change_Order_Log1"/>
      <sheetName val="2000_MOR1"/>
      <sheetName val="Fee_Rate_Summary1"/>
      <sheetName val="Meas__Hotel_Part1"/>
      <sheetName val="St_co_91_5lvl1"/>
      <sheetName val="Sales_&amp;_Prod1"/>
      <sheetName val="final_abstract1"/>
      <sheetName val="INPUT_SHEET1"/>
      <sheetName val="_09_07_10_M顅ᎆ뤀ᨇ԰?缀?1"/>
      <sheetName val="DI_Rate_Analysis2"/>
      <sheetName val="Economic_RisingMain__Ph-I2"/>
      <sheetName val="Fill_this_out_first___1"/>
      <sheetName val="Ave_wtd_rates1"/>
      <sheetName val="Material_1"/>
      <sheetName val="Labour_&amp;_Plant1"/>
      <sheetName val="SP_Break_Up1"/>
      <sheetName val="IO_List1"/>
      <sheetName val="Cashflow_projection1"/>
      <sheetName val="PA-_Consutant_1"/>
      <sheetName val="Item-_Compact1"/>
      <sheetName val="Civil_Works1"/>
      <sheetName val="TBAL9697__group_wise__sdpl1"/>
      <sheetName val="Labour_productivity1"/>
      <sheetName val="Cost_Index1"/>
      <sheetName val="cash_in_flow_Summary_JV_1"/>
      <sheetName val="water_prop_1"/>
      <sheetName val="GR_slab-reinft1"/>
      <sheetName val="Structure_Bills_Qty1"/>
      <sheetName val="MN_T_B_1"/>
      <sheetName val="Staff_Acco_1"/>
      <sheetName val="Driveway_Beams1"/>
      <sheetName val="Rate_analysis-_BOQ_1_1"/>
      <sheetName val="INDIGINEOUS_ITEMS_1"/>
      <sheetName val="Project_Details__1"/>
      <sheetName val="Prelims_Breakup2"/>
      <sheetName val="3cd_Annexure1"/>
      <sheetName val="Fin__Assumpt__-_Sensitivities1"/>
      <sheetName val="Bill_11"/>
      <sheetName val="Bill_21"/>
      <sheetName val="Bill_31"/>
      <sheetName val="Bill_41"/>
      <sheetName val="Bill_51"/>
      <sheetName val="Bill_61"/>
      <sheetName val="Bill_71"/>
      <sheetName val="Rate_Analysis1"/>
      <sheetName val="_09_07_10_M顅ᎆ뤀ᨇ԰1"/>
      <sheetName val="_09_07_10_M顅ᎆ뤀ᨇ԰_缀_1"/>
      <sheetName val="1_Civil-RA1"/>
      <sheetName val="Grade_Slab_-11"/>
      <sheetName val="Grade_Slab_-21"/>
      <sheetName val="Grade_slab-31"/>
      <sheetName val="Grade_slab_-41"/>
      <sheetName val="Grade_slab_-51"/>
      <sheetName val="Grade_slab_-61"/>
      <sheetName val="Phase_11"/>
      <sheetName val="Pacakges_split1"/>
      <sheetName val="T-P1,_FINISHES_WORKING_1"/>
      <sheetName val="Assumption_&amp;_Exclusion1"/>
      <sheetName val="Summary_WG"/>
      <sheetName val="Debits_as_on_12_04_08"/>
      <sheetName val="Assumption_Inputs1"/>
      <sheetName val="AutoOpen_Stub_Data1"/>
      <sheetName val="Eqpmnt_Plng1"/>
      <sheetName val="DEINKING(ANNEX_1)1"/>
      <sheetName val="Data_Sheet"/>
      <sheetName val="External_Doors1"/>
      <sheetName val="Deduction_of_assets"/>
      <sheetName val="STAFFSCHED_"/>
      <sheetName val="LABOUR_RATE1"/>
      <sheetName val="Material_Rate1"/>
      <sheetName val="Switch_V161"/>
      <sheetName val="India_F&amp;S_Template"/>
      <sheetName val="_bus_bay"/>
      <sheetName val="doq_4"/>
      <sheetName val="doq_2"/>
      <sheetName val="AFAS_"/>
      <sheetName val="RDS_&amp;_WLD"/>
      <sheetName val="PA_System"/>
      <sheetName val="Server_&amp;_PAC_Room"/>
      <sheetName val="HVAC_BOQ"/>
      <sheetName val="Cat_A_Change_Control1"/>
      <sheetName val="14_07_10@&amp;Ò:"/>
      <sheetName val="14_07_10Á&amp;î&lt;"/>
      <sheetName val="¸:;b+/î&lt;î:&amp;&amp;"/>
      <sheetName val="__¢&amp;ú5#"/>
      <sheetName val="__¢&amp;???ú5#???????"/>
      <sheetName val="Factor_Sheet1"/>
      <sheetName val="Theo_Cons-June'10"/>
      <sheetName val="11B_"/>
      <sheetName val="ACAD_Finishes"/>
      <sheetName val="Site_Details"/>
      <sheetName val="Site_Area_Statement"/>
      <sheetName val="Blr_hire"/>
      <sheetName val="d-safe_specs"/>
      <sheetName val="Miscellan%ouscivil"/>
      <sheetName val="PRECAST_lig(tconc_II"/>
      <sheetName val="08_07_10헾】????菈"/>
      <sheetName val="08_07_10헾】_x0000"/>
      <sheetName val="08_07_10헾】____ꎋ"/>
      <sheetName val="Quote_Sheet"/>
      <sheetName val="Invoice_Tracker"/>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est"/>
      <sheetName val="PITP3 COPY"/>
      <sheetName val="Meas."/>
      <sheetName val="Expenses Actual Vs. Budgeted"/>
      <sheetName val="Col up to plinth"/>
      <sheetName val="Footing"/>
      <sheetName val="UNIT"/>
      <sheetName val="CCY"/>
      <sheetName val="FORM7"/>
      <sheetName val="C-12"/>
      <sheetName val="9"/>
      <sheetName val="98Price"/>
      <sheetName val="BHANDUP"/>
      <sheetName val="预算"/>
      <sheetName val="電気設備表"/>
      <sheetName val="Projects"/>
      <sheetName val="Project Ignite"/>
      <sheetName val="_x0000__x0017__x0000__x0012__x0000__x000f__x0000__x0012__x0000__x0013__x0000_ _x0000__x001a__x0000__x001b__x0000__x0017__x0000_"/>
      <sheetName val="_ ¢&amp;ú5#"/>
      <sheetName val="_ ¢&amp;???ú5#???????"/>
      <sheetName val="CCTV_EST1"/>
      <sheetName val="KSt - Analysis "/>
      <sheetName val="Section Catalogue"/>
      <sheetName val="BOQ_LT"/>
      <sheetName val="14_07_10_CIVIL_W ["/>
      <sheetName val="Income_Statement"/>
      <sheetName val="BLOCK-A_(MEA_SHEET)"/>
      <sheetName val="Load_Details(B2)"/>
      <sheetName val="Works_-_Quote_Sheet"/>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Customize Your Invoice"/>
      <sheetName val="08.07.10헾】_x0005_??壀$夌$"/>
      <sheetName val="Fin. Assumpt. - SensitivitieH"/>
      <sheetName val="ancillary"/>
      <sheetName val="Fin. Assumpt. - Sensitivitie"/>
    </sheetNames>
    <sheetDataSet>
      <sheetData sheetId="0" refreshError="1">
        <row r="19">
          <cell r="J19">
            <v>1.0499999999999999E-3</v>
          </cell>
          <cell r="K19">
            <v>1.3500000000000001E-3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ow r="19">
          <cell r="J19">
            <v>1.0499999999999999E-3</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ow r="19">
          <cell r="J19">
            <v>1.0499999999999999E-3</v>
          </cell>
        </row>
      </sheetData>
      <sheetData sheetId="79">
        <row r="19">
          <cell r="J19">
            <v>1.0499999999999999E-3</v>
          </cell>
        </row>
      </sheetData>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ow r="19">
          <cell r="J19">
            <v>1.0499999999999999E-3</v>
          </cell>
        </row>
      </sheetData>
      <sheetData sheetId="639">
        <row r="19">
          <cell r="J19">
            <v>1.0499999999999999E-3</v>
          </cell>
        </row>
      </sheetData>
      <sheetData sheetId="640">
        <row r="19">
          <cell r="J19">
            <v>1.0499999999999999E-3</v>
          </cell>
        </row>
      </sheetData>
      <sheetData sheetId="641">
        <row r="19">
          <cell r="J19">
            <v>1.0499999999999999E-3</v>
          </cell>
        </row>
      </sheetData>
      <sheetData sheetId="642">
        <row r="19">
          <cell r="J19">
            <v>1.0499999999999999E-3</v>
          </cell>
        </row>
      </sheetData>
      <sheetData sheetId="643">
        <row r="19">
          <cell r="J19">
            <v>1.0499999999999999E-3</v>
          </cell>
        </row>
      </sheetData>
      <sheetData sheetId="644">
        <row r="19">
          <cell r="J19">
            <v>1.0499999999999999E-3</v>
          </cell>
        </row>
      </sheetData>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ow r="19">
          <cell r="J19">
            <v>1.0499999999999999E-3</v>
          </cell>
        </row>
      </sheetData>
      <sheetData sheetId="821">
        <row r="19">
          <cell r="J19">
            <v>1.0499999999999999E-3</v>
          </cell>
        </row>
      </sheetData>
      <sheetData sheetId="822">
        <row r="19">
          <cell r="J19">
            <v>1.0499999999999999E-3</v>
          </cell>
        </row>
      </sheetData>
      <sheetData sheetId="823">
        <row r="19">
          <cell r="J19">
            <v>1.0499999999999999E-3</v>
          </cell>
        </row>
      </sheetData>
      <sheetData sheetId="824">
        <row r="19">
          <cell r="J19">
            <v>1.0499999999999999E-3</v>
          </cell>
        </row>
      </sheetData>
      <sheetData sheetId="825">
        <row r="19">
          <cell r="J19">
            <v>1.0499999999999999E-3</v>
          </cell>
        </row>
      </sheetData>
      <sheetData sheetId="826">
        <row r="19">
          <cell r="J19">
            <v>1.0499999999999999E-3</v>
          </cell>
        </row>
      </sheetData>
      <sheetData sheetId="827">
        <row r="19">
          <cell r="J19">
            <v>1.0499999999999999E-3</v>
          </cell>
        </row>
      </sheetData>
      <sheetData sheetId="828">
        <row r="19">
          <cell r="J19">
            <v>1.0499999999999999E-3</v>
          </cell>
        </row>
      </sheetData>
      <sheetData sheetId="829">
        <row r="19">
          <cell r="J19">
            <v>1.0499999999999999E-3</v>
          </cell>
        </row>
      </sheetData>
      <sheetData sheetId="830">
        <row r="19">
          <cell r="J19">
            <v>1.0499999999999999E-3</v>
          </cell>
        </row>
      </sheetData>
      <sheetData sheetId="831">
        <row r="19">
          <cell r="J19">
            <v>1.0499999999999999E-3</v>
          </cell>
        </row>
      </sheetData>
      <sheetData sheetId="832">
        <row r="19">
          <cell r="J19">
            <v>1.0499999999999999E-3</v>
          </cell>
        </row>
      </sheetData>
      <sheetData sheetId="833">
        <row r="19">
          <cell r="J19">
            <v>1.0499999999999999E-3</v>
          </cell>
        </row>
      </sheetData>
      <sheetData sheetId="834">
        <row r="19">
          <cell r="J19">
            <v>1.0499999999999999E-3</v>
          </cell>
        </row>
      </sheetData>
      <sheetData sheetId="835">
        <row r="19">
          <cell r="J19">
            <v>1.0499999999999999E-3</v>
          </cell>
        </row>
      </sheetData>
      <sheetData sheetId="836">
        <row r="19">
          <cell r="J19">
            <v>1.0499999999999999E-3</v>
          </cell>
        </row>
      </sheetData>
      <sheetData sheetId="837">
        <row r="19">
          <cell r="J19">
            <v>1.0499999999999999E-3</v>
          </cell>
        </row>
      </sheetData>
      <sheetData sheetId="838">
        <row r="19">
          <cell r="J19">
            <v>1.0499999999999999E-3</v>
          </cell>
        </row>
      </sheetData>
      <sheetData sheetId="839">
        <row r="19">
          <cell r="J19">
            <v>1.0499999999999999E-3</v>
          </cell>
        </row>
      </sheetData>
      <sheetData sheetId="840">
        <row r="19">
          <cell r="J19">
            <v>1.0499999999999999E-3</v>
          </cell>
        </row>
      </sheetData>
      <sheetData sheetId="841">
        <row r="19">
          <cell r="J19">
            <v>1.0499999999999999E-3</v>
          </cell>
        </row>
      </sheetData>
      <sheetData sheetId="842">
        <row r="19">
          <cell r="J19">
            <v>1.0499999999999999E-3</v>
          </cell>
        </row>
      </sheetData>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sheetData sheetId="923"/>
      <sheetData sheetId="924"/>
      <sheetData sheetId="925"/>
      <sheetData sheetId="926"/>
      <sheetData sheetId="927"/>
      <sheetData sheetId="928"/>
      <sheetData sheetId="929"/>
      <sheetData sheetId="930"/>
      <sheetData sheetId="931"/>
      <sheetData sheetId="932" refreshError="1"/>
      <sheetData sheetId="933" refreshError="1"/>
      <sheetData sheetId="934" refreshError="1"/>
      <sheetData sheetId="935" refreshError="1"/>
      <sheetData sheetId="936" refreshError="1"/>
      <sheetData sheetId="937" refreshError="1"/>
      <sheetData sheetId="938"/>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sheetData sheetId="166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asement Budget"/>
      <sheetName val="RECAPITULATION"/>
      <sheetName val="Rate analysis"/>
      <sheetName val="Break up Sheet"/>
      <sheetName val="TBAL9697 -group wise  sdpl"/>
      <sheetName val="B &amp; C - M - ccp"/>
      <sheetName val="Fee Rate Summary"/>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A"/>
      <sheetName val="Fill this out first..."/>
      <sheetName val="Micro"/>
      <sheetName val="Macro"/>
      <sheetName val="Scaff-Rose"/>
      <sheetName val="CASHFLOWS"/>
      <sheetName val="SUMMARY"/>
      <sheetName val="Data"/>
      <sheetName val="Lead"/>
      <sheetName val="Analy_7-10"/>
      <sheetName val="Field Values"/>
      <sheetName val="Sheet2"/>
      <sheetName val="dyes"/>
      <sheetName val="Sheet3"/>
      <sheetName val="UTILITY"/>
      <sheetName val="INDORAMA Group June 02"/>
      <sheetName val="경비공통"/>
      <sheetName val="RA-markate"/>
      <sheetName val="Structure Bills Qty"/>
      <sheetName val="Builtup Area"/>
      <sheetName val="analysis"/>
      <sheetName val="Headings"/>
      <sheetName val="MASTER_RATE ANALYSIS"/>
      <sheetName val="cubes_M20"/>
      <sheetName val="Cop -VGN"/>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BLK2"/>
      <sheetName val="BLK3"/>
      <sheetName val="E &amp; R"/>
      <sheetName val="radar"/>
      <sheetName val="UG"/>
      <sheetName val="Preside"/>
      <sheetName val="Summary_Local"/>
      <sheetName val="factor sheet"/>
      <sheetName val="RA"/>
      <sheetName val="Factor_Sheet"/>
      <sheetName val="Exp."/>
      <sheetName val="Factors"/>
      <sheetName val="INDIGINEOUS ITEMS "/>
      <sheetName val="Config"/>
      <sheetName val="Break Dw"/>
      <sheetName val="Load Details(B1)"/>
      <sheetName val="SPT vs PHI"/>
      <sheetName val="Civil Boq"/>
      <sheetName val="Design"/>
      <sheetName val="Debits as on 12.04.08"/>
      <sheetName val="FitOutConfCentre"/>
      <sheetName val="Sheet1"/>
      <sheetName val="MES-SEC"/>
      <sheetName val="THK"/>
      <sheetName val="For Bill-04 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wer Crane"/>
      <sheetName val="Passenger Hoist"/>
      <sheetName val="Comp. Statement"/>
      <sheetName val="Commercial terms"/>
      <sheetName val="Summary of reductions"/>
      <sheetName val="Sheet1"/>
      <sheetName val="Scope "/>
      <sheetName val="Encl."/>
      <sheetName val=" P &amp; M for filling"/>
      <sheetName val="EMD Req form"/>
      <sheetName val="Concrete"/>
      <sheetName val="P+M (Final)"/>
      <sheetName val="Boq Consolidated"/>
      <sheetName val="Boq over all"/>
      <sheetName val="Split Up-Over all"/>
      <sheetName val="Split Up"/>
      <sheetName val="Boq Block A"/>
      <sheetName val="RA"/>
      <sheetName val="Std"/>
      <sheetName val="Builk Materials"/>
      <sheetName val="Std- Batching Plant"/>
      <sheetName val="RMC Cost"/>
      <sheetName val="Tender Gist"/>
      <sheetName val="OH"/>
      <sheetName val="TS"/>
      <sheetName val="OH- Over all"/>
      <sheetName val="TS- Over All"/>
      <sheetName val="Cem. Consmption"/>
      <sheetName val="Scaffo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Project_Profile"/>
      <sheetName val="2_Nexus"/>
      <sheetName val="3_Ts_and_Cs"/>
      <sheetName val="4_Risk_Assessment"/>
      <sheetName val="5_Calculation"/>
      <sheetName val="5_Calculation (EUR)"/>
      <sheetName val="5.2_Value chain"/>
      <sheetName val="5.3 Incremental OPEX"/>
      <sheetName val="6_Project_Organization"/>
      <sheetName val="7_Lifecycle_Profitability"/>
      <sheetName val="8_Project_Cash Flow"/>
      <sheetName val="9_Technical_LoA"/>
      <sheetName val="10_ESPC specifics"/>
      <sheetName val="11_Open_Issues"/>
      <sheetName val="Parameter"/>
      <sheetName val="Change Log"/>
      <sheetName val="Employee List"/>
      <sheetName val="Plant"/>
      <sheetName val="Sales Office"/>
      <sheetName val="Sales Group"/>
      <sheetName val="Insta Key"/>
      <sheetName val="Order Type"/>
      <sheetName val="Reference Information"/>
      <sheetName val="Sheet1"/>
      <sheetName val="Sheet2"/>
      <sheetName val="Sheet3"/>
    </sheetNames>
    <sheetDataSet>
      <sheetData sheetId="0" refreshError="1">
        <row r="30">
          <cell r="G30">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15">
          <cell r="A115" t="str">
            <v>Please select</v>
          </cell>
        </row>
        <row r="116">
          <cell r="A116" t="str">
            <v>Industry standard (VOB, SIA, etc.)</v>
          </cell>
        </row>
        <row r="117">
          <cell r="A117" t="str">
            <v>Customer standard</v>
          </cell>
        </row>
        <row r="118">
          <cell r="A118" t="str">
            <v>Customer customized</v>
          </cell>
        </row>
        <row r="119">
          <cell r="A119" t="str">
            <v>BT or SIEMENS standard</v>
          </cell>
        </row>
        <row r="120">
          <cell r="A120" t="str">
            <v>Other</v>
          </cell>
        </row>
        <row r="123">
          <cell r="A123" t="str">
            <v>Please select</v>
          </cell>
        </row>
        <row r="124">
          <cell r="A124" t="str">
            <v>Rating not done</v>
          </cell>
        </row>
        <row r="125">
          <cell r="A125" t="str">
            <v>Rating done, but not qualified</v>
          </cell>
        </row>
        <row r="126">
          <cell r="A126" t="str">
            <v>Good (0 to 3)</v>
          </cell>
        </row>
        <row r="127">
          <cell r="A127" t="str">
            <v>Satisfactory (4 to 5)</v>
          </cell>
        </row>
        <row r="128">
          <cell r="A128" t="str">
            <v>Acceptable (6 to 7)</v>
          </cell>
        </row>
        <row r="129">
          <cell r="A129" t="str">
            <v>Poor (8 to 10)</v>
          </cell>
        </row>
        <row r="131">
          <cell r="B131" t="str">
            <v>Please select</v>
          </cell>
        </row>
        <row r="132">
          <cell r="A132" t="str">
            <v>Please select</v>
          </cell>
          <cell r="B132" t="str">
            <v>Unlimited</v>
          </cell>
        </row>
        <row r="133">
          <cell r="A133" t="str">
            <v>Business on own account</v>
          </cell>
          <cell r="B133" t="str">
            <v>Expiry clearly defined</v>
          </cell>
        </row>
        <row r="134">
          <cell r="A134" t="str">
            <v>Open Consortium</v>
          </cell>
        </row>
        <row r="135">
          <cell r="A135" t="str">
            <v>Silent Consortium</v>
          </cell>
        </row>
        <row r="136">
          <cell r="A136" t="str">
            <v>Commission Business</v>
          </cell>
        </row>
        <row r="137">
          <cell r="A137" t="str">
            <v>Contract Split</v>
          </cell>
        </row>
        <row r="138">
          <cell r="A138" t="str">
            <v>other, please comment</v>
          </cell>
        </row>
        <row r="141">
          <cell r="A141" t="str">
            <v>Please select</v>
          </cell>
        </row>
        <row r="142">
          <cell r="A142" t="str">
            <v>Open Consortium</v>
          </cell>
        </row>
        <row r="143">
          <cell r="A143" t="str">
            <v>Silent Consortium with external partners</v>
          </cell>
        </row>
        <row r="144">
          <cell r="A144" t="str">
            <v>Silent Consortium with internal partners</v>
          </cell>
        </row>
      </sheetData>
      <sheetData sheetId="15" refreshError="1"/>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s"/>
      <sheetName val="IO list"/>
      <sheetName val="BMS-Pri"/>
      <sheetName val="p&amp;m"/>
      <sheetName val="Detail In Door Stad"/>
      <sheetName val="girder"/>
      <sheetName val="IO List 4C08"/>
      <sheetName val="Deprec."/>
      <sheetName val="Legal Risk Analysis"/>
      <sheetName val="Basis"/>
      <sheetName val="01"/>
      <sheetName val="外気負荷"/>
      <sheetName val="sumary"/>
      <sheetName val="Rate Analysis"/>
      <sheetName val="Xenon(R2)"/>
      <sheetName val="Labels"/>
      <sheetName val="refer"/>
      <sheetName val="Ave.wtd.rates"/>
      <sheetName val="Material "/>
      <sheetName val="Labour &amp; Plant"/>
      <sheetName val="Bill 3 - Site Works"/>
      <sheetName val="7 Hills Abstract"/>
      <sheetName val="Gen Info"/>
      <sheetName val="Boq"/>
      <sheetName val="Build-up"/>
      <sheetName val="3MLKQ"/>
      <sheetName val="Detail"/>
      <sheetName val="CABLERET"/>
      <sheetName val="Load Details(B2)"/>
      <sheetName val="Assmpns"/>
      <sheetName val="DSLP"/>
      <sheetName val="Design"/>
      <sheetName val="Debits as on 12.04.08"/>
      <sheetName val="Fee Rate Summary"/>
      <sheetName val="Works - Quote Sheet"/>
      <sheetName val="analysis"/>
      <sheetName val="DETAILED  BOQ"/>
      <sheetName val="IO%20List%204C08.xls"/>
      <sheetName val="Assumptions"/>
      <sheetName val="PRECAST lightconc-II"/>
      <sheetName val="grid"/>
      <sheetName val="Costing"/>
      <sheetName val="macros"/>
      <sheetName val="Data"/>
      <sheetName val="Cashflow projection"/>
      <sheetName val="Lead"/>
      <sheetName val="CFLOW"/>
      <sheetName val="Control"/>
      <sheetName val="Staff Acco."/>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ED  BOQ"/>
      <sheetName val="FT-05-02IsoBOM"/>
      <sheetName val="Detail In Door Stad"/>
      <sheetName val="Project Details.."/>
      <sheetName val="strain"/>
      <sheetName val="Design"/>
      <sheetName val="p&amp;m"/>
      <sheetName val="refer"/>
      <sheetName val="factors"/>
      <sheetName val="RCC,Ret. Wall"/>
      <sheetName val="Load Details(B2)"/>
      <sheetName val="TBAL9697 -group wise  sdpl"/>
      <sheetName val="Build-up"/>
      <sheetName val="scurve calc (2)"/>
      <sheetName val="PRECAST lightconc-II"/>
      <sheetName val="BOQ"/>
      <sheetName val="2gii"/>
      <sheetName val="analysis"/>
      <sheetName val="COLUMN"/>
      <sheetName val="SCHEDULE OF RATES"/>
      <sheetName val="Detail P&amp;L"/>
      <sheetName val="Assumption Sheet"/>
      <sheetName val="APPENDIX B-1"/>
      <sheetName val="Bill 3.1"/>
      <sheetName val="CFLOW"/>
      <sheetName val="Legal Risk Analysis"/>
      <sheetName val="Gujrat"/>
      <sheetName val="Fill this out first..."/>
      <sheetName val="Break up Sheet"/>
      <sheetName val="3MLKQ"/>
      <sheetName val="GR.slab-reinft"/>
      <sheetName val="Bill 3 - Site Works"/>
      <sheetName val="schedule1"/>
      <sheetName val="Precalculation"/>
      <sheetName val="Sheet3"/>
      <sheetName val="Cable data"/>
      <sheetName val="Table"/>
      <sheetName val="Civil Works"/>
      <sheetName val="CABLE"/>
      <sheetName val="number"/>
      <sheetName val="ANAL"/>
      <sheetName val="Staff_Acco_"/>
      <sheetName val="Tel__"/>
      <sheetName val="Ext_light"/>
      <sheetName val="Staff_Acco_1"/>
      <sheetName val="estimate"/>
      <sheetName val="sumary"/>
      <sheetName val="Rate Analysis"/>
      <sheetName val="Xenon(R2)"/>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Material "/>
      <sheetName val="basic-data"/>
      <sheetName val="mem-property"/>
      <sheetName val="FORM7"/>
      <sheetName val="SPT vs PHI"/>
      <sheetName val="Cable_data"/>
      <sheetName val="SCHEDULE (3)"/>
      <sheetName val="Database"/>
      <sheetName val="schedule nos"/>
      <sheetName val="BLK2"/>
      <sheetName val="BLK3"/>
      <sheetName val="E &amp; R"/>
      <sheetName val="radar"/>
      <sheetName val="UG"/>
      <sheetName val="SITE OVERHEADS"/>
      <sheetName val="INDIGINEOUS ITEMS "/>
      <sheetName val="Asia Revised 10-1-07"/>
      <sheetName val="All Capital Plan P+L 10-1-07"/>
      <sheetName val="CP08 (2)"/>
      <sheetName val="Planning File 10-1-07"/>
      <sheetName val="Boq Block A"/>
      <sheetName val="INPUT-DATA"/>
      <sheetName val="IO List"/>
      <sheetName val="S1BOQ"/>
      <sheetName val="Input"/>
      <sheetName val="Activity"/>
      <sheetName val="Crew"/>
      <sheetName val="Piping"/>
      <sheetName val="Pipe Supports"/>
      <sheetName val="BOQ (2)"/>
      <sheetName val="#REF"/>
      <sheetName val="RA-markate"/>
      <sheetName val="std"/>
      <sheetName val="Basement Budget"/>
      <sheetName val="4-Int- ele(RA)"/>
      <sheetName val="Sqn_Abs_G_6_ "/>
      <sheetName val="WO_Abs _G_2_ 6 DUs"/>
      <sheetName val="Air_Abs_G_6_ 23 DUs"/>
      <sheetName val="Pile cap"/>
      <sheetName val="ABB"/>
      <sheetName val="GE"/>
      <sheetName val="Costing"/>
      <sheetName val="BTB"/>
      <sheetName val="cf"/>
      <sheetName val="orders"/>
      <sheetName val="BLOCK-A (MEA.SHEET)"/>
      <sheetName val="Parameter"/>
      <sheetName val="1_Project_Profile"/>
      <sheetName val="Box- Girder"/>
      <sheetName val="Detail 1A"/>
      <sheetName val="2004"/>
      <sheetName val="banilad"/>
      <sheetName val="Mactan"/>
      <sheetName val="Mandaue"/>
      <sheetName val="DLC lookups"/>
      <sheetName val="CCTV_EST1"/>
      <sheetName val="Quote Sheet"/>
      <sheetName val="labour coeff"/>
      <sheetName val="Works - Quote Sheet"/>
      <sheetName val="Sheet2"/>
      <sheetName val="Detail"/>
      <sheetName val="Headings"/>
      <sheetName val="Lease rents"/>
      <sheetName val="Gen Info"/>
      <sheetName val="Indirect expenses"/>
      <sheetName val="Mat_Cost"/>
      <sheetName val="Cost_Any."/>
      <sheetName val="LIST OF MAKES"/>
      <sheetName val="SPILL OVER"/>
      <sheetName val="s"/>
      <sheetName val="Loads"/>
      <sheetName val="Brand"/>
      <sheetName val="PackSize"/>
      <sheetName val="PackagingType"/>
      <sheetName val="Plant"/>
      <sheetName val="ProductHierarchy"/>
      <sheetName val="PurchGroup"/>
      <sheetName val="Sub-brand"/>
      <sheetName val="UOM"/>
      <sheetName val="Variant"/>
      <sheetName val="Cable-data"/>
      <sheetName val="Summary"/>
      <sheetName val="ACS(1)"/>
      <sheetName val="FAS-C(4)"/>
      <sheetName val="Bed Class"/>
      <sheetName val="Cd"/>
      <sheetName val="Cover"/>
      <sheetName val="DATA"/>
      <sheetName val="DTF Summary"/>
      <sheetName val="GF Columns"/>
      <sheetName val="Mat.Cost"/>
      <sheetName val="Form 6"/>
      <sheetName val="BOQ_Direct_selling cost"/>
      <sheetName val="#REF!"/>
      <sheetName val="VCH-SLC"/>
      <sheetName val="Supplier"/>
      <sheetName val="WWR"/>
      <sheetName val="jobhist"/>
      <sheetName val="UNP-NCW "/>
      <sheetName val="사진"/>
      <sheetName val="Intro."/>
      <sheetName val="Rate"/>
      <sheetName val="Codes"/>
      <sheetName val="BHANDUP"/>
      <sheetName val="macros"/>
      <sheetName val="MASTER_RATE ANALYSIS"/>
      <sheetName val="BULook"/>
      <sheetName val="Assumptions"/>
      <sheetName val="specification options"/>
      <sheetName val="key dates"/>
      <sheetName val="Actuals"/>
      <sheetName val="Inventory"/>
      <sheetName val="Material"/>
      <sheetName val="Elite 1 - MBCL"/>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Estimation"/>
      <sheetName val="Cost summary"/>
      <sheetName val="concrete"/>
      <sheetName val="beam-reinft-IIInd floor"/>
      <sheetName val="Zone"/>
      <sheetName val="Vendor"/>
      <sheetName val="Intro"/>
      <sheetName val="Annex"/>
      <sheetName val="Direct cost shed A-2 "/>
      <sheetName val=" Resource list"/>
      <sheetName val="Labour"/>
      <sheetName val="THANE SITE"/>
      <sheetName val="BOQ Distribution"/>
      <sheetName val="01"/>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beam-reinft-machine rm"/>
      <sheetName val="calcul"/>
      <sheetName val="T1 WO"/>
      <sheetName val="Maint"/>
      <sheetName val="Housek"/>
      <sheetName val="Labels"/>
      <sheetName val=" IO List"/>
      <sheetName val="A.O.R."/>
      <sheetName val="FF Inst RA 08 Inst 03"/>
      <sheetName val="C-1"/>
      <sheetName val="C-10"/>
      <sheetName val="C-11"/>
      <sheetName val="C-12"/>
      <sheetName val="C-2"/>
      <sheetName val="C-3"/>
      <sheetName val="C-4"/>
      <sheetName val="C-5"/>
      <sheetName val="C-5A"/>
      <sheetName val="C-6"/>
      <sheetName val="C-6A"/>
      <sheetName val="C-7"/>
      <sheetName val="C-8"/>
      <sheetName val="C-9"/>
      <sheetName val="M.R.List (2)"/>
      <sheetName val="Aseet1998"/>
      <sheetName val="Balance Sheet "/>
      <sheetName val="Transfer"/>
      <sheetName val="M+MC"/>
      <sheetName val="procuremen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1"/>
      <sheetName val="Balance works - Direct Cost"/>
      <sheetName val="Expenditure plan"/>
      <sheetName val="Staff Acco."/>
      <sheetName val="from q2"/>
      <sheetName val="factors"/>
      <sheetName val="#REF!"/>
      <sheetName val="SOR"/>
      <sheetName val="Parameter"/>
      <sheetName val="1_Project_Profile"/>
      <sheetName val="CABLE"/>
      <sheetName val="number"/>
      <sheetName val="Annex"/>
      <sheetName val="Staff Acco_"/>
      <sheetName val="Build-up"/>
      <sheetName val="SPILL OVER"/>
      <sheetName val="Financials"/>
      <sheetName val="Operating Statistics"/>
      <sheetName val="Revenues assumptions "/>
      <sheetName val="basic-data"/>
      <sheetName val="mem-property"/>
      <sheetName val="Detail In Door Stad"/>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SPT vs PHI"/>
      <sheetName val="CCTV_EST1"/>
      <sheetName val="Intro"/>
      <sheetName val="Fill this out first..."/>
      <sheetName val="CABLE DATA"/>
      <sheetName val="Control"/>
      <sheetName val="Field Values"/>
      <sheetName val="p&amp;m"/>
      <sheetName val="key dates"/>
      <sheetName val="Actuals"/>
      <sheetName val="Sheet2"/>
      <sheetName val="01"/>
      <sheetName val="VCH-SLC"/>
      <sheetName val="Supplier"/>
      <sheetName val="Names&amp;Cases"/>
    </sheetNames>
    <sheetDataSet>
      <sheetData sheetId="0" refreshError="1"/>
      <sheetData sheetId="1">
        <row r="1">
          <cell r="J1">
            <v>1.7453292519943295E-2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A-General"/>
      <sheetName val="INPUT SHEET"/>
      <sheetName val="G-�"/>
      <sheetName val="3�AL9697 -group wise  onpl"/>
      <sheetName val="Names&amp;Cases"/>
      <sheetName val="Boq Block A"/>
      <sheetName val="目录"/>
      <sheetName val="Sheet1"/>
      <sheetName val="Design"/>
      <sheetName val="Control"/>
      <sheetName val="PRECAST lightconc-II"/>
      <sheetName val="Cashflow projection"/>
      <sheetName val="PL"/>
      <sheetName val="1. PayRec"/>
      <sheetName val="sept-plan"/>
      <sheetName val="Project-Material "/>
      <sheetName val="SPT vs PHI"/>
      <sheetName val="factors"/>
      <sheetName val="key dates"/>
      <sheetName val="Actuals"/>
      <sheetName val="Main-Materia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analysis"/>
      <sheetName val="Headings"/>
      <sheetName val="Precalculation"/>
      <sheetName val="Build-up"/>
      <sheetName val="PRW"/>
      <sheetName val="3MLKQ"/>
      <sheetName val="St.co.91.5lvl"/>
      <sheetName val="TBL9798_x0010_DPL03"/>
      <sheetName val="CORPN O_x0000_T"/>
      <sheetName val="ino4t conso,-nov"/>
      <sheetName val="(nout co,sol (2)"/>
      <sheetName val="Blr hire"/>
      <sheetName val="FORM7"/>
      <sheetName val="R2"/>
      <sheetName val="template"/>
      <sheetName val="data"/>
      <sheetName val="Sun E Type"/>
      <sheetName val="PCC"/>
      <sheetName val="Fin Sum"/>
      <sheetName val="CORPN O?T"/>
      <sheetName val="Labor abs-NMR"/>
      <sheetName val="CORPN O"/>
      <sheetName val="Stress Calculation"/>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Inventory"/>
      <sheetName val="MAR98"/>
      <sheetName val="환율"/>
      <sheetName val="CCTV_EST1"/>
      <sheetName val="TBL9798_x005f_x0010_DPL03"/>
      <sheetName val="CORPN O_x005f_x0000_T"/>
      <sheetName val="gen"/>
      <sheetName val="TBAL9697 _x000a_grotp wise "/>
      <sheetName val="DG "/>
      <sheetName val="Pay_Sep06"/>
      <sheetName val="Annex"/>
      <sheetName val="Input"/>
      <sheetName val="External"/>
      <sheetName val="SUPPLY -Sanitary Fixtures"/>
      <sheetName val="ITEMS FOR CIVIL TENDER"/>
      <sheetName val="Costing"/>
      <sheetName val="labour coeff"/>
      <sheetName val="beam-reinft"/>
      <sheetName val="Shuttering Analysis"/>
      <sheetName val="General P+M"/>
      <sheetName val="Curing Analysis "/>
      <sheetName val="Concrete P+M ( RMC )"/>
      <sheetName val="P+M ( SMC )"/>
      <sheetName val="P+M -EW"/>
      <sheetName val="P&amp;L - AD"/>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BS1"/>
      <sheetName val="CORPN O_T"/>
      <sheetName val="Labour"/>
      <sheetName val="Area &amp; Cate. Master"/>
      <sheetName val="nanjprofit"/>
      <sheetName val="Quote Sheet"/>
      <sheetName val="d-safe DELUXE"/>
      <sheetName val="DLC lookups"/>
      <sheetName val="Config"/>
      <sheetName val="Break Dw"/>
      <sheetName val="BLOCK-A (MEA.SHEET)"/>
      <sheetName val="TBAL9697 _grotp wise "/>
      <sheetName val="dBase"/>
      <sheetName val="inWords"/>
      <sheetName val="Cat A Change Control"/>
      <sheetName val="#REF!"/>
      <sheetName val="concrete"/>
      <sheetName val="Boq-Con"/>
      <sheetName val="Break up Sheet"/>
      <sheetName val="Manmaster"/>
      <sheetName val="Summary of P &amp; M"/>
      <sheetName val="GBW"/>
      <sheetName val="Works - Quote Sheet"/>
      <sheetName val="IO LIST"/>
      <sheetName val="TBAL9697 _x005f_x000d_grotp wis"/>
      <sheetName val="TBAL9697  grotp wise "/>
      <sheetName val="Bill No.5"/>
      <sheetName val="Sheet 1"/>
      <sheetName val="3BPA00132-5-3 W plan HVPNL"/>
      <sheetName val="Mix Design"/>
      <sheetName val="std-rates"/>
      <sheetName val="#REF"/>
      <sheetName val="RA-markate"/>
      <sheetName val="LIST OF MAKES"/>
      <sheetName val="Detail"/>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TBL9798_x005f_x005f_x005f_x0010_DPL03"/>
      <sheetName val="CORPN O_x005f_x005f_x005f_x0000_T"/>
      <sheetName val="細目"/>
      <sheetName val="2004"/>
      <sheetName val="Form 6"/>
      <sheetName val="acevsSp (ABC)"/>
      <sheetName val="A.O.R."/>
      <sheetName val="Driveway Beams"/>
      <sheetName val="Structure Bills Qty"/>
      <sheetName val="keyword"/>
      <sheetName val="220 11  BS "/>
      <sheetName val="TBAL9697 _x005f_x000a_grotp wise "/>
      <sheetName val="입력"/>
      <sheetName val="FITZ MORT 94"/>
      <sheetName val="ISO.Reconcilation Statment"/>
      <sheetName val="AVG pur rate"/>
      <sheetName val="총괄표"/>
      <sheetName val="Payroll_Statement"/>
      <sheetName val="Pivots"/>
      <sheetName val="Civil Works"/>
      <sheetName val="MRATES"/>
      <sheetName val="Mat.-Rates"/>
      <sheetName val="Phasing"/>
      <sheetName val="crews"/>
      <sheetName val="Assumption Inputs"/>
      <sheetName val="Intro."/>
      <sheetName val="Capex-fixed"/>
      <sheetName val="NLD - Assum"/>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FLY"/>
      <sheetName val="Insulation"/>
      <sheetName val="HDPE Pipes"/>
      <sheetName val="Grilles"/>
      <sheetName val="Piping"/>
      <sheetName val="DS AHU's"/>
      <sheetName val="Valves"/>
      <sheetName val="Insulation Material"/>
      <sheetName val="Part Load Performance"/>
      <sheetName val="Pipes"/>
      <sheetName val="Manjeera Analysis"/>
      <sheetName val="Sheet4"/>
      <sheetName val="SiemensHSBC-01"/>
      <sheetName val="Sheet1"/>
      <sheetName val="Wolverine-002"/>
      <sheetName val="GRUNDFOS ICICI-003"/>
      <sheetName val="Annexure-003"/>
      <sheetName val="TROX-004"/>
      <sheetName val="Annexure-004"/>
      <sheetName val="TROX-005"/>
      <sheetName val="Annexure-005"/>
      <sheetName val="TROX-006"/>
      <sheetName val="Annexure-006"/>
      <sheetName val="JOHNSON-007"/>
      <sheetName val="Annexure-007"/>
      <sheetName val="Sheet2"/>
      <sheetName val="MohdConvi-008"/>
      <sheetName val="Mohdconvi-009"/>
      <sheetName val="SiemensConvpun-010"/>
      <sheetName val="annx-10"/>
      <sheetName val="SiemensConvmum-011"/>
      <sheetName val="annx-11"/>
      <sheetName val="KrugerKrishna-12"/>
      <sheetName val="Annexure-12"/>
      <sheetName val="Grundfos-13"/>
      <sheetName val="Annexure -13"/>
      <sheetName val="Microsoft-014"/>
      <sheetName val="MicrosoftOA-014"/>
      <sheetName val="annex-14"/>
      <sheetName val="GFC-15"/>
      <sheetName val="OAF"/>
      <sheetName val="Anenxure-01"/>
      <sheetName val="Reli-16"/>
      <sheetName val="OAF 16"/>
      <sheetName val="Anenxure-006"/>
      <sheetName val="flowconmicrosoft-17"/>
      <sheetName val="Sheet3"/>
      <sheetName val="DanfossMicrosoft-18"/>
      <sheetName val="Annx-18"/>
      <sheetName val="SauterMicrosoft-19"/>
      <sheetName val="Annx-19"/>
      <sheetName val="Greenheck - 20"/>
      <sheetName val="annex-1"/>
      <sheetName val="Armacel - 21"/>
      <sheetName val="annex-21"/>
      <sheetName val="BLOCKED NO FOR ELECTRONICC - 22"/>
      <sheetName val="METSO-22"/>
      <sheetName val="SiemensIntelenet-023"/>
      <sheetName val="Annx-23"/>
      <sheetName val="Kruger-24"/>
      <sheetName val="Sheet5"/>
      <sheetName val="ARMSTRONG-25"/>
      <sheetName val="SEVCON STMICRO-26"/>
      <sheetName val="ANNX-26"/>
      <sheetName val="KRUGER STMICRO-27"/>
      <sheetName val="ANNX-27"/>
      <sheetName val="T&amp;Ast MICRO-28"/>
      <sheetName val="ANNX-28"/>
      <sheetName val="Armacel - 29"/>
      <sheetName val="YORK-030"/>
      <sheetName val="oa-030"/>
      <sheetName val="AHU"/>
      <sheetName val="SEVCON MICRO-31"/>
      <sheetName val="STULZMICRO-32"/>
      <sheetName val="CIATMICRO-33"/>
      <sheetName val="SauterMicrosoft-34"/>
      <sheetName val="Annx-34"/>
      <sheetName val="TBAL9697 -group wise  sdpl"/>
      <sheetName val="RA-markate"/>
      <sheetName val="SGS ACQ"/>
      <sheetName val="Data Input"/>
      <sheetName val="RA_markate"/>
      <sheetName val="Fin Sum"/>
      <sheetName val="Data sheet"/>
      <sheetName val="Door"/>
      <sheetName val="Per Unit"/>
      <sheetName val="Window"/>
      <sheetName val="CFForecast detail"/>
      <sheetName val="Config"/>
      <sheetName val="Break D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refreshError="1"/>
      <sheetData sheetId="8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 List"/>
      <sheetName val="BLOCK MASONARY"/>
    </sheetNames>
    <sheetDataSet>
      <sheetData sheetId="0">
        <row r="2">
          <cell r="A2" t="str">
            <v>C.M. 1:1</v>
          </cell>
        </row>
        <row r="3">
          <cell r="A3" t="str">
            <v>C.M. 1:2</v>
          </cell>
        </row>
        <row r="4">
          <cell r="A4" t="str">
            <v>C.M. 1:3</v>
          </cell>
        </row>
        <row r="5">
          <cell r="A5" t="str">
            <v>C.M. 1:4</v>
          </cell>
        </row>
        <row r="6">
          <cell r="A6" t="str">
            <v>C.M. 1:5</v>
          </cell>
        </row>
        <row r="7">
          <cell r="A7" t="str">
            <v>C.M. 1:6</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refer"/>
      <sheetName val="cables - Warmshell"/>
      <sheetName val="RATE ANALYSIS HYDRAULIC 17-03-2"/>
      <sheetName val="Summary_Bank"/>
      <sheetName val="COA-17"/>
      <sheetName val="C-18"/>
      <sheetName val="Fin Sum"/>
      <sheetName val="key dates"/>
      <sheetName val="Actuals"/>
      <sheetName val="CCTV_EST1"/>
      <sheetName val="GR.slab-reinft"/>
      <sheetName val="Staff Acco."/>
      <sheetName val="Name List"/>
      <sheetName val="Profile"/>
      <sheetName val="Sheet3"/>
      <sheetName val="co_5"/>
      <sheetName val="Cash Flow Input Data_ISC"/>
      <sheetName val="Interface_SC"/>
      <sheetName val="Calc_ISC"/>
      <sheetName val="Calc_SC"/>
      <sheetName val="Interface_ISC"/>
      <sheetName val="GD"/>
      <sheetName val="zone-2"/>
      <sheetName val="Res Sheet"/>
      <sheetName val="Civil BOQ"/>
      <sheetName val="Sheet1"/>
      <sheetName val="Cash Flow"/>
      <sheetName val="VCH-SLC"/>
      <sheetName val="Supplier"/>
      <sheetName val="Civil_Works1"/>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Design"/>
      <sheetName val="Mat.-Rates"/>
      <sheetName val="Assumptions"/>
      <sheetName val="Data sheet"/>
      <sheetName val="Assmpns"/>
      <sheetName val="VALIDATIONS"/>
      <sheetName val="BOQ"/>
      <sheetName val="key info"/>
      <sheetName val="final abstract"/>
      <sheetName val="Costing"/>
      <sheetName val="labour rates"/>
      <sheetName val="coa_ramco_168"/>
      <sheetName val="Break_Dw"/>
      <sheetName val="Break_Dw1"/>
      <sheetName val="PRECAST_lightconc-II2"/>
      <sheetName val="Civil &amp; design"/>
      <sheetName val="FINOLEX"/>
      <sheetName val="Sheet 1"/>
      <sheetName val="Set"/>
      <sheetName val="Map"/>
      <sheetName val="계정"/>
      <sheetName val="Door"/>
      <sheetName val="Per Unit"/>
      <sheetName val="Window"/>
      <sheetName val="220 11  BS "/>
      <sheetName val="Footings"/>
      <sheetName val="Pay_Sep06"/>
      <sheetName val="Pacakges split"/>
      <sheetName val="Cashflow projection"/>
      <sheetName val="data"/>
      <sheetName val="Driveway Beams"/>
      <sheetName val="4 CIS"/>
      <sheetName val="VL"/>
      <sheetName val="TN"/>
      <sheetName val="ND"/>
      <sheetName val="INPUT SHEET"/>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I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7">
          <cell r="K7">
            <v>150</v>
          </cell>
        </row>
      </sheetData>
      <sheetData sheetId="15" refreshError="1"/>
      <sheetData sheetId="16" refreshError="1"/>
      <sheetData sheetId="17" refreshError="1"/>
      <sheetData sheetId="18" refreshError="1"/>
      <sheetData sheetId="19" refreshError="1"/>
      <sheetData sheetId="20" refreshError="1"/>
      <sheetData sheetId="21">
        <row r="7">
          <cell r="K7">
            <v>150</v>
          </cell>
        </row>
      </sheetData>
      <sheetData sheetId="22">
        <row r="7">
          <cell r="K7">
            <v>150</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HPlanM2"/>
      <sheetName val="Sheet1"/>
      <sheetName val="Sheet2"/>
      <sheetName val="Sheet3"/>
      <sheetName val="VCH-SLC"/>
      <sheetName val="Supplier"/>
      <sheetName val="TBAL9697 -group wise  sdpl"/>
      <sheetName val="Staff Acco."/>
      <sheetName val="boq"/>
      <sheetName val="PRECAST lightconc-II"/>
      <sheetName val="2gii"/>
      <sheetName val="IO List"/>
      <sheetName val="Costing"/>
      <sheetName val="Fee Rate Summary"/>
      <sheetName val="Civil Works"/>
      <sheetName val="Item- Compact"/>
      <sheetName val="Fill this out first..."/>
      <sheetName val="Build-up"/>
      <sheetName val="p&amp;m"/>
      <sheetName val="DOOR-WIND"/>
      <sheetName val="Pacakges split"/>
      <sheetName val="BLK2"/>
      <sheetName val="BLK3"/>
      <sheetName val="E &amp; R"/>
      <sheetName val="radar"/>
      <sheetName val="UG"/>
      <sheetName val="Fin Sum"/>
      <sheetName val="Name List"/>
      <sheetName val="Labour"/>
      <sheetName val="SOR"/>
      <sheetName val="factors"/>
      <sheetName val="Discount"/>
      <sheetName val="zone-8"/>
      <sheetName val="MHNO_LEV"/>
      <sheetName val="co_5"/>
      <sheetName val="Cash Flow"/>
      <sheetName val="Conc&amp;steel-assets"/>
      <sheetName val="Admin"/>
      <sheetName val="Data"/>
      <sheetName val="Lead"/>
      <sheetName val="Footings"/>
      <sheetName val="RA-markate"/>
      <sheetName val="Material "/>
      <sheetName val="Labour &amp; Plant"/>
      <sheetName val="Pay_Sep06"/>
      <sheetName val="key dates"/>
      <sheetName val="Actuals"/>
      <sheetName val="CABLE DATA"/>
      <sheetName val="Stress Calculation"/>
      <sheetName val="Input"/>
      <sheetName val="CFForecast detail"/>
      <sheetName val="Basement Budget"/>
      <sheetName val="Extra Item"/>
      <sheetName val="coa_ramco_168"/>
      <sheetName val="Cashflow projection"/>
      <sheetName val="LOCAL RATES"/>
      <sheetName val="labour coeff"/>
      <sheetName val="Design"/>
      <sheetName val="TBAL9697_-group_wise__sdpl"/>
      <sheetName val="CHN WIP"/>
      <sheetName val="MG"/>
      <sheetName val="PRELIM5"/>
      <sheetName val="Summary_Bank"/>
      <sheetName val="Data sheet"/>
      <sheetName val="zone-2"/>
      <sheetName val="Z1_DATA"/>
      <sheetName val="ABB"/>
      <sheetName val="GE"/>
      <sheetName val="VALIDATIONS"/>
      <sheetName val="D2_CO"/>
      <sheetName val="FreqPlanmar'00"/>
      <sheetName val="Sheet4"/>
      <sheetName val="Works - Quote Sheet"/>
      <sheetName val="Cost summary"/>
      <sheetName val="Break up Sheet"/>
      <sheetName val="Assumptions"/>
      <sheetName val="Bill-12"/>
      <sheetName val="loads at base of pier"/>
      <sheetName val="BOQ-Civil"/>
      <sheetName val="Rates Basic"/>
      <sheetName val="AOR"/>
      <sheetName val="Detail 1A"/>
      <sheetName val="Rate"/>
      <sheetName val="Detail"/>
      <sheetName val="Config"/>
      <sheetName val="Break Dw"/>
      <sheetName val="BHANDUP"/>
      <sheetName val="analysis"/>
      <sheetName val="#REF"/>
      <sheetName val="S1BOQ"/>
      <sheetName val="Activity"/>
      <sheetName val="Crew"/>
      <sheetName val="Piping"/>
      <sheetName val="Pipe Supports"/>
      <sheetName val="Meas.-Hotel Part"/>
      <sheetName val="GBW"/>
      <sheetName val="BOQ_Direct_selling cost"/>
      <sheetName val="Staff Forecast spread"/>
      <sheetName val="HPL"/>
      <sheetName val="RCC,Ret. Wall"/>
      <sheetName val="Ward areas"/>
      <sheetName val="Door"/>
      <sheetName val="Per Unit"/>
      <sheetName val="Window"/>
      <sheetName val="Assmpns"/>
      <sheetName val="Detail In Door Stad"/>
      <sheetName val="doq"/>
      <sheetName val=" bus bay"/>
      <sheetName val="doq-10"/>
      <sheetName val="doq-I"/>
      <sheetName val="doq 4"/>
      <sheetName val="doq 2"/>
      <sheetName val="Form 6"/>
      <sheetName val="TEXT"/>
      <sheetName val="2.civil-RA"/>
      <sheetName val="Material"/>
      <sheetName val="BOQ (2)"/>
      <sheetName val="Profile"/>
      <sheetName val="Codes"/>
      <sheetName val="Transactions"/>
      <sheetName val="RENT MASTER FILE"/>
      <sheetName val="Cat A Change Control"/>
      <sheetName val="E_&amp;_R"/>
      <sheetName val="Cleaning &amp; Grubbing"/>
      <sheetName val="Precalculation"/>
      <sheetName val="TWO-WAY"/>
      <sheetName val="FINOLEX"/>
      <sheetName val="Database"/>
      <sheetName val="SCHEDULE"/>
      <sheetName val="schedule nos"/>
      <sheetName val="Labor abs-NMR"/>
      <sheetName val="sc-mar2000"/>
      <sheetName val="óc-sepVdec99"/>
      <sheetName val="환율"/>
      <sheetName val="inWords"/>
      <sheetName val="s"/>
      <sheetName val="COA"/>
      <sheetName val="final abstract"/>
      <sheetName val="PointNo.5"/>
      <sheetName val="gen"/>
      <sheetName val="factor"/>
      <sheetName val="Control"/>
      <sheetName val="Machinery"/>
    </sheetNames>
    <sheetDataSet>
      <sheetData sheetId="0">
        <row r="1">
          <cell r="A1" t="str">
            <v>CelI_Id</v>
          </cell>
        </row>
      </sheetData>
      <sheetData sheetId="1">
        <row r="1">
          <cell r="A1" t="str">
            <v>CelI_Id</v>
          </cell>
        </row>
      </sheetData>
      <sheetData sheetId="2">
        <row r="1">
          <cell r="A1" t="str">
            <v>CelI_Id</v>
          </cell>
        </row>
      </sheetData>
      <sheetData sheetId="3" refreshError="1">
        <row r="1">
          <cell r="A1" t="str">
            <v>CelI_Id</v>
          </cell>
          <cell r="B1" t="str">
            <v>Planned</v>
          </cell>
        </row>
        <row r="2">
          <cell r="A2">
            <v>10011</v>
          </cell>
          <cell r="B2">
            <v>4</v>
          </cell>
        </row>
        <row r="3">
          <cell r="A3">
            <v>10012</v>
          </cell>
          <cell r="B3">
            <v>4</v>
          </cell>
        </row>
        <row r="4">
          <cell r="A4">
            <v>10013</v>
          </cell>
          <cell r="B4">
            <v>4</v>
          </cell>
        </row>
        <row r="5">
          <cell r="A5">
            <v>10051</v>
          </cell>
          <cell r="B5">
            <v>4</v>
          </cell>
        </row>
        <row r="6">
          <cell r="A6">
            <v>10052</v>
          </cell>
          <cell r="B6">
            <v>4</v>
          </cell>
        </row>
        <row r="7">
          <cell r="A7">
            <v>10053</v>
          </cell>
          <cell r="B7">
            <v>4</v>
          </cell>
        </row>
        <row r="8">
          <cell r="A8">
            <v>10071</v>
          </cell>
          <cell r="B8">
            <v>4</v>
          </cell>
        </row>
        <row r="9">
          <cell r="A9">
            <v>10072</v>
          </cell>
          <cell r="B9">
            <v>4</v>
          </cell>
        </row>
        <row r="10">
          <cell r="A10">
            <v>10073</v>
          </cell>
          <cell r="B10">
            <v>4</v>
          </cell>
        </row>
        <row r="11">
          <cell r="A11">
            <v>10091</v>
          </cell>
          <cell r="B11">
            <v>4</v>
          </cell>
        </row>
        <row r="12">
          <cell r="A12">
            <v>10092</v>
          </cell>
          <cell r="B12">
            <v>4</v>
          </cell>
        </row>
        <row r="13">
          <cell r="A13">
            <v>10093</v>
          </cell>
          <cell r="B13">
            <v>4</v>
          </cell>
        </row>
        <row r="14">
          <cell r="A14">
            <v>10101</v>
          </cell>
          <cell r="B14">
            <v>4</v>
          </cell>
        </row>
        <row r="15">
          <cell r="A15">
            <v>10102</v>
          </cell>
          <cell r="B15">
            <v>4</v>
          </cell>
        </row>
        <row r="16">
          <cell r="A16">
            <v>10103</v>
          </cell>
          <cell r="B16">
            <v>4</v>
          </cell>
        </row>
        <row r="17">
          <cell r="A17">
            <v>10111</v>
          </cell>
          <cell r="B17">
            <v>4</v>
          </cell>
        </row>
        <row r="18">
          <cell r="A18">
            <v>10112</v>
          </cell>
          <cell r="B18">
            <v>4</v>
          </cell>
        </row>
        <row r="19">
          <cell r="A19">
            <v>10113</v>
          </cell>
          <cell r="B19">
            <v>4</v>
          </cell>
        </row>
        <row r="20">
          <cell r="A20">
            <v>10121</v>
          </cell>
          <cell r="B20">
            <v>3</v>
          </cell>
        </row>
        <row r="21">
          <cell r="A21">
            <v>10122</v>
          </cell>
          <cell r="B21">
            <v>4</v>
          </cell>
        </row>
        <row r="22">
          <cell r="A22">
            <v>10123</v>
          </cell>
          <cell r="B22">
            <v>4</v>
          </cell>
        </row>
        <row r="23">
          <cell r="A23">
            <v>10131</v>
          </cell>
          <cell r="B23">
            <v>4</v>
          </cell>
        </row>
        <row r="24">
          <cell r="A24">
            <v>10132</v>
          </cell>
          <cell r="B24">
            <v>4</v>
          </cell>
        </row>
        <row r="25">
          <cell r="A25">
            <v>10133</v>
          </cell>
          <cell r="B25">
            <v>4</v>
          </cell>
        </row>
        <row r="26">
          <cell r="A26">
            <v>10141</v>
          </cell>
          <cell r="B26">
            <v>3</v>
          </cell>
        </row>
        <row r="27">
          <cell r="A27">
            <v>10142</v>
          </cell>
          <cell r="B27">
            <v>4</v>
          </cell>
        </row>
        <row r="28">
          <cell r="A28">
            <v>10143</v>
          </cell>
          <cell r="B28">
            <v>4</v>
          </cell>
        </row>
        <row r="29">
          <cell r="A29">
            <v>10151</v>
          </cell>
          <cell r="B29">
            <v>3</v>
          </cell>
        </row>
        <row r="30">
          <cell r="A30">
            <v>10152</v>
          </cell>
          <cell r="B30">
            <v>4</v>
          </cell>
        </row>
        <row r="31">
          <cell r="A31">
            <v>10153</v>
          </cell>
          <cell r="B31">
            <v>4</v>
          </cell>
        </row>
        <row r="32">
          <cell r="A32">
            <v>10161</v>
          </cell>
          <cell r="B32">
            <v>4</v>
          </cell>
        </row>
        <row r="33">
          <cell r="A33">
            <v>10162</v>
          </cell>
          <cell r="B33">
            <v>5</v>
          </cell>
        </row>
        <row r="34">
          <cell r="A34">
            <v>10163</v>
          </cell>
          <cell r="B34">
            <v>5</v>
          </cell>
        </row>
        <row r="35">
          <cell r="A35">
            <v>10171</v>
          </cell>
          <cell r="B35">
            <v>4</v>
          </cell>
        </row>
        <row r="36">
          <cell r="A36">
            <v>10172</v>
          </cell>
          <cell r="B36">
            <v>4</v>
          </cell>
        </row>
        <row r="37">
          <cell r="A37">
            <v>10173</v>
          </cell>
          <cell r="B37">
            <v>4</v>
          </cell>
        </row>
        <row r="38">
          <cell r="A38">
            <v>10181</v>
          </cell>
          <cell r="B38">
            <v>4</v>
          </cell>
        </row>
        <row r="39">
          <cell r="A39">
            <v>10182</v>
          </cell>
          <cell r="B39">
            <v>3</v>
          </cell>
        </row>
        <row r="40">
          <cell r="A40">
            <v>10183</v>
          </cell>
          <cell r="B40">
            <v>4</v>
          </cell>
        </row>
        <row r="41">
          <cell r="A41">
            <v>10191</v>
          </cell>
          <cell r="B41">
            <v>4</v>
          </cell>
        </row>
        <row r="42">
          <cell r="A42">
            <v>10192</v>
          </cell>
          <cell r="B42">
            <v>5</v>
          </cell>
        </row>
        <row r="43">
          <cell r="A43">
            <v>10193</v>
          </cell>
          <cell r="B43">
            <v>6</v>
          </cell>
        </row>
        <row r="44">
          <cell r="A44">
            <v>10271</v>
          </cell>
          <cell r="B44">
            <v>3</v>
          </cell>
        </row>
        <row r="45">
          <cell r="A45">
            <v>10272</v>
          </cell>
          <cell r="B45">
            <v>3</v>
          </cell>
        </row>
        <row r="46">
          <cell r="A46">
            <v>10273</v>
          </cell>
          <cell r="B46">
            <v>3</v>
          </cell>
        </row>
        <row r="47">
          <cell r="A47">
            <v>10281</v>
          </cell>
          <cell r="B47">
            <v>4</v>
          </cell>
        </row>
        <row r="48">
          <cell r="A48">
            <v>10282</v>
          </cell>
          <cell r="B48">
            <v>4</v>
          </cell>
        </row>
        <row r="49">
          <cell r="A49">
            <v>10283</v>
          </cell>
          <cell r="B49">
            <v>4</v>
          </cell>
        </row>
        <row r="50">
          <cell r="A50">
            <v>10291</v>
          </cell>
          <cell r="B50">
            <v>3</v>
          </cell>
        </row>
        <row r="51">
          <cell r="A51">
            <v>10292</v>
          </cell>
          <cell r="B51">
            <v>2</v>
          </cell>
        </row>
        <row r="52">
          <cell r="A52">
            <v>10293</v>
          </cell>
          <cell r="B52">
            <v>1</v>
          </cell>
        </row>
        <row r="53">
          <cell r="A53">
            <v>10294</v>
          </cell>
          <cell r="B53">
            <v>1</v>
          </cell>
        </row>
        <row r="54">
          <cell r="A54">
            <v>10301</v>
          </cell>
          <cell r="B54">
            <v>1</v>
          </cell>
        </row>
        <row r="55">
          <cell r="A55">
            <v>10302</v>
          </cell>
          <cell r="B55">
            <v>2</v>
          </cell>
        </row>
        <row r="56">
          <cell r="A56">
            <v>10303</v>
          </cell>
          <cell r="B56">
            <v>2</v>
          </cell>
        </row>
        <row r="57">
          <cell r="A57">
            <v>10311</v>
          </cell>
          <cell r="B57">
            <v>2</v>
          </cell>
        </row>
        <row r="58">
          <cell r="A58">
            <v>10312</v>
          </cell>
          <cell r="B58">
            <v>2</v>
          </cell>
        </row>
        <row r="59">
          <cell r="A59">
            <v>10313</v>
          </cell>
          <cell r="B59">
            <v>1</v>
          </cell>
        </row>
        <row r="60">
          <cell r="A60">
            <v>10321</v>
          </cell>
          <cell r="B60">
            <v>2</v>
          </cell>
        </row>
        <row r="61">
          <cell r="A61">
            <v>10322</v>
          </cell>
          <cell r="B61">
            <v>2</v>
          </cell>
        </row>
        <row r="62">
          <cell r="A62">
            <v>10323</v>
          </cell>
          <cell r="B62">
            <v>2</v>
          </cell>
        </row>
        <row r="63">
          <cell r="A63">
            <v>10324</v>
          </cell>
          <cell r="B63">
            <v>2</v>
          </cell>
        </row>
        <row r="64">
          <cell r="A64">
            <v>10331</v>
          </cell>
          <cell r="B64">
            <v>3</v>
          </cell>
        </row>
        <row r="65">
          <cell r="A65">
            <v>10332</v>
          </cell>
          <cell r="B65">
            <v>2</v>
          </cell>
        </row>
        <row r="66">
          <cell r="A66">
            <v>10333</v>
          </cell>
          <cell r="B66">
            <v>2</v>
          </cell>
        </row>
        <row r="67">
          <cell r="A67">
            <v>10334</v>
          </cell>
          <cell r="B67">
            <v>1</v>
          </cell>
        </row>
        <row r="68">
          <cell r="A68">
            <v>10341</v>
          </cell>
          <cell r="B68">
            <v>2</v>
          </cell>
        </row>
        <row r="69">
          <cell r="A69">
            <v>10342</v>
          </cell>
          <cell r="B69">
            <v>2</v>
          </cell>
        </row>
        <row r="70">
          <cell r="A70">
            <v>10343</v>
          </cell>
          <cell r="B70">
            <v>1</v>
          </cell>
        </row>
        <row r="71">
          <cell r="A71">
            <v>10344</v>
          </cell>
          <cell r="B71">
            <v>1</v>
          </cell>
        </row>
        <row r="72">
          <cell r="A72">
            <v>10351</v>
          </cell>
          <cell r="B72">
            <v>1</v>
          </cell>
        </row>
        <row r="73">
          <cell r="A73">
            <v>10352</v>
          </cell>
          <cell r="B73">
            <v>2</v>
          </cell>
        </row>
        <row r="74">
          <cell r="A74">
            <v>10353</v>
          </cell>
          <cell r="B74">
            <v>1</v>
          </cell>
        </row>
        <row r="75">
          <cell r="A75">
            <v>10354</v>
          </cell>
          <cell r="B75">
            <v>2</v>
          </cell>
        </row>
        <row r="76">
          <cell r="A76">
            <v>10361</v>
          </cell>
          <cell r="B76">
            <v>1</v>
          </cell>
        </row>
        <row r="77">
          <cell r="A77">
            <v>10362</v>
          </cell>
          <cell r="B77">
            <v>1</v>
          </cell>
        </row>
        <row r="78">
          <cell r="A78">
            <v>10363</v>
          </cell>
          <cell r="B78">
            <v>2</v>
          </cell>
        </row>
        <row r="79">
          <cell r="A79">
            <v>10364</v>
          </cell>
          <cell r="B79">
            <v>2</v>
          </cell>
        </row>
        <row r="80">
          <cell r="A80">
            <v>10381</v>
          </cell>
          <cell r="B80">
            <v>4</v>
          </cell>
        </row>
        <row r="81">
          <cell r="A81">
            <v>10382</v>
          </cell>
          <cell r="B81">
            <v>4</v>
          </cell>
        </row>
        <row r="82">
          <cell r="A82">
            <v>10383</v>
          </cell>
          <cell r="B82">
            <v>4</v>
          </cell>
        </row>
        <row r="83">
          <cell r="A83">
            <v>10401</v>
          </cell>
          <cell r="B83">
            <v>4</v>
          </cell>
        </row>
        <row r="84">
          <cell r="A84">
            <v>10402</v>
          </cell>
          <cell r="B84">
            <v>4</v>
          </cell>
        </row>
        <row r="85">
          <cell r="A85">
            <v>10403</v>
          </cell>
          <cell r="B85">
            <v>3</v>
          </cell>
        </row>
        <row r="86">
          <cell r="A86">
            <v>10421</v>
          </cell>
          <cell r="B86">
            <v>3</v>
          </cell>
        </row>
        <row r="87">
          <cell r="A87">
            <v>10422</v>
          </cell>
          <cell r="B87">
            <v>4</v>
          </cell>
        </row>
        <row r="88">
          <cell r="A88">
            <v>10423</v>
          </cell>
          <cell r="B88">
            <v>4</v>
          </cell>
        </row>
        <row r="89">
          <cell r="A89">
            <v>10431</v>
          </cell>
          <cell r="B89">
            <v>3</v>
          </cell>
        </row>
        <row r="90">
          <cell r="A90">
            <v>10432</v>
          </cell>
          <cell r="B90">
            <v>5</v>
          </cell>
        </row>
        <row r="91">
          <cell r="A91">
            <v>10433</v>
          </cell>
          <cell r="B91">
            <v>3</v>
          </cell>
        </row>
        <row r="92">
          <cell r="A92">
            <v>10441</v>
          </cell>
          <cell r="B92">
            <v>4</v>
          </cell>
        </row>
        <row r="93">
          <cell r="A93">
            <v>10442</v>
          </cell>
          <cell r="B93">
            <v>3</v>
          </cell>
        </row>
        <row r="94">
          <cell r="A94">
            <v>10443</v>
          </cell>
          <cell r="B94">
            <v>4</v>
          </cell>
        </row>
        <row r="95">
          <cell r="A95">
            <v>10451</v>
          </cell>
          <cell r="B95">
            <v>3</v>
          </cell>
        </row>
        <row r="96">
          <cell r="A96">
            <v>10452</v>
          </cell>
          <cell r="B96">
            <v>2</v>
          </cell>
        </row>
        <row r="97">
          <cell r="A97">
            <v>10453</v>
          </cell>
          <cell r="B97">
            <v>4</v>
          </cell>
        </row>
        <row r="98">
          <cell r="A98">
            <v>10481</v>
          </cell>
          <cell r="B98">
            <v>4</v>
          </cell>
        </row>
        <row r="99">
          <cell r="A99">
            <v>10482</v>
          </cell>
          <cell r="B99">
            <v>4</v>
          </cell>
        </row>
        <row r="100">
          <cell r="A100">
            <v>10483</v>
          </cell>
          <cell r="B100">
            <v>4</v>
          </cell>
        </row>
        <row r="101">
          <cell r="A101">
            <v>10491</v>
          </cell>
          <cell r="B101">
            <v>3</v>
          </cell>
        </row>
        <row r="102">
          <cell r="A102">
            <v>10492</v>
          </cell>
          <cell r="B102">
            <v>4</v>
          </cell>
        </row>
        <row r="103">
          <cell r="A103">
            <v>10493</v>
          </cell>
          <cell r="B103">
            <v>4</v>
          </cell>
        </row>
        <row r="104">
          <cell r="A104">
            <v>10501</v>
          </cell>
          <cell r="B104">
            <v>4</v>
          </cell>
        </row>
        <row r="105">
          <cell r="A105">
            <v>10502</v>
          </cell>
          <cell r="B105">
            <v>3</v>
          </cell>
        </row>
        <row r="106">
          <cell r="A106">
            <v>10503</v>
          </cell>
          <cell r="B106">
            <v>3</v>
          </cell>
        </row>
        <row r="107">
          <cell r="A107">
            <v>10511</v>
          </cell>
          <cell r="B107">
            <v>4</v>
          </cell>
        </row>
        <row r="108">
          <cell r="A108">
            <v>10512</v>
          </cell>
          <cell r="B108">
            <v>3</v>
          </cell>
        </row>
        <row r="109">
          <cell r="A109">
            <v>10513</v>
          </cell>
          <cell r="B109">
            <v>4</v>
          </cell>
        </row>
        <row r="110">
          <cell r="A110">
            <v>10521</v>
          </cell>
          <cell r="B110">
            <v>4</v>
          </cell>
        </row>
        <row r="111">
          <cell r="A111">
            <v>10522</v>
          </cell>
          <cell r="B111">
            <v>4</v>
          </cell>
        </row>
        <row r="112">
          <cell r="A112">
            <v>10523</v>
          </cell>
          <cell r="B112">
            <v>4</v>
          </cell>
        </row>
        <row r="113">
          <cell r="A113">
            <v>10531</v>
          </cell>
          <cell r="B113">
            <v>4</v>
          </cell>
        </row>
        <row r="114">
          <cell r="A114">
            <v>10532</v>
          </cell>
          <cell r="B114">
            <v>3</v>
          </cell>
        </row>
        <row r="115">
          <cell r="A115">
            <v>10533</v>
          </cell>
          <cell r="B115">
            <v>4</v>
          </cell>
        </row>
        <row r="116">
          <cell r="A116">
            <v>10541</v>
          </cell>
          <cell r="B116">
            <v>4</v>
          </cell>
        </row>
        <row r="117">
          <cell r="A117">
            <v>10542</v>
          </cell>
          <cell r="B117">
            <v>4</v>
          </cell>
        </row>
        <row r="118">
          <cell r="A118">
            <v>10543</v>
          </cell>
          <cell r="B118">
            <v>3</v>
          </cell>
        </row>
        <row r="119">
          <cell r="A119">
            <v>10561</v>
          </cell>
          <cell r="B119">
            <v>3</v>
          </cell>
        </row>
        <row r="120">
          <cell r="A120">
            <v>10562</v>
          </cell>
          <cell r="B120">
            <v>4</v>
          </cell>
        </row>
        <row r="121">
          <cell r="A121">
            <v>10563</v>
          </cell>
          <cell r="B121">
            <v>4</v>
          </cell>
        </row>
        <row r="122">
          <cell r="A122">
            <v>10571</v>
          </cell>
          <cell r="B122">
            <v>3</v>
          </cell>
        </row>
        <row r="123">
          <cell r="A123">
            <v>10572</v>
          </cell>
          <cell r="B123">
            <v>4</v>
          </cell>
        </row>
        <row r="124">
          <cell r="A124">
            <v>10573</v>
          </cell>
          <cell r="B124">
            <v>3</v>
          </cell>
        </row>
        <row r="125">
          <cell r="A125">
            <v>10581</v>
          </cell>
          <cell r="B125">
            <v>4</v>
          </cell>
        </row>
        <row r="126">
          <cell r="A126">
            <v>10582</v>
          </cell>
          <cell r="B126">
            <v>4</v>
          </cell>
        </row>
        <row r="127">
          <cell r="A127">
            <v>10583</v>
          </cell>
          <cell r="B127">
            <v>3</v>
          </cell>
        </row>
        <row r="128">
          <cell r="A128">
            <v>10591</v>
          </cell>
          <cell r="B128">
            <v>4</v>
          </cell>
        </row>
        <row r="129">
          <cell r="A129">
            <v>10592</v>
          </cell>
          <cell r="B129">
            <v>3</v>
          </cell>
        </row>
        <row r="130">
          <cell r="A130">
            <v>10593</v>
          </cell>
          <cell r="B130">
            <v>4</v>
          </cell>
        </row>
        <row r="131">
          <cell r="A131">
            <v>10601</v>
          </cell>
          <cell r="B131">
            <v>5</v>
          </cell>
        </row>
        <row r="132">
          <cell r="A132">
            <v>10602</v>
          </cell>
          <cell r="B132">
            <v>4</v>
          </cell>
        </row>
        <row r="133">
          <cell r="A133">
            <v>10603</v>
          </cell>
          <cell r="B133">
            <v>4</v>
          </cell>
        </row>
        <row r="134">
          <cell r="A134">
            <v>10611</v>
          </cell>
          <cell r="B134">
            <v>4</v>
          </cell>
        </row>
        <row r="135">
          <cell r="A135">
            <v>10612</v>
          </cell>
          <cell r="B135">
            <v>4</v>
          </cell>
        </row>
        <row r="136">
          <cell r="A136">
            <v>10613</v>
          </cell>
          <cell r="B136">
            <v>4</v>
          </cell>
        </row>
        <row r="137">
          <cell r="A137">
            <v>10621</v>
          </cell>
          <cell r="B137">
            <v>4</v>
          </cell>
        </row>
        <row r="138">
          <cell r="A138">
            <v>10622</v>
          </cell>
          <cell r="B138">
            <v>4</v>
          </cell>
        </row>
        <row r="139">
          <cell r="A139">
            <v>10623</v>
          </cell>
          <cell r="B139">
            <v>3</v>
          </cell>
        </row>
        <row r="140">
          <cell r="A140">
            <v>10641</v>
          </cell>
          <cell r="B140">
            <v>3</v>
          </cell>
        </row>
        <row r="141">
          <cell r="A141">
            <v>10642</v>
          </cell>
          <cell r="B141">
            <v>4</v>
          </cell>
        </row>
        <row r="142">
          <cell r="A142">
            <v>10643</v>
          </cell>
          <cell r="B142">
            <v>3</v>
          </cell>
        </row>
        <row r="143">
          <cell r="A143">
            <v>10651</v>
          </cell>
          <cell r="B143">
            <v>4</v>
          </cell>
        </row>
        <row r="144">
          <cell r="A144">
            <v>10652</v>
          </cell>
          <cell r="B144">
            <v>4</v>
          </cell>
        </row>
        <row r="145">
          <cell r="A145">
            <v>10653</v>
          </cell>
          <cell r="B145">
            <v>4</v>
          </cell>
        </row>
        <row r="146">
          <cell r="A146">
            <v>10661</v>
          </cell>
          <cell r="B146">
            <v>6</v>
          </cell>
        </row>
        <row r="147">
          <cell r="A147">
            <v>10662</v>
          </cell>
          <cell r="B147">
            <v>3</v>
          </cell>
        </row>
        <row r="148">
          <cell r="A148">
            <v>10663</v>
          </cell>
          <cell r="B148">
            <v>3</v>
          </cell>
        </row>
        <row r="149">
          <cell r="A149">
            <v>10664</v>
          </cell>
          <cell r="B149">
            <v>6</v>
          </cell>
        </row>
        <row r="150">
          <cell r="A150">
            <v>10671</v>
          </cell>
          <cell r="B150">
            <v>4</v>
          </cell>
        </row>
        <row r="151">
          <cell r="A151">
            <v>10672</v>
          </cell>
          <cell r="B151">
            <v>4</v>
          </cell>
        </row>
        <row r="152">
          <cell r="A152">
            <v>10673</v>
          </cell>
          <cell r="B152">
            <v>4</v>
          </cell>
        </row>
        <row r="153">
          <cell r="A153">
            <v>10681</v>
          </cell>
          <cell r="B153">
            <v>3</v>
          </cell>
        </row>
        <row r="154">
          <cell r="A154">
            <v>10682</v>
          </cell>
          <cell r="B154">
            <v>3</v>
          </cell>
        </row>
        <row r="155">
          <cell r="A155">
            <v>10683</v>
          </cell>
          <cell r="B155">
            <v>4</v>
          </cell>
        </row>
        <row r="156">
          <cell r="A156">
            <v>10691</v>
          </cell>
          <cell r="B156">
            <v>3</v>
          </cell>
        </row>
        <row r="157">
          <cell r="A157">
            <v>10692</v>
          </cell>
          <cell r="B157">
            <v>4</v>
          </cell>
        </row>
        <row r="158">
          <cell r="A158">
            <v>10693</v>
          </cell>
          <cell r="B158">
            <v>4</v>
          </cell>
        </row>
        <row r="159">
          <cell r="A159">
            <v>10701</v>
          </cell>
          <cell r="B159">
            <v>4</v>
          </cell>
        </row>
        <row r="160">
          <cell r="A160">
            <v>10702</v>
          </cell>
          <cell r="B160">
            <v>4</v>
          </cell>
        </row>
        <row r="161">
          <cell r="A161">
            <v>10703</v>
          </cell>
          <cell r="B161">
            <v>4</v>
          </cell>
        </row>
        <row r="162">
          <cell r="A162">
            <v>10711</v>
          </cell>
          <cell r="B162">
            <v>3</v>
          </cell>
        </row>
        <row r="163">
          <cell r="A163">
            <v>10712</v>
          </cell>
          <cell r="B163">
            <v>3</v>
          </cell>
        </row>
        <row r="164">
          <cell r="A164">
            <v>10713</v>
          </cell>
          <cell r="B164">
            <v>3</v>
          </cell>
        </row>
        <row r="165">
          <cell r="A165">
            <v>10721</v>
          </cell>
          <cell r="B165">
            <v>4</v>
          </cell>
        </row>
        <row r="166">
          <cell r="A166">
            <v>10722</v>
          </cell>
          <cell r="B166">
            <v>4</v>
          </cell>
        </row>
        <row r="167">
          <cell r="A167">
            <v>10723</v>
          </cell>
          <cell r="B167">
            <v>3</v>
          </cell>
        </row>
        <row r="168">
          <cell r="A168">
            <v>10731</v>
          </cell>
          <cell r="B168">
            <v>4</v>
          </cell>
        </row>
        <row r="169">
          <cell r="A169">
            <v>10732</v>
          </cell>
          <cell r="B169">
            <v>4</v>
          </cell>
        </row>
        <row r="170">
          <cell r="A170">
            <v>10733</v>
          </cell>
          <cell r="B170">
            <v>4</v>
          </cell>
        </row>
        <row r="171">
          <cell r="A171">
            <v>10741</v>
          </cell>
          <cell r="B171">
            <v>4</v>
          </cell>
        </row>
        <row r="172">
          <cell r="A172">
            <v>10742</v>
          </cell>
          <cell r="B172">
            <v>4</v>
          </cell>
        </row>
        <row r="173">
          <cell r="A173">
            <v>10743</v>
          </cell>
          <cell r="B173">
            <v>4</v>
          </cell>
        </row>
        <row r="174">
          <cell r="A174">
            <v>10751</v>
          </cell>
          <cell r="B174">
            <v>4</v>
          </cell>
        </row>
        <row r="175">
          <cell r="A175">
            <v>10752</v>
          </cell>
          <cell r="B175">
            <v>4</v>
          </cell>
        </row>
        <row r="176">
          <cell r="A176">
            <v>10753</v>
          </cell>
          <cell r="B176">
            <v>4</v>
          </cell>
        </row>
        <row r="177">
          <cell r="A177">
            <v>10761</v>
          </cell>
          <cell r="B177">
            <v>4</v>
          </cell>
        </row>
        <row r="178">
          <cell r="A178">
            <v>10762</v>
          </cell>
          <cell r="B178">
            <v>4</v>
          </cell>
        </row>
        <row r="179">
          <cell r="A179">
            <v>10763</v>
          </cell>
          <cell r="B179">
            <v>4</v>
          </cell>
        </row>
        <row r="180">
          <cell r="A180">
            <v>10771</v>
          </cell>
          <cell r="B180">
            <v>4</v>
          </cell>
        </row>
        <row r="181">
          <cell r="A181">
            <v>10772</v>
          </cell>
          <cell r="B181">
            <v>4</v>
          </cell>
        </row>
        <row r="182">
          <cell r="A182">
            <v>10773</v>
          </cell>
          <cell r="B182">
            <v>4</v>
          </cell>
        </row>
        <row r="183">
          <cell r="A183">
            <v>10781</v>
          </cell>
          <cell r="B183">
            <v>6</v>
          </cell>
        </row>
        <row r="184">
          <cell r="A184">
            <v>10782</v>
          </cell>
          <cell r="B184">
            <v>4</v>
          </cell>
        </row>
        <row r="185">
          <cell r="A185">
            <v>10783</v>
          </cell>
          <cell r="B185">
            <v>6</v>
          </cell>
        </row>
        <row r="186">
          <cell r="A186">
            <v>10801</v>
          </cell>
          <cell r="B186">
            <v>2</v>
          </cell>
        </row>
        <row r="187">
          <cell r="A187">
            <v>10802</v>
          </cell>
          <cell r="B187">
            <v>2</v>
          </cell>
        </row>
        <row r="188">
          <cell r="A188">
            <v>10803</v>
          </cell>
          <cell r="B188">
            <v>1</v>
          </cell>
        </row>
        <row r="189">
          <cell r="A189">
            <v>10804</v>
          </cell>
          <cell r="B189">
            <v>2</v>
          </cell>
        </row>
        <row r="190">
          <cell r="A190">
            <v>10811</v>
          </cell>
          <cell r="B190">
            <v>2</v>
          </cell>
        </row>
        <row r="191">
          <cell r="A191">
            <v>10812</v>
          </cell>
          <cell r="B191">
            <v>1</v>
          </cell>
        </row>
        <row r="192">
          <cell r="A192">
            <v>10813</v>
          </cell>
          <cell r="B192">
            <v>1</v>
          </cell>
        </row>
        <row r="193">
          <cell r="A193">
            <v>10814</v>
          </cell>
          <cell r="B193">
            <v>2</v>
          </cell>
        </row>
        <row r="194">
          <cell r="A194">
            <v>10891</v>
          </cell>
          <cell r="B194">
            <v>3</v>
          </cell>
        </row>
        <row r="195">
          <cell r="A195">
            <v>10892</v>
          </cell>
          <cell r="B195">
            <v>2</v>
          </cell>
        </row>
        <row r="196">
          <cell r="A196">
            <v>10893</v>
          </cell>
          <cell r="B196">
            <v>2</v>
          </cell>
        </row>
        <row r="197">
          <cell r="A197">
            <v>10894</v>
          </cell>
          <cell r="B197">
            <v>1</v>
          </cell>
        </row>
        <row r="198">
          <cell r="A198">
            <v>10901</v>
          </cell>
          <cell r="B198">
            <v>1</v>
          </cell>
        </row>
        <row r="199">
          <cell r="A199">
            <v>10902</v>
          </cell>
          <cell r="B199">
            <v>1</v>
          </cell>
        </row>
        <row r="200">
          <cell r="A200">
            <v>10903</v>
          </cell>
          <cell r="B200">
            <v>1</v>
          </cell>
        </row>
        <row r="201">
          <cell r="A201">
            <v>10904</v>
          </cell>
          <cell r="B201">
            <v>2</v>
          </cell>
        </row>
        <row r="202">
          <cell r="A202">
            <v>10921</v>
          </cell>
          <cell r="B202">
            <v>3</v>
          </cell>
        </row>
        <row r="203">
          <cell r="A203">
            <v>10922</v>
          </cell>
          <cell r="B203">
            <v>1</v>
          </cell>
        </row>
        <row r="204">
          <cell r="A204">
            <v>10923</v>
          </cell>
          <cell r="B204">
            <v>3</v>
          </cell>
        </row>
        <row r="205">
          <cell r="A205">
            <v>10924</v>
          </cell>
          <cell r="B205">
            <v>1</v>
          </cell>
        </row>
        <row r="206">
          <cell r="A206">
            <v>10931</v>
          </cell>
          <cell r="B206">
            <v>3</v>
          </cell>
        </row>
        <row r="207">
          <cell r="A207">
            <v>10932</v>
          </cell>
          <cell r="B207">
            <v>4</v>
          </cell>
        </row>
        <row r="208">
          <cell r="A208">
            <v>10933</v>
          </cell>
          <cell r="B208">
            <v>4</v>
          </cell>
        </row>
        <row r="209">
          <cell r="A209">
            <v>10941</v>
          </cell>
          <cell r="B209">
            <v>4</v>
          </cell>
        </row>
        <row r="210">
          <cell r="A210">
            <v>10942</v>
          </cell>
          <cell r="B210">
            <v>4</v>
          </cell>
        </row>
        <row r="211">
          <cell r="A211">
            <v>10943</v>
          </cell>
          <cell r="B211">
            <v>4</v>
          </cell>
        </row>
        <row r="212">
          <cell r="A212">
            <v>10951</v>
          </cell>
          <cell r="B212">
            <v>4</v>
          </cell>
        </row>
        <row r="213">
          <cell r="A213">
            <v>10952</v>
          </cell>
          <cell r="B213">
            <v>4</v>
          </cell>
        </row>
        <row r="214">
          <cell r="A214">
            <v>10953</v>
          </cell>
          <cell r="B214">
            <v>4</v>
          </cell>
        </row>
        <row r="215">
          <cell r="A215">
            <v>10961</v>
          </cell>
          <cell r="B215">
            <v>4</v>
          </cell>
        </row>
        <row r="216">
          <cell r="A216">
            <v>10962</v>
          </cell>
          <cell r="B216">
            <v>4</v>
          </cell>
        </row>
        <row r="217">
          <cell r="A217">
            <v>10963</v>
          </cell>
          <cell r="B217">
            <v>4</v>
          </cell>
        </row>
        <row r="218">
          <cell r="A218">
            <v>10971</v>
          </cell>
          <cell r="B218">
            <v>4</v>
          </cell>
        </row>
        <row r="219">
          <cell r="A219">
            <v>10972</v>
          </cell>
          <cell r="B219">
            <v>4</v>
          </cell>
        </row>
        <row r="220">
          <cell r="A220">
            <v>10973</v>
          </cell>
          <cell r="B220">
            <v>5</v>
          </cell>
        </row>
        <row r="221">
          <cell r="A221">
            <v>10981</v>
          </cell>
          <cell r="B221">
            <v>4</v>
          </cell>
        </row>
        <row r="222">
          <cell r="A222">
            <v>10982</v>
          </cell>
          <cell r="B222">
            <v>4</v>
          </cell>
        </row>
        <row r="223">
          <cell r="A223">
            <v>10991</v>
          </cell>
          <cell r="B223">
            <v>3</v>
          </cell>
        </row>
        <row r="224">
          <cell r="A224">
            <v>10992</v>
          </cell>
          <cell r="B224">
            <v>4</v>
          </cell>
        </row>
        <row r="225">
          <cell r="A225">
            <v>10993</v>
          </cell>
          <cell r="B225">
            <v>4</v>
          </cell>
        </row>
        <row r="226">
          <cell r="A226">
            <v>11031</v>
          </cell>
          <cell r="B226">
            <v>3</v>
          </cell>
        </row>
        <row r="227">
          <cell r="A227">
            <v>11032</v>
          </cell>
          <cell r="B227">
            <v>4</v>
          </cell>
        </row>
        <row r="228">
          <cell r="A228">
            <v>11033</v>
          </cell>
          <cell r="B228">
            <v>4</v>
          </cell>
        </row>
        <row r="229">
          <cell r="A229">
            <v>11051</v>
          </cell>
          <cell r="B229">
            <v>2</v>
          </cell>
        </row>
        <row r="230">
          <cell r="A230">
            <v>11052</v>
          </cell>
          <cell r="B230">
            <v>2</v>
          </cell>
        </row>
        <row r="231">
          <cell r="A231">
            <v>11053</v>
          </cell>
          <cell r="B231">
            <v>2</v>
          </cell>
        </row>
        <row r="232">
          <cell r="A232">
            <v>11054</v>
          </cell>
          <cell r="B232">
            <v>2</v>
          </cell>
        </row>
        <row r="233">
          <cell r="A233">
            <v>11061</v>
          </cell>
          <cell r="B233">
            <v>2</v>
          </cell>
        </row>
        <row r="234">
          <cell r="A234">
            <v>11062</v>
          </cell>
          <cell r="B234">
            <v>2</v>
          </cell>
        </row>
        <row r="235">
          <cell r="A235">
            <v>11063</v>
          </cell>
          <cell r="B235">
            <v>2</v>
          </cell>
        </row>
        <row r="236">
          <cell r="A236">
            <v>11081</v>
          </cell>
          <cell r="B236">
            <v>4</v>
          </cell>
        </row>
        <row r="237">
          <cell r="A237">
            <v>11082</v>
          </cell>
          <cell r="B237">
            <v>4</v>
          </cell>
        </row>
        <row r="238">
          <cell r="A238">
            <v>11083</v>
          </cell>
          <cell r="B238">
            <v>4</v>
          </cell>
        </row>
        <row r="239">
          <cell r="A239">
            <v>11091</v>
          </cell>
          <cell r="B239">
            <v>4</v>
          </cell>
        </row>
        <row r="240">
          <cell r="A240">
            <v>11092</v>
          </cell>
          <cell r="B240">
            <v>4</v>
          </cell>
        </row>
        <row r="241">
          <cell r="A241">
            <v>11093</v>
          </cell>
          <cell r="B241">
            <v>4</v>
          </cell>
        </row>
        <row r="242">
          <cell r="A242">
            <v>11101</v>
          </cell>
          <cell r="B242">
            <v>4</v>
          </cell>
        </row>
        <row r="243">
          <cell r="A243">
            <v>11102</v>
          </cell>
          <cell r="B243">
            <v>3</v>
          </cell>
        </row>
        <row r="244">
          <cell r="A244">
            <v>11103</v>
          </cell>
          <cell r="B244">
            <v>4</v>
          </cell>
        </row>
        <row r="245">
          <cell r="A245">
            <v>11111</v>
          </cell>
          <cell r="B245">
            <v>4</v>
          </cell>
        </row>
        <row r="246">
          <cell r="A246">
            <v>11112</v>
          </cell>
          <cell r="B246">
            <v>4</v>
          </cell>
        </row>
        <row r="247">
          <cell r="A247">
            <v>11113</v>
          </cell>
          <cell r="B247">
            <v>4</v>
          </cell>
        </row>
        <row r="248">
          <cell r="A248">
            <v>11121</v>
          </cell>
          <cell r="B248">
            <v>4</v>
          </cell>
        </row>
        <row r="249">
          <cell r="A249">
            <v>11122</v>
          </cell>
          <cell r="B249">
            <v>4</v>
          </cell>
        </row>
        <row r="250">
          <cell r="A250">
            <v>11123</v>
          </cell>
          <cell r="B250">
            <v>4</v>
          </cell>
        </row>
        <row r="251">
          <cell r="A251">
            <v>11131</v>
          </cell>
          <cell r="B251">
            <v>2</v>
          </cell>
        </row>
        <row r="252">
          <cell r="A252">
            <v>11132</v>
          </cell>
          <cell r="B252">
            <v>2</v>
          </cell>
        </row>
        <row r="253">
          <cell r="A253">
            <v>11133</v>
          </cell>
          <cell r="B253">
            <v>2</v>
          </cell>
        </row>
        <row r="254">
          <cell r="A254">
            <v>11141</v>
          </cell>
          <cell r="B254">
            <v>4</v>
          </cell>
        </row>
        <row r="255">
          <cell r="A255">
            <v>11142</v>
          </cell>
          <cell r="B255">
            <v>4</v>
          </cell>
        </row>
        <row r="256">
          <cell r="A256">
            <v>11143</v>
          </cell>
          <cell r="B256">
            <v>4</v>
          </cell>
        </row>
        <row r="257">
          <cell r="A257">
            <v>11151</v>
          </cell>
          <cell r="B257">
            <v>4</v>
          </cell>
        </row>
        <row r="258">
          <cell r="A258">
            <v>11152</v>
          </cell>
          <cell r="B258">
            <v>4</v>
          </cell>
        </row>
        <row r="259">
          <cell r="A259">
            <v>11153</v>
          </cell>
          <cell r="B259">
            <v>4</v>
          </cell>
        </row>
        <row r="260">
          <cell r="A260">
            <v>11161</v>
          </cell>
          <cell r="B260">
            <v>4</v>
          </cell>
        </row>
        <row r="261">
          <cell r="A261">
            <v>11162</v>
          </cell>
          <cell r="B261">
            <v>4</v>
          </cell>
        </row>
        <row r="262">
          <cell r="A262">
            <v>11163</v>
          </cell>
          <cell r="B262">
            <v>4</v>
          </cell>
        </row>
        <row r="263">
          <cell r="A263">
            <v>11171</v>
          </cell>
          <cell r="B263">
            <v>4</v>
          </cell>
        </row>
        <row r="264">
          <cell r="A264">
            <v>11172</v>
          </cell>
          <cell r="B264">
            <v>4</v>
          </cell>
        </row>
        <row r="265">
          <cell r="A265">
            <v>11173</v>
          </cell>
          <cell r="B265">
            <v>4</v>
          </cell>
        </row>
        <row r="266">
          <cell r="A266">
            <v>11181</v>
          </cell>
          <cell r="B266">
            <v>4</v>
          </cell>
        </row>
        <row r="267">
          <cell r="A267">
            <v>11182</v>
          </cell>
          <cell r="B267">
            <v>3</v>
          </cell>
        </row>
        <row r="268">
          <cell r="A268">
            <v>11183</v>
          </cell>
          <cell r="B268">
            <v>4</v>
          </cell>
        </row>
        <row r="269">
          <cell r="A269">
            <v>11191</v>
          </cell>
          <cell r="B269">
            <v>4</v>
          </cell>
        </row>
        <row r="270">
          <cell r="A270">
            <v>11192</v>
          </cell>
          <cell r="B270">
            <v>4</v>
          </cell>
        </row>
        <row r="271">
          <cell r="A271">
            <v>11193</v>
          </cell>
          <cell r="B271">
            <v>4</v>
          </cell>
        </row>
        <row r="272">
          <cell r="A272">
            <v>11201</v>
          </cell>
          <cell r="B272">
            <v>4</v>
          </cell>
        </row>
        <row r="273">
          <cell r="A273">
            <v>11202</v>
          </cell>
          <cell r="B273">
            <v>4</v>
          </cell>
        </row>
        <row r="274">
          <cell r="A274">
            <v>11203</v>
          </cell>
          <cell r="B274">
            <v>4</v>
          </cell>
        </row>
        <row r="275">
          <cell r="A275">
            <v>11211</v>
          </cell>
          <cell r="B275">
            <v>4</v>
          </cell>
        </row>
        <row r="276">
          <cell r="A276">
            <v>11212</v>
          </cell>
          <cell r="B276">
            <v>4</v>
          </cell>
        </row>
        <row r="277">
          <cell r="A277">
            <v>11213</v>
          </cell>
          <cell r="B277">
            <v>4</v>
          </cell>
        </row>
        <row r="278">
          <cell r="A278">
            <v>11221</v>
          </cell>
          <cell r="B278">
            <v>4</v>
          </cell>
        </row>
        <row r="279">
          <cell r="A279">
            <v>11222</v>
          </cell>
          <cell r="B279">
            <v>4</v>
          </cell>
        </row>
        <row r="280">
          <cell r="A280">
            <v>11223</v>
          </cell>
          <cell r="B280">
            <v>4</v>
          </cell>
        </row>
        <row r="281">
          <cell r="A281">
            <v>11231</v>
          </cell>
          <cell r="B281">
            <v>3</v>
          </cell>
        </row>
        <row r="282">
          <cell r="A282">
            <v>11232</v>
          </cell>
          <cell r="B282">
            <v>4</v>
          </cell>
        </row>
        <row r="283">
          <cell r="A283">
            <v>11233</v>
          </cell>
          <cell r="B283">
            <v>4</v>
          </cell>
        </row>
        <row r="284">
          <cell r="A284">
            <v>11241</v>
          </cell>
          <cell r="B284">
            <v>4</v>
          </cell>
        </row>
        <row r="285">
          <cell r="A285">
            <v>11242</v>
          </cell>
          <cell r="B285">
            <v>4</v>
          </cell>
        </row>
        <row r="286">
          <cell r="A286">
            <v>11243</v>
          </cell>
          <cell r="B286">
            <v>4</v>
          </cell>
        </row>
        <row r="287">
          <cell r="A287">
            <v>11251</v>
          </cell>
          <cell r="B287">
            <v>4</v>
          </cell>
        </row>
        <row r="288">
          <cell r="A288">
            <v>11252</v>
          </cell>
          <cell r="B288">
            <v>4</v>
          </cell>
        </row>
        <row r="289">
          <cell r="A289">
            <v>11253</v>
          </cell>
          <cell r="B289">
            <v>4</v>
          </cell>
        </row>
        <row r="290">
          <cell r="A290">
            <v>11261</v>
          </cell>
          <cell r="B290">
            <v>4</v>
          </cell>
        </row>
        <row r="291">
          <cell r="A291">
            <v>11262</v>
          </cell>
          <cell r="B291">
            <v>3</v>
          </cell>
        </row>
        <row r="292">
          <cell r="A292">
            <v>11263</v>
          </cell>
          <cell r="B292">
            <v>4</v>
          </cell>
        </row>
        <row r="293">
          <cell r="A293">
            <v>11271</v>
          </cell>
          <cell r="B293">
            <v>4</v>
          </cell>
        </row>
        <row r="294">
          <cell r="A294">
            <v>11272</v>
          </cell>
          <cell r="B294">
            <v>4</v>
          </cell>
        </row>
        <row r="295">
          <cell r="A295">
            <v>11273</v>
          </cell>
          <cell r="B295">
            <v>4</v>
          </cell>
        </row>
        <row r="296">
          <cell r="A296">
            <v>11281</v>
          </cell>
          <cell r="B296">
            <v>4</v>
          </cell>
        </row>
        <row r="297">
          <cell r="A297">
            <v>11282</v>
          </cell>
          <cell r="B297">
            <v>4</v>
          </cell>
        </row>
        <row r="298">
          <cell r="A298">
            <v>11283</v>
          </cell>
          <cell r="B298">
            <v>4</v>
          </cell>
        </row>
        <row r="299">
          <cell r="A299">
            <v>11291</v>
          </cell>
          <cell r="B299">
            <v>4</v>
          </cell>
        </row>
        <row r="300">
          <cell r="A300">
            <v>11292</v>
          </cell>
          <cell r="B300">
            <v>4</v>
          </cell>
        </row>
        <row r="301">
          <cell r="A301">
            <v>11293</v>
          </cell>
          <cell r="B301">
            <v>4</v>
          </cell>
        </row>
        <row r="302">
          <cell r="A302">
            <v>11301</v>
          </cell>
          <cell r="B302">
            <v>4</v>
          </cell>
        </row>
        <row r="303">
          <cell r="A303">
            <v>11302</v>
          </cell>
          <cell r="B303">
            <v>3</v>
          </cell>
        </row>
        <row r="304">
          <cell r="A304">
            <v>11303</v>
          </cell>
          <cell r="B304">
            <v>3</v>
          </cell>
        </row>
        <row r="305">
          <cell r="A305">
            <v>11311</v>
          </cell>
          <cell r="B305">
            <v>4</v>
          </cell>
        </row>
        <row r="306">
          <cell r="A306">
            <v>11312</v>
          </cell>
          <cell r="B306">
            <v>3</v>
          </cell>
        </row>
        <row r="307">
          <cell r="A307">
            <v>11313</v>
          </cell>
          <cell r="B307">
            <v>4</v>
          </cell>
        </row>
        <row r="308">
          <cell r="A308">
            <v>11321</v>
          </cell>
          <cell r="B308">
            <v>4</v>
          </cell>
        </row>
        <row r="309">
          <cell r="A309">
            <v>11322</v>
          </cell>
          <cell r="B309">
            <v>4</v>
          </cell>
        </row>
        <row r="310">
          <cell r="A310">
            <v>11323</v>
          </cell>
          <cell r="B310">
            <v>4</v>
          </cell>
        </row>
        <row r="311">
          <cell r="A311">
            <v>11331</v>
          </cell>
          <cell r="B311">
            <v>4</v>
          </cell>
        </row>
        <row r="312">
          <cell r="A312">
            <v>11332</v>
          </cell>
          <cell r="B312">
            <v>3</v>
          </cell>
        </row>
        <row r="313">
          <cell r="A313">
            <v>11333</v>
          </cell>
          <cell r="B313">
            <v>4</v>
          </cell>
        </row>
        <row r="314">
          <cell r="A314">
            <v>11341</v>
          </cell>
          <cell r="B314">
            <v>4</v>
          </cell>
        </row>
        <row r="315">
          <cell r="A315">
            <v>11342</v>
          </cell>
          <cell r="B315">
            <v>4</v>
          </cell>
        </row>
        <row r="316">
          <cell r="A316">
            <v>11343</v>
          </cell>
          <cell r="B316">
            <v>3</v>
          </cell>
        </row>
        <row r="317">
          <cell r="A317">
            <v>11351</v>
          </cell>
          <cell r="B317">
            <v>3</v>
          </cell>
        </row>
        <row r="318">
          <cell r="A318">
            <v>11352</v>
          </cell>
          <cell r="B318">
            <v>4</v>
          </cell>
        </row>
        <row r="319">
          <cell r="A319">
            <v>11353</v>
          </cell>
          <cell r="B319">
            <v>4</v>
          </cell>
        </row>
        <row r="320">
          <cell r="A320">
            <v>11421</v>
          </cell>
          <cell r="B320">
            <v>4</v>
          </cell>
        </row>
        <row r="321">
          <cell r="A321">
            <v>11422</v>
          </cell>
          <cell r="B321">
            <v>4</v>
          </cell>
        </row>
        <row r="322">
          <cell r="A322">
            <v>11423</v>
          </cell>
          <cell r="B322">
            <v>4</v>
          </cell>
        </row>
        <row r="323">
          <cell r="A323">
            <v>11431</v>
          </cell>
          <cell r="B323">
            <v>4</v>
          </cell>
        </row>
        <row r="324">
          <cell r="A324">
            <v>11432</v>
          </cell>
          <cell r="B324">
            <v>4</v>
          </cell>
        </row>
        <row r="325">
          <cell r="A325">
            <v>11433</v>
          </cell>
          <cell r="B325">
            <v>4</v>
          </cell>
        </row>
        <row r="326">
          <cell r="A326">
            <v>11491</v>
          </cell>
          <cell r="B326">
            <v>3</v>
          </cell>
        </row>
        <row r="327">
          <cell r="A327">
            <v>11492</v>
          </cell>
          <cell r="B327">
            <v>3</v>
          </cell>
        </row>
        <row r="328">
          <cell r="A328">
            <v>11493</v>
          </cell>
          <cell r="B328">
            <v>4</v>
          </cell>
        </row>
        <row r="329">
          <cell r="A329">
            <v>11501</v>
          </cell>
          <cell r="B329">
            <v>4</v>
          </cell>
        </row>
        <row r="330">
          <cell r="A330">
            <v>11502</v>
          </cell>
          <cell r="B330">
            <v>4</v>
          </cell>
        </row>
        <row r="331">
          <cell r="A331">
            <v>11503</v>
          </cell>
          <cell r="B331">
            <v>4</v>
          </cell>
        </row>
        <row r="332">
          <cell r="A332">
            <v>11511</v>
          </cell>
          <cell r="B332">
            <v>4</v>
          </cell>
        </row>
        <row r="333">
          <cell r="A333">
            <v>11512</v>
          </cell>
          <cell r="B333">
            <v>3</v>
          </cell>
        </row>
        <row r="334">
          <cell r="A334">
            <v>11513</v>
          </cell>
          <cell r="B334">
            <v>4</v>
          </cell>
        </row>
        <row r="335">
          <cell r="A335">
            <v>11521</v>
          </cell>
          <cell r="B335">
            <v>4</v>
          </cell>
        </row>
        <row r="336">
          <cell r="A336">
            <v>11522</v>
          </cell>
          <cell r="B336">
            <v>4</v>
          </cell>
        </row>
        <row r="337">
          <cell r="A337">
            <v>11523</v>
          </cell>
          <cell r="B337">
            <v>4</v>
          </cell>
        </row>
        <row r="338">
          <cell r="A338">
            <v>11531</v>
          </cell>
          <cell r="B338">
            <v>4</v>
          </cell>
        </row>
        <row r="339">
          <cell r="A339">
            <v>11532</v>
          </cell>
          <cell r="B339">
            <v>4</v>
          </cell>
        </row>
        <row r="340">
          <cell r="A340">
            <v>11533</v>
          </cell>
          <cell r="B340">
            <v>4</v>
          </cell>
        </row>
        <row r="341">
          <cell r="A341">
            <v>11541</v>
          </cell>
          <cell r="B341">
            <v>4</v>
          </cell>
        </row>
        <row r="342">
          <cell r="A342">
            <v>11542</v>
          </cell>
          <cell r="B342">
            <v>4</v>
          </cell>
        </row>
        <row r="343">
          <cell r="A343">
            <v>11543</v>
          </cell>
          <cell r="B343">
            <v>4</v>
          </cell>
        </row>
        <row r="344">
          <cell r="A344">
            <v>11551</v>
          </cell>
          <cell r="B344">
            <v>4</v>
          </cell>
        </row>
        <row r="345">
          <cell r="A345">
            <v>11552</v>
          </cell>
          <cell r="B345">
            <v>4</v>
          </cell>
        </row>
        <row r="346">
          <cell r="A346">
            <v>11553</v>
          </cell>
          <cell r="B346">
            <v>4</v>
          </cell>
        </row>
        <row r="347">
          <cell r="A347">
            <v>11561</v>
          </cell>
          <cell r="B347">
            <v>4</v>
          </cell>
        </row>
        <row r="348">
          <cell r="A348">
            <v>11562</v>
          </cell>
          <cell r="B348">
            <v>4</v>
          </cell>
        </row>
        <row r="349">
          <cell r="A349">
            <v>11563</v>
          </cell>
          <cell r="B349">
            <v>4</v>
          </cell>
        </row>
        <row r="350">
          <cell r="A350">
            <v>11571</v>
          </cell>
          <cell r="B350">
            <v>4</v>
          </cell>
        </row>
        <row r="351">
          <cell r="A351">
            <v>11572</v>
          </cell>
          <cell r="B351">
            <v>4</v>
          </cell>
        </row>
        <row r="352">
          <cell r="A352">
            <v>11573</v>
          </cell>
          <cell r="B352">
            <v>4</v>
          </cell>
        </row>
        <row r="353">
          <cell r="A353">
            <v>11581</v>
          </cell>
          <cell r="B353">
            <v>3</v>
          </cell>
        </row>
        <row r="354">
          <cell r="A354">
            <v>11582</v>
          </cell>
          <cell r="B354">
            <v>2</v>
          </cell>
        </row>
        <row r="355">
          <cell r="A355">
            <v>11583</v>
          </cell>
          <cell r="B355">
            <v>3</v>
          </cell>
        </row>
        <row r="356">
          <cell r="A356">
            <v>11584</v>
          </cell>
          <cell r="B356">
            <v>2</v>
          </cell>
        </row>
        <row r="357">
          <cell r="A357">
            <v>11591</v>
          </cell>
          <cell r="B357">
            <v>4</v>
          </cell>
        </row>
        <row r="358">
          <cell r="A358">
            <v>11592</v>
          </cell>
          <cell r="B358">
            <v>4</v>
          </cell>
        </row>
        <row r="359">
          <cell r="A359">
            <v>11593</v>
          </cell>
          <cell r="B359">
            <v>4</v>
          </cell>
        </row>
        <row r="360">
          <cell r="A360">
            <v>11611</v>
          </cell>
          <cell r="B360">
            <v>4</v>
          </cell>
        </row>
        <row r="361">
          <cell r="A361">
            <v>11612</v>
          </cell>
          <cell r="B361">
            <v>3</v>
          </cell>
        </row>
        <row r="362">
          <cell r="A362">
            <v>11613</v>
          </cell>
          <cell r="B362">
            <v>4</v>
          </cell>
        </row>
        <row r="363">
          <cell r="A363">
            <v>11631</v>
          </cell>
          <cell r="B363">
            <v>3</v>
          </cell>
        </row>
        <row r="364">
          <cell r="A364">
            <v>11632</v>
          </cell>
          <cell r="B364">
            <v>4</v>
          </cell>
        </row>
        <row r="365">
          <cell r="A365">
            <v>11633</v>
          </cell>
          <cell r="B365">
            <v>4</v>
          </cell>
        </row>
        <row r="366">
          <cell r="A366">
            <v>11641</v>
          </cell>
          <cell r="B366">
            <v>4</v>
          </cell>
        </row>
        <row r="367">
          <cell r="A367">
            <v>11642</v>
          </cell>
          <cell r="B367">
            <v>4</v>
          </cell>
        </row>
        <row r="368">
          <cell r="A368">
            <v>11643</v>
          </cell>
          <cell r="B368">
            <v>3</v>
          </cell>
        </row>
        <row r="369">
          <cell r="A369">
            <v>11651</v>
          </cell>
          <cell r="B369">
            <v>4</v>
          </cell>
        </row>
        <row r="370">
          <cell r="A370">
            <v>11652</v>
          </cell>
          <cell r="B370">
            <v>2</v>
          </cell>
        </row>
        <row r="371">
          <cell r="A371">
            <v>11661</v>
          </cell>
          <cell r="B371">
            <v>4</v>
          </cell>
        </row>
        <row r="372">
          <cell r="A372">
            <v>11662</v>
          </cell>
          <cell r="B372">
            <v>4</v>
          </cell>
        </row>
        <row r="373">
          <cell r="A373">
            <v>11663</v>
          </cell>
          <cell r="B373">
            <v>3</v>
          </cell>
        </row>
        <row r="374">
          <cell r="A374">
            <v>11671</v>
          </cell>
          <cell r="B374">
            <v>4</v>
          </cell>
        </row>
        <row r="375">
          <cell r="A375">
            <v>11672</v>
          </cell>
          <cell r="B375">
            <v>3</v>
          </cell>
        </row>
        <row r="376">
          <cell r="A376">
            <v>11673</v>
          </cell>
          <cell r="B376">
            <v>4</v>
          </cell>
        </row>
        <row r="377">
          <cell r="A377">
            <v>11681</v>
          </cell>
          <cell r="B377">
            <v>4</v>
          </cell>
        </row>
        <row r="378">
          <cell r="A378">
            <v>11682</v>
          </cell>
          <cell r="B378">
            <v>4</v>
          </cell>
        </row>
        <row r="379">
          <cell r="A379">
            <v>11683</v>
          </cell>
          <cell r="B379">
            <v>3</v>
          </cell>
        </row>
        <row r="380">
          <cell r="A380">
            <v>11691</v>
          </cell>
          <cell r="B380">
            <v>4</v>
          </cell>
        </row>
        <row r="381">
          <cell r="A381">
            <v>11692</v>
          </cell>
          <cell r="B381">
            <v>4</v>
          </cell>
        </row>
        <row r="382">
          <cell r="A382">
            <v>11693</v>
          </cell>
          <cell r="B382">
            <v>4</v>
          </cell>
        </row>
        <row r="383">
          <cell r="A383">
            <v>11701</v>
          </cell>
          <cell r="B383">
            <v>4</v>
          </cell>
        </row>
        <row r="384">
          <cell r="A384">
            <v>11702</v>
          </cell>
          <cell r="B384">
            <v>3</v>
          </cell>
        </row>
        <row r="385">
          <cell r="A385">
            <v>11703</v>
          </cell>
          <cell r="B385">
            <v>4</v>
          </cell>
        </row>
        <row r="386">
          <cell r="A386">
            <v>11721</v>
          </cell>
          <cell r="B386">
            <v>4</v>
          </cell>
        </row>
        <row r="387">
          <cell r="A387">
            <v>11722</v>
          </cell>
          <cell r="B387">
            <v>4</v>
          </cell>
        </row>
        <row r="388">
          <cell r="A388">
            <v>11723</v>
          </cell>
          <cell r="B388">
            <v>4</v>
          </cell>
        </row>
        <row r="389">
          <cell r="A389">
            <v>11731</v>
          </cell>
          <cell r="B389">
            <v>4</v>
          </cell>
        </row>
        <row r="390">
          <cell r="A390">
            <v>11732</v>
          </cell>
          <cell r="B390">
            <v>4</v>
          </cell>
        </row>
        <row r="391">
          <cell r="A391">
            <v>11733</v>
          </cell>
          <cell r="B391">
            <v>4</v>
          </cell>
        </row>
        <row r="392">
          <cell r="A392">
            <v>11741</v>
          </cell>
          <cell r="B392">
            <v>4</v>
          </cell>
        </row>
        <row r="393">
          <cell r="A393">
            <v>11742</v>
          </cell>
          <cell r="B393">
            <v>4</v>
          </cell>
        </row>
        <row r="394">
          <cell r="A394">
            <v>11743</v>
          </cell>
          <cell r="B394">
            <v>3</v>
          </cell>
        </row>
        <row r="395">
          <cell r="A395">
            <v>11751</v>
          </cell>
          <cell r="B395">
            <v>4</v>
          </cell>
        </row>
        <row r="396">
          <cell r="A396">
            <v>11752</v>
          </cell>
          <cell r="B396">
            <v>3</v>
          </cell>
        </row>
        <row r="397">
          <cell r="A397">
            <v>11753</v>
          </cell>
          <cell r="B397">
            <v>4</v>
          </cell>
        </row>
        <row r="398">
          <cell r="A398">
            <v>11761</v>
          </cell>
          <cell r="B398">
            <v>4</v>
          </cell>
        </row>
        <row r="399">
          <cell r="A399">
            <v>11762</v>
          </cell>
          <cell r="B399">
            <v>4</v>
          </cell>
        </row>
        <row r="400">
          <cell r="A400">
            <v>11763</v>
          </cell>
          <cell r="B400">
            <v>4</v>
          </cell>
        </row>
        <row r="401">
          <cell r="A401">
            <v>11771</v>
          </cell>
          <cell r="B401">
            <v>4</v>
          </cell>
        </row>
        <row r="402">
          <cell r="A402">
            <v>11772</v>
          </cell>
          <cell r="B402">
            <v>4</v>
          </cell>
        </row>
        <row r="403">
          <cell r="A403">
            <v>11773</v>
          </cell>
          <cell r="B403">
            <v>4</v>
          </cell>
        </row>
        <row r="404">
          <cell r="A404">
            <v>11781</v>
          </cell>
          <cell r="B404">
            <v>4</v>
          </cell>
        </row>
        <row r="405">
          <cell r="A405">
            <v>11782</v>
          </cell>
          <cell r="B405">
            <v>3</v>
          </cell>
        </row>
        <row r="406">
          <cell r="A406">
            <v>11783</v>
          </cell>
          <cell r="B406">
            <v>4</v>
          </cell>
        </row>
        <row r="407">
          <cell r="A407">
            <v>11791</v>
          </cell>
          <cell r="B407">
            <v>4</v>
          </cell>
        </row>
        <row r="408">
          <cell r="A408">
            <v>11792</v>
          </cell>
          <cell r="B408">
            <v>4</v>
          </cell>
        </row>
        <row r="409">
          <cell r="A409">
            <v>11793</v>
          </cell>
          <cell r="B409">
            <v>4</v>
          </cell>
        </row>
        <row r="410">
          <cell r="A410">
            <v>11801</v>
          </cell>
          <cell r="B410">
            <v>4</v>
          </cell>
        </row>
        <row r="411">
          <cell r="A411">
            <v>11802</v>
          </cell>
          <cell r="B411">
            <v>4</v>
          </cell>
        </row>
        <row r="412">
          <cell r="A412">
            <v>11803</v>
          </cell>
          <cell r="B412">
            <v>4</v>
          </cell>
        </row>
        <row r="413">
          <cell r="A413">
            <v>11811</v>
          </cell>
          <cell r="B413">
            <v>4</v>
          </cell>
        </row>
        <row r="414">
          <cell r="A414">
            <v>11812</v>
          </cell>
          <cell r="B414">
            <v>4</v>
          </cell>
        </row>
        <row r="415">
          <cell r="A415">
            <v>11813</v>
          </cell>
          <cell r="B415">
            <v>3</v>
          </cell>
        </row>
        <row r="416">
          <cell r="A416">
            <v>11821</v>
          </cell>
          <cell r="B416">
            <v>3</v>
          </cell>
        </row>
        <row r="417">
          <cell r="A417">
            <v>11822</v>
          </cell>
          <cell r="B417">
            <v>4</v>
          </cell>
        </row>
        <row r="418">
          <cell r="A418">
            <v>11823</v>
          </cell>
          <cell r="B418">
            <v>3</v>
          </cell>
        </row>
        <row r="419">
          <cell r="A419">
            <v>11831</v>
          </cell>
          <cell r="B419">
            <v>4</v>
          </cell>
        </row>
        <row r="420">
          <cell r="A420">
            <v>11832</v>
          </cell>
          <cell r="B420">
            <v>4</v>
          </cell>
        </row>
        <row r="421">
          <cell r="A421">
            <v>11833</v>
          </cell>
          <cell r="B421">
            <v>4</v>
          </cell>
        </row>
        <row r="422">
          <cell r="A422">
            <v>11841</v>
          </cell>
          <cell r="B422">
            <v>4</v>
          </cell>
        </row>
        <row r="423">
          <cell r="A423">
            <v>11842</v>
          </cell>
          <cell r="B423">
            <v>4</v>
          </cell>
        </row>
        <row r="424">
          <cell r="A424">
            <v>11843</v>
          </cell>
          <cell r="B424">
            <v>4</v>
          </cell>
        </row>
        <row r="425">
          <cell r="A425">
            <v>11851</v>
          </cell>
          <cell r="B425">
            <v>4</v>
          </cell>
        </row>
        <row r="426">
          <cell r="A426">
            <v>11852</v>
          </cell>
          <cell r="B426">
            <v>4</v>
          </cell>
        </row>
        <row r="427">
          <cell r="A427">
            <v>11853</v>
          </cell>
          <cell r="B427">
            <v>4</v>
          </cell>
        </row>
        <row r="428">
          <cell r="A428">
            <v>11861</v>
          </cell>
          <cell r="B428">
            <v>4</v>
          </cell>
        </row>
        <row r="429">
          <cell r="A429">
            <v>11862</v>
          </cell>
          <cell r="B429">
            <v>3</v>
          </cell>
        </row>
        <row r="430">
          <cell r="A430">
            <v>11863</v>
          </cell>
          <cell r="B430">
            <v>4</v>
          </cell>
        </row>
        <row r="431">
          <cell r="A431">
            <v>11871</v>
          </cell>
          <cell r="B431">
            <v>4</v>
          </cell>
        </row>
        <row r="432">
          <cell r="A432">
            <v>11872</v>
          </cell>
          <cell r="B432">
            <v>4</v>
          </cell>
        </row>
        <row r="433">
          <cell r="A433">
            <v>11873</v>
          </cell>
          <cell r="B433">
            <v>4</v>
          </cell>
        </row>
        <row r="434">
          <cell r="A434">
            <v>11881</v>
          </cell>
          <cell r="B434">
            <v>4</v>
          </cell>
        </row>
        <row r="435">
          <cell r="A435">
            <v>11882</v>
          </cell>
          <cell r="B435">
            <v>3</v>
          </cell>
        </row>
        <row r="436">
          <cell r="A436">
            <v>11883</v>
          </cell>
          <cell r="B436">
            <v>4</v>
          </cell>
        </row>
        <row r="437">
          <cell r="A437">
            <v>11891</v>
          </cell>
          <cell r="B437">
            <v>4</v>
          </cell>
        </row>
        <row r="438">
          <cell r="A438">
            <v>11892</v>
          </cell>
          <cell r="B438">
            <v>4</v>
          </cell>
        </row>
        <row r="439">
          <cell r="A439">
            <v>11893</v>
          </cell>
          <cell r="B439">
            <v>4</v>
          </cell>
        </row>
        <row r="440">
          <cell r="A440">
            <v>11901</v>
          </cell>
          <cell r="B440">
            <v>4</v>
          </cell>
        </row>
        <row r="441">
          <cell r="A441">
            <v>11902</v>
          </cell>
          <cell r="B441">
            <v>4</v>
          </cell>
        </row>
        <row r="442">
          <cell r="A442">
            <v>11903</v>
          </cell>
          <cell r="B442">
            <v>4</v>
          </cell>
        </row>
        <row r="443">
          <cell r="A443">
            <v>11911</v>
          </cell>
          <cell r="B443">
            <v>4</v>
          </cell>
        </row>
        <row r="444">
          <cell r="A444">
            <v>11912</v>
          </cell>
          <cell r="B444">
            <v>4</v>
          </cell>
        </row>
        <row r="445">
          <cell r="A445">
            <v>11913</v>
          </cell>
          <cell r="B445">
            <v>4</v>
          </cell>
        </row>
        <row r="446">
          <cell r="A446">
            <v>11921</v>
          </cell>
          <cell r="B446">
            <v>4</v>
          </cell>
        </row>
        <row r="447">
          <cell r="A447">
            <v>11922</v>
          </cell>
          <cell r="B447">
            <v>4</v>
          </cell>
        </row>
        <row r="448">
          <cell r="A448">
            <v>11923</v>
          </cell>
          <cell r="B448">
            <v>4</v>
          </cell>
        </row>
        <row r="449">
          <cell r="A449">
            <v>11931</v>
          </cell>
          <cell r="B449">
            <v>3</v>
          </cell>
        </row>
        <row r="450">
          <cell r="A450">
            <v>11932</v>
          </cell>
          <cell r="B450">
            <v>3</v>
          </cell>
        </row>
        <row r="451">
          <cell r="A451">
            <v>11933</v>
          </cell>
          <cell r="B451">
            <v>4</v>
          </cell>
        </row>
        <row r="452">
          <cell r="A452">
            <v>11941</v>
          </cell>
          <cell r="B452">
            <v>3</v>
          </cell>
        </row>
        <row r="453">
          <cell r="A453">
            <v>11942</v>
          </cell>
          <cell r="B453">
            <v>3</v>
          </cell>
        </row>
        <row r="454">
          <cell r="A454">
            <v>11943</v>
          </cell>
          <cell r="B454">
            <v>3</v>
          </cell>
        </row>
        <row r="455">
          <cell r="A455">
            <v>11951</v>
          </cell>
          <cell r="B455">
            <v>4</v>
          </cell>
        </row>
        <row r="456">
          <cell r="A456">
            <v>11952</v>
          </cell>
          <cell r="B456">
            <v>4</v>
          </cell>
        </row>
        <row r="457">
          <cell r="A457">
            <v>11953</v>
          </cell>
          <cell r="B457">
            <v>4</v>
          </cell>
        </row>
        <row r="458">
          <cell r="A458">
            <v>11961</v>
          </cell>
          <cell r="B458">
            <v>4</v>
          </cell>
        </row>
        <row r="459">
          <cell r="A459">
            <v>11962</v>
          </cell>
          <cell r="B459">
            <v>4</v>
          </cell>
        </row>
        <row r="460">
          <cell r="A460">
            <v>11963</v>
          </cell>
          <cell r="B460">
            <v>3</v>
          </cell>
        </row>
        <row r="461">
          <cell r="A461">
            <v>11981</v>
          </cell>
          <cell r="B461">
            <v>4</v>
          </cell>
        </row>
        <row r="462">
          <cell r="A462">
            <v>11982</v>
          </cell>
          <cell r="B462">
            <v>4</v>
          </cell>
        </row>
        <row r="463">
          <cell r="A463">
            <v>11983</v>
          </cell>
          <cell r="B463">
            <v>4</v>
          </cell>
        </row>
        <row r="464">
          <cell r="A464">
            <v>11991</v>
          </cell>
          <cell r="B464">
            <v>2</v>
          </cell>
        </row>
        <row r="465">
          <cell r="A465">
            <v>11992</v>
          </cell>
          <cell r="B465">
            <v>2</v>
          </cell>
        </row>
        <row r="466">
          <cell r="A466">
            <v>11993</v>
          </cell>
          <cell r="B466">
            <v>1</v>
          </cell>
        </row>
        <row r="467">
          <cell r="A467">
            <v>15011</v>
          </cell>
          <cell r="B467">
            <v>4</v>
          </cell>
        </row>
        <row r="468">
          <cell r="A468">
            <v>15012</v>
          </cell>
          <cell r="B468">
            <v>3</v>
          </cell>
        </row>
        <row r="469">
          <cell r="A469">
            <v>15013</v>
          </cell>
          <cell r="B469">
            <v>3</v>
          </cell>
        </row>
        <row r="470">
          <cell r="A470">
            <v>15021</v>
          </cell>
          <cell r="B470">
            <v>4</v>
          </cell>
        </row>
        <row r="471">
          <cell r="A471">
            <v>15022</v>
          </cell>
          <cell r="B471">
            <v>3</v>
          </cell>
        </row>
        <row r="472">
          <cell r="A472">
            <v>15023</v>
          </cell>
          <cell r="B472">
            <v>4</v>
          </cell>
        </row>
        <row r="473">
          <cell r="A473">
            <v>15031</v>
          </cell>
          <cell r="B473">
            <v>4</v>
          </cell>
        </row>
        <row r="474">
          <cell r="A474">
            <v>15032</v>
          </cell>
          <cell r="B474">
            <v>4</v>
          </cell>
        </row>
        <row r="475">
          <cell r="A475">
            <v>15033</v>
          </cell>
          <cell r="B475">
            <v>3</v>
          </cell>
        </row>
        <row r="476">
          <cell r="A476">
            <v>15041</v>
          </cell>
          <cell r="B476">
            <v>4</v>
          </cell>
        </row>
        <row r="477">
          <cell r="A477">
            <v>15042</v>
          </cell>
          <cell r="B477">
            <v>3</v>
          </cell>
        </row>
        <row r="478">
          <cell r="A478">
            <v>15043</v>
          </cell>
          <cell r="B478">
            <v>4</v>
          </cell>
        </row>
        <row r="479">
          <cell r="A479">
            <v>15051</v>
          </cell>
          <cell r="B479">
            <v>4</v>
          </cell>
        </row>
        <row r="480">
          <cell r="A480">
            <v>15052</v>
          </cell>
          <cell r="B480">
            <v>3</v>
          </cell>
        </row>
        <row r="481">
          <cell r="A481">
            <v>15053</v>
          </cell>
          <cell r="B481">
            <v>4</v>
          </cell>
        </row>
        <row r="482">
          <cell r="A482">
            <v>15061</v>
          </cell>
          <cell r="B482">
            <v>2</v>
          </cell>
        </row>
        <row r="483">
          <cell r="A483">
            <v>15062</v>
          </cell>
          <cell r="B483">
            <v>2</v>
          </cell>
        </row>
        <row r="484">
          <cell r="A484">
            <v>15063</v>
          </cell>
          <cell r="B484">
            <v>2</v>
          </cell>
        </row>
        <row r="485">
          <cell r="A485">
            <v>15081</v>
          </cell>
          <cell r="B485">
            <v>4</v>
          </cell>
        </row>
        <row r="486">
          <cell r="A486">
            <v>15082</v>
          </cell>
          <cell r="B486">
            <v>3</v>
          </cell>
        </row>
        <row r="487">
          <cell r="A487">
            <v>15083</v>
          </cell>
          <cell r="B487">
            <v>4</v>
          </cell>
        </row>
        <row r="488">
          <cell r="A488">
            <v>15091</v>
          </cell>
          <cell r="B488">
            <v>4</v>
          </cell>
        </row>
        <row r="489">
          <cell r="A489">
            <v>15092</v>
          </cell>
          <cell r="B489">
            <v>4</v>
          </cell>
        </row>
        <row r="490">
          <cell r="A490">
            <v>15093</v>
          </cell>
          <cell r="B490">
            <v>4</v>
          </cell>
        </row>
        <row r="491">
          <cell r="A491">
            <v>15101</v>
          </cell>
          <cell r="B491">
            <v>4</v>
          </cell>
        </row>
        <row r="492">
          <cell r="A492">
            <v>15102</v>
          </cell>
          <cell r="B492">
            <v>4</v>
          </cell>
        </row>
        <row r="493">
          <cell r="A493">
            <v>15103</v>
          </cell>
          <cell r="B493">
            <v>3</v>
          </cell>
        </row>
        <row r="494">
          <cell r="A494">
            <v>15111</v>
          </cell>
          <cell r="B494">
            <v>4</v>
          </cell>
        </row>
        <row r="495">
          <cell r="A495">
            <v>15112</v>
          </cell>
          <cell r="B495">
            <v>4</v>
          </cell>
        </row>
        <row r="496">
          <cell r="A496">
            <v>15113</v>
          </cell>
          <cell r="B496">
            <v>4</v>
          </cell>
        </row>
        <row r="497">
          <cell r="A497">
            <v>15121</v>
          </cell>
          <cell r="B497">
            <v>4</v>
          </cell>
        </row>
        <row r="498">
          <cell r="A498">
            <v>15122</v>
          </cell>
          <cell r="B498">
            <v>4</v>
          </cell>
        </row>
        <row r="499">
          <cell r="A499">
            <v>15123</v>
          </cell>
          <cell r="B499">
            <v>3</v>
          </cell>
        </row>
        <row r="500">
          <cell r="A500">
            <v>15131</v>
          </cell>
          <cell r="B500">
            <v>4</v>
          </cell>
        </row>
        <row r="501">
          <cell r="A501">
            <v>15132</v>
          </cell>
          <cell r="B501">
            <v>3</v>
          </cell>
        </row>
        <row r="502">
          <cell r="A502">
            <v>15133</v>
          </cell>
          <cell r="B502">
            <v>4</v>
          </cell>
        </row>
        <row r="503">
          <cell r="A503">
            <v>15141</v>
          </cell>
          <cell r="B503">
            <v>4</v>
          </cell>
        </row>
        <row r="504">
          <cell r="A504">
            <v>15142</v>
          </cell>
          <cell r="B504">
            <v>3</v>
          </cell>
        </row>
        <row r="505">
          <cell r="A505">
            <v>15143</v>
          </cell>
          <cell r="B505">
            <v>3</v>
          </cell>
        </row>
        <row r="506">
          <cell r="A506">
            <v>15151</v>
          </cell>
          <cell r="B506">
            <v>3</v>
          </cell>
        </row>
        <row r="507">
          <cell r="A507">
            <v>15152</v>
          </cell>
          <cell r="B507">
            <v>3</v>
          </cell>
        </row>
        <row r="508">
          <cell r="A508">
            <v>15153</v>
          </cell>
          <cell r="B508">
            <v>4</v>
          </cell>
        </row>
        <row r="509">
          <cell r="A509">
            <v>15161</v>
          </cell>
          <cell r="B509">
            <v>3</v>
          </cell>
        </row>
        <row r="510">
          <cell r="A510">
            <v>15162</v>
          </cell>
          <cell r="B510">
            <v>3</v>
          </cell>
        </row>
        <row r="511">
          <cell r="A511">
            <v>15163</v>
          </cell>
          <cell r="B511">
            <v>3</v>
          </cell>
        </row>
        <row r="512">
          <cell r="A512">
            <v>15171</v>
          </cell>
          <cell r="B512">
            <v>4</v>
          </cell>
        </row>
        <row r="513">
          <cell r="A513">
            <v>15172</v>
          </cell>
          <cell r="B513">
            <v>3</v>
          </cell>
        </row>
        <row r="514">
          <cell r="A514">
            <v>15173</v>
          </cell>
          <cell r="B514">
            <v>3</v>
          </cell>
        </row>
        <row r="515">
          <cell r="A515">
            <v>15181</v>
          </cell>
          <cell r="B515">
            <v>2</v>
          </cell>
        </row>
        <row r="516">
          <cell r="A516">
            <v>15182</v>
          </cell>
          <cell r="B516">
            <v>2</v>
          </cell>
        </row>
        <row r="517">
          <cell r="A517">
            <v>15183</v>
          </cell>
          <cell r="B517">
            <v>2</v>
          </cell>
        </row>
        <row r="518">
          <cell r="A518">
            <v>15191</v>
          </cell>
          <cell r="B518">
            <v>4</v>
          </cell>
        </row>
        <row r="519">
          <cell r="A519">
            <v>15192</v>
          </cell>
          <cell r="B519">
            <v>4</v>
          </cell>
        </row>
        <row r="520">
          <cell r="A520">
            <v>15193</v>
          </cell>
          <cell r="B520">
            <v>4</v>
          </cell>
        </row>
        <row r="521">
          <cell r="A521">
            <v>15201</v>
          </cell>
          <cell r="B521">
            <v>3</v>
          </cell>
        </row>
        <row r="522">
          <cell r="A522">
            <v>15202</v>
          </cell>
          <cell r="B522">
            <v>4</v>
          </cell>
        </row>
        <row r="523">
          <cell r="A523">
            <v>15203</v>
          </cell>
          <cell r="B523">
            <v>4</v>
          </cell>
        </row>
        <row r="524">
          <cell r="A524">
            <v>15211</v>
          </cell>
          <cell r="B524">
            <v>4</v>
          </cell>
        </row>
        <row r="525">
          <cell r="A525">
            <v>15212</v>
          </cell>
          <cell r="B525">
            <v>4</v>
          </cell>
        </row>
        <row r="526">
          <cell r="A526">
            <v>15213</v>
          </cell>
          <cell r="B526">
            <v>4</v>
          </cell>
        </row>
        <row r="527">
          <cell r="A527">
            <v>15221</v>
          </cell>
          <cell r="B527">
            <v>2</v>
          </cell>
        </row>
        <row r="528">
          <cell r="A528">
            <v>15222</v>
          </cell>
          <cell r="B528">
            <v>3</v>
          </cell>
        </row>
        <row r="529">
          <cell r="A529">
            <v>15223</v>
          </cell>
          <cell r="B529">
            <v>3</v>
          </cell>
        </row>
        <row r="530">
          <cell r="A530">
            <v>15231</v>
          </cell>
          <cell r="B530">
            <v>4</v>
          </cell>
        </row>
        <row r="531">
          <cell r="A531">
            <v>15232</v>
          </cell>
          <cell r="B531">
            <v>4</v>
          </cell>
        </row>
        <row r="532">
          <cell r="A532">
            <v>15233</v>
          </cell>
          <cell r="B532">
            <v>4</v>
          </cell>
        </row>
        <row r="533">
          <cell r="A533">
            <v>15251</v>
          </cell>
          <cell r="B533">
            <v>4</v>
          </cell>
        </row>
        <row r="534">
          <cell r="A534">
            <v>15252</v>
          </cell>
          <cell r="B534">
            <v>4</v>
          </cell>
        </row>
        <row r="535">
          <cell r="A535">
            <v>15253</v>
          </cell>
          <cell r="B535">
            <v>4</v>
          </cell>
        </row>
        <row r="536">
          <cell r="A536">
            <v>15261</v>
          </cell>
          <cell r="B536">
            <v>4</v>
          </cell>
        </row>
        <row r="537">
          <cell r="A537">
            <v>15262</v>
          </cell>
          <cell r="B537">
            <v>3</v>
          </cell>
        </row>
        <row r="538">
          <cell r="A538">
            <v>15263</v>
          </cell>
          <cell r="B538">
            <v>3</v>
          </cell>
        </row>
        <row r="539">
          <cell r="A539">
            <v>15281</v>
          </cell>
          <cell r="B539">
            <v>4</v>
          </cell>
        </row>
        <row r="540">
          <cell r="A540">
            <v>15282</v>
          </cell>
          <cell r="B540">
            <v>4</v>
          </cell>
        </row>
        <row r="541">
          <cell r="A541">
            <v>15283</v>
          </cell>
          <cell r="B541">
            <v>3</v>
          </cell>
        </row>
        <row r="542">
          <cell r="A542">
            <v>15291</v>
          </cell>
          <cell r="B542">
            <v>3</v>
          </cell>
        </row>
        <row r="543">
          <cell r="A543">
            <v>15292</v>
          </cell>
          <cell r="B543">
            <v>4</v>
          </cell>
        </row>
        <row r="544">
          <cell r="A544">
            <v>15293</v>
          </cell>
          <cell r="B544">
            <v>4</v>
          </cell>
        </row>
        <row r="545">
          <cell r="A545">
            <v>15301</v>
          </cell>
          <cell r="B545">
            <v>4</v>
          </cell>
        </row>
        <row r="546">
          <cell r="A546">
            <v>15302</v>
          </cell>
          <cell r="B546">
            <v>3</v>
          </cell>
        </row>
        <row r="547">
          <cell r="A547">
            <v>15303</v>
          </cell>
          <cell r="B547">
            <v>4</v>
          </cell>
        </row>
        <row r="548">
          <cell r="A548">
            <v>15311</v>
          </cell>
          <cell r="B548">
            <v>4</v>
          </cell>
        </row>
        <row r="549">
          <cell r="A549">
            <v>15312</v>
          </cell>
          <cell r="B549">
            <v>3</v>
          </cell>
        </row>
        <row r="550">
          <cell r="A550">
            <v>15313</v>
          </cell>
          <cell r="B550">
            <v>4</v>
          </cell>
        </row>
        <row r="551">
          <cell r="A551">
            <v>15321</v>
          </cell>
          <cell r="B551">
            <v>4</v>
          </cell>
        </row>
        <row r="552">
          <cell r="A552">
            <v>15322</v>
          </cell>
          <cell r="B552">
            <v>4</v>
          </cell>
        </row>
        <row r="553">
          <cell r="A553">
            <v>15323</v>
          </cell>
          <cell r="B553">
            <v>4</v>
          </cell>
        </row>
        <row r="554">
          <cell r="A554">
            <v>15331</v>
          </cell>
          <cell r="B554">
            <v>4</v>
          </cell>
        </row>
        <row r="555">
          <cell r="A555">
            <v>15332</v>
          </cell>
          <cell r="B555">
            <v>4</v>
          </cell>
        </row>
        <row r="556">
          <cell r="A556">
            <v>15333</v>
          </cell>
          <cell r="B556">
            <v>4</v>
          </cell>
        </row>
        <row r="557">
          <cell r="A557">
            <v>15341</v>
          </cell>
          <cell r="B557">
            <v>3</v>
          </cell>
        </row>
        <row r="558">
          <cell r="A558">
            <v>15342</v>
          </cell>
          <cell r="B558">
            <v>4</v>
          </cell>
        </row>
        <row r="559">
          <cell r="A559">
            <v>15343</v>
          </cell>
          <cell r="B559">
            <v>4</v>
          </cell>
        </row>
        <row r="560">
          <cell r="A560">
            <v>15351</v>
          </cell>
          <cell r="B560">
            <v>4</v>
          </cell>
        </row>
        <row r="561">
          <cell r="A561">
            <v>15352</v>
          </cell>
          <cell r="B561">
            <v>4</v>
          </cell>
        </row>
        <row r="562">
          <cell r="A562">
            <v>15353</v>
          </cell>
          <cell r="B562">
            <v>4</v>
          </cell>
        </row>
        <row r="563">
          <cell r="A563">
            <v>15361</v>
          </cell>
          <cell r="B563">
            <v>3</v>
          </cell>
        </row>
        <row r="564">
          <cell r="A564">
            <v>15362</v>
          </cell>
          <cell r="B564">
            <v>3</v>
          </cell>
        </row>
        <row r="565">
          <cell r="A565">
            <v>15363</v>
          </cell>
          <cell r="B565">
            <v>3</v>
          </cell>
        </row>
        <row r="566">
          <cell r="A566">
            <v>15371</v>
          </cell>
          <cell r="B566">
            <v>4</v>
          </cell>
        </row>
        <row r="567">
          <cell r="A567">
            <v>15372</v>
          </cell>
          <cell r="B567">
            <v>4</v>
          </cell>
        </row>
        <row r="568">
          <cell r="A568">
            <v>15373</v>
          </cell>
          <cell r="B568">
            <v>3</v>
          </cell>
        </row>
        <row r="569">
          <cell r="A569">
            <v>15381</v>
          </cell>
          <cell r="B569">
            <v>4</v>
          </cell>
        </row>
        <row r="570">
          <cell r="A570">
            <v>15382</v>
          </cell>
          <cell r="B570">
            <v>4</v>
          </cell>
        </row>
        <row r="571">
          <cell r="A571">
            <v>15383</v>
          </cell>
          <cell r="B571">
            <v>3</v>
          </cell>
        </row>
        <row r="572">
          <cell r="A572">
            <v>15391</v>
          </cell>
          <cell r="B572">
            <v>4</v>
          </cell>
        </row>
        <row r="573">
          <cell r="A573">
            <v>15392</v>
          </cell>
          <cell r="B573">
            <v>3</v>
          </cell>
        </row>
        <row r="574">
          <cell r="A574">
            <v>15393</v>
          </cell>
          <cell r="B574">
            <v>4</v>
          </cell>
        </row>
        <row r="575">
          <cell r="A575">
            <v>15401</v>
          </cell>
          <cell r="B575">
            <v>4</v>
          </cell>
        </row>
        <row r="576">
          <cell r="A576">
            <v>15402</v>
          </cell>
          <cell r="B576">
            <v>4</v>
          </cell>
        </row>
        <row r="577">
          <cell r="A577">
            <v>15403</v>
          </cell>
          <cell r="B577">
            <v>4</v>
          </cell>
        </row>
        <row r="578">
          <cell r="A578">
            <v>15441</v>
          </cell>
          <cell r="B578">
            <v>4</v>
          </cell>
        </row>
        <row r="579">
          <cell r="A579">
            <v>15442</v>
          </cell>
          <cell r="B579">
            <v>4</v>
          </cell>
        </row>
        <row r="580">
          <cell r="A580">
            <v>15443</v>
          </cell>
          <cell r="B580">
            <v>4</v>
          </cell>
        </row>
        <row r="581">
          <cell r="A581">
            <v>15451</v>
          </cell>
          <cell r="B581">
            <v>4</v>
          </cell>
        </row>
        <row r="582">
          <cell r="A582">
            <v>15452</v>
          </cell>
          <cell r="B582">
            <v>3</v>
          </cell>
        </row>
        <row r="583">
          <cell r="A583">
            <v>15453</v>
          </cell>
          <cell r="B583">
            <v>3</v>
          </cell>
        </row>
        <row r="584">
          <cell r="A584">
            <v>15461</v>
          </cell>
          <cell r="B584">
            <v>3</v>
          </cell>
        </row>
        <row r="585">
          <cell r="A585">
            <v>15462</v>
          </cell>
          <cell r="B585">
            <v>4</v>
          </cell>
        </row>
        <row r="586">
          <cell r="A586">
            <v>15463</v>
          </cell>
          <cell r="B586">
            <v>4</v>
          </cell>
        </row>
        <row r="587">
          <cell r="A587">
            <v>15471</v>
          </cell>
          <cell r="B587">
            <v>4</v>
          </cell>
        </row>
        <row r="588">
          <cell r="A588">
            <v>15472</v>
          </cell>
          <cell r="B588">
            <v>3</v>
          </cell>
        </row>
        <row r="589">
          <cell r="A589">
            <v>15473</v>
          </cell>
          <cell r="B589">
            <v>3</v>
          </cell>
        </row>
        <row r="590">
          <cell r="A590">
            <v>15501</v>
          </cell>
          <cell r="B590">
            <v>3</v>
          </cell>
        </row>
        <row r="591">
          <cell r="A591">
            <v>15502</v>
          </cell>
          <cell r="B591">
            <v>3</v>
          </cell>
        </row>
        <row r="592">
          <cell r="A592">
            <v>15503</v>
          </cell>
          <cell r="B592">
            <v>4</v>
          </cell>
        </row>
        <row r="593">
          <cell r="A593">
            <v>15511</v>
          </cell>
          <cell r="B593">
            <v>4</v>
          </cell>
        </row>
        <row r="594">
          <cell r="A594">
            <v>15512</v>
          </cell>
          <cell r="B594">
            <v>4</v>
          </cell>
        </row>
        <row r="595">
          <cell r="A595">
            <v>15513</v>
          </cell>
          <cell r="B595">
            <v>4</v>
          </cell>
        </row>
        <row r="596">
          <cell r="A596">
            <v>15521</v>
          </cell>
          <cell r="B596">
            <v>4</v>
          </cell>
        </row>
        <row r="597">
          <cell r="A597">
            <v>15522</v>
          </cell>
          <cell r="B597">
            <v>4</v>
          </cell>
        </row>
        <row r="598">
          <cell r="A598">
            <v>15523</v>
          </cell>
          <cell r="B598">
            <v>3</v>
          </cell>
        </row>
        <row r="599">
          <cell r="A599">
            <v>15531</v>
          </cell>
          <cell r="B599">
            <v>4</v>
          </cell>
        </row>
        <row r="600">
          <cell r="A600">
            <v>15532</v>
          </cell>
          <cell r="B600">
            <v>3</v>
          </cell>
        </row>
        <row r="601">
          <cell r="A601">
            <v>15533</v>
          </cell>
          <cell r="B601">
            <v>4</v>
          </cell>
        </row>
        <row r="602">
          <cell r="A602">
            <v>15541</v>
          </cell>
          <cell r="B602">
            <v>3</v>
          </cell>
        </row>
        <row r="603">
          <cell r="A603">
            <v>15542</v>
          </cell>
          <cell r="B603">
            <v>3</v>
          </cell>
        </row>
        <row r="604">
          <cell r="A604">
            <v>15543</v>
          </cell>
          <cell r="B604">
            <v>4</v>
          </cell>
        </row>
        <row r="605">
          <cell r="A605">
            <v>15551</v>
          </cell>
          <cell r="B605">
            <v>4</v>
          </cell>
        </row>
        <row r="606">
          <cell r="A606">
            <v>15552</v>
          </cell>
          <cell r="B606">
            <v>3</v>
          </cell>
        </row>
        <row r="607">
          <cell r="A607">
            <v>15553</v>
          </cell>
          <cell r="B607">
            <v>4</v>
          </cell>
        </row>
        <row r="608">
          <cell r="A608">
            <v>15561</v>
          </cell>
          <cell r="B608">
            <v>4</v>
          </cell>
        </row>
        <row r="609">
          <cell r="A609">
            <v>15562</v>
          </cell>
          <cell r="B609">
            <v>4</v>
          </cell>
        </row>
        <row r="610">
          <cell r="A610">
            <v>15563</v>
          </cell>
          <cell r="B610">
            <v>4</v>
          </cell>
        </row>
        <row r="611">
          <cell r="A611">
            <v>15571</v>
          </cell>
          <cell r="B611">
            <v>3</v>
          </cell>
        </row>
        <row r="612">
          <cell r="A612">
            <v>15572</v>
          </cell>
          <cell r="B612">
            <v>3</v>
          </cell>
        </row>
        <row r="613">
          <cell r="A613">
            <v>15573</v>
          </cell>
          <cell r="B613">
            <v>3</v>
          </cell>
        </row>
        <row r="614">
          <cell r="A614">
            <v>15581</v>
          </cell>
          <cell r="B614">
            <v>2</v>
          </cell>
        </row>
        <row r="615">
          <cell r="A615">
            <v>15582</v>
          </cell>
          <cell r="B615">
            <v>2</v>
          </cell>
        </row>
        <row r="616">
          <cell r="A616">
            <v>15583</v>
          </cell>
          <cell r="B616">
            <v>2</v>
          </cell>
        </row>
        <row r="617">
          <cell r="A617">
            <v>15591</v>
          </cell>
          <cell r="B617">
            <v>3</v>
          </cell>
        </row>
        <row r="618">
          <cell r="A618">
            <v>15592</v>
          </cell>
          <cell r="B618">
            <v>2</v>
          </cell>
        </row>
        <row r="619">
          <cell r="A619">
            <v>15593</v>
          </cell>
          <cell r="B619">
            <v>3</v>
          </cell>
        </row>
        <row r="620">
          <cell r="A620">
            <v>15601</v>
          </cell>
          <cell r="B620">
            <v>4</v>
          </cell>
        </row>
        <row r="621">
          <cell r="A621">
            <v>15602</v>
          </cell>
          <cell r="B621">
            <v>3</v>
          </cell>
        </row>
        <row r="622">
          <cell r="A622">
            <v>15603</v>
          </cell>
          <cell r="B622">
            <v>3</v>
          </cell>
        </row>
        <row r="623">
          <cell r="A623">
            <v>15611</v>
          </cell>
          <cell r="B623">
            <v>2</v>
          </cell>
        </row>
        <row r="624">
          <cell r="A624">
            <v>15612</v>
          </cell>
          <cell r="B624">
            <v>2</v>
          </cell>
        </row>
        <row r="625">
          <cell r="A625">
            <v>15613</v>
          </cell>
          <cell r="B625">
            <v>2</v>
          </cell>
        </row>
        <row r="626">
          <cell r="A626">
            <v>15621</v>
          </cell>
          <cell r="B626">
            <v>4</v>
          </cell>
        </row>
        <row r="627">
          <cell r="A627">
            <v>15622</v>
          </cell>
          <cell r="B627">
            <v>4</v>
          </cell>
        </row>
        <row r="628">
          <cell r="A628">
            <v>15623</v>
          </cell>
          <cell r="B628">
            <v>3</v>
          </cell>
        </row>
        <row r="629">
          <cell r="A629">
            <v>15641</v>
          </cell>
          <cell r="B629">
            <v>4</v>
          </cell>
        </row>
        <row r="630">
          <cell r="A630">
            <v>15642</v>
          </cell>
          <cell r="B630">
            <v>3</v>
          </cell>
        </row>
        <row r="631">
          <cell r="A631">
            <v>15643</v>
          </cell>
          <cell r="B631">
            <v>3</v>
          </cell>
        </row>
        <row r="632">
          <cell r="A632">
            <v>15651</v>
          </cell>
          <cell r="B632">
            <v>4</v>
          </cell>
        </row>
        <row r="633">
          <cell r="A633">
            <v>15652</v>
          </cell>
          <cell r="B633">
            <v>4</v>
          </cell>
        </row>
        <row r="634">
          <cell r="A634">
            <v>15653</v>
          </cell>
          <cell r="B634">
            <v>4</v>
          </cell>
        </row>
        <row r="635">
          <cell r="A635">
            <v>15661</v>
          </cell>
          <cell r="B635">
            <v>4</v>
          </cell>
        </row>
        <row r="636">
          <cell r="A636">
            <v>15662</v>
          </cell>
          <cell r="B636">
            <v>4</v>
          </cell>
        </row>
        <row r="637">
          <cell r="A637">
            <v>15663</v>
          </cell>
          <cell r="B637">
            <v>4</v>
          </cell>
        </row>
        <row r="638">
          <cell r="A638">
            <v>15711</v>
          </cell>
          <cell r="B638">
            <v>4</v>
          </cell>
        </row>
        <row r="639">
          <cell r="A639">
            <v>15712</v>
          </cell>
          <cell r="B639">
            <v>4</v>
          </cell>
        </row>
        <row r="640">
          <cell r="A640">
            <v>15713</v>
          </cell>
          <cell r="B640">
            <v>4</v>
          </cell>
        </row>
        <row r="641">
          <cell r="A641">
            <v>15841</v>
          </cell>
          <cell r="B641">
            <v>4</v>
          </cell>
        </row>
        <row r="642">
          <cell r="A642">
            <v>15842</v>
          </cell>
          <cell r="B642">
            <v>4</v>
          </cell>
        </row>
        <row r="643">
          <cell r="A643">
            <v>15843</v>
          </cell>
          <cell r="B643">
            <v>4</v>
          </cell>
        </row>
        <row r="649">
          <cell r="A649" t="str">
            <v>Cell_Id</v>
          </cell>
          <cell r="B649" t="str">
            <v>Conf</v>
          </cell>
        </row>
        <row r="650">
          <cell r="A650" t="e">
            <v>#REF!</v>
          </cell>
          <cell r="B650">
            <v>2</v>
          </cell>
        </row>
        <row r="651">
          <cell r="A651" t="e">
            <v>#REF!</v>
          </cell>
          <cell r="B651">
            <v>2</v>
          </cell>
        </row>
        <row r="652">
          <cell r="A652" t="e">
            <v>#REF!</v>
          </cell>
          <cell r="B652">
            <v>2</v>
          </cell>
        </row>
        <row r="654">
          <cell r="A654" t="e">
            <v>#REF!</v>
          </cell>
          <cell r="B654">
            <v>12</v>
          </cell>
        </row>
        <row r="656">
          <cell r="A656" t="e">
            <v>#REF!</v>
          </cell>
        </row>
        <row r="658">
          <cell r="A658" t="e">
            <v>#REF!</v>
          </cell>
        </row>
        <row r="660">
          <cell r="A660" t="e">
            <v>#REF!</v>
          </cell>
        </row>
        <row r="4368">
          <cell r="A4368">
            <v>11201</v>
          </cell>
          <cell r="B4368">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s"/>
      <sheetName val="IO LIST"/>
      <sheetName val="BMS-Pri"/>
      <sheetName val="TBAL9697 -group wise  sdpl"/>
      <sheetName val="Recommended Spares"/>
      <sheetName val="Civil Works"/>
      <sheetName val="Sheet3"/>
      <sheetName val="Name List"/>
      <sheetName val="Servers"/>
      <sheetName val="p&amp;m"/>
      <sheetName val="IO_LIST"/>
      <sheetName val="Recommended_Spares"/>
      <sheetName val="IO_LIST1"/>
      <sheetName val="Recommended_Spares1"/>
      <sheetName val="TBAL9697_-group_wise__sdpl"/>
      <sheetName val="Civil_Works"/>
      <sheetName val="Name_List"/>
      <sheetName val="VCH-SLC"/>
      <sheetName val="Supplier"/>
      <sheetName val="Input"/>
      <sheetName val="Pay_Sep06"/>
      <sheetName val="IO_LIST2"/>
      <sheetName val="Recommended_Spares2"/>
      <sheetName val="TBAL9697_-group_wise__sdpl1"/>
      <sheetName val="Civil_Works1"/>
      <sheetName val="Name_List1"/>
      <sheetName val="Sheet1"/>
      <sheetName val="s"/>
      <sheetName val="Pacakges split"/>
      <sheetName val="gen"/>
      <sheetName val="Costing"/>
      <sheetName val="cox"/>
      <sheetName val="cox (2)"/>
      <sheetName val="kings"/>
      <sheetName val="kings (2)"/>
      <sheetName val="Pure Liquid"/>
      <sheetName val="Mitsu"/>
      <sheetName val="Citibank"/>
      <sheetName val="Citibank (2)"/>
      <sheetName val="TCS"/>
      <sheetName val="TCS-REV"/>
      <sheetName val="VSNL"/>
      <sheetName val="VSNL (2)"/>
      <sheetName val="Raheja"/>
      <sheetName val="EMI-548"/>
      <sheetName val="EMI-057"/>
      <sheetName val="EMI-564"/>
      <sheetName val="Barber"/>
      <sheetName val="Cherry"/>
      <sheetName val="Airfreight"/>
      <sheetName val="I.T.C"/>
      <sheetName val="ITC(R-1)"/>
      <sheetName val="Vinod"/>
      <sheetName val="Ruby"/>
      <sheetName val="Ruby (2)"/>
      <sheetName val="Ruby (3)"/>
      <sheetName val="Ruby-191"/>
      <sheetName val="Ruby-286"/>
      <sheetName val="Ruby-416"/>
      <sheetName val="Ruby-231"/>
      <sheetName val="Sona-VSNL"/>
      <sheetName val="IN-VSNL"/>
      <sheetName val="ZYLOG"/>
      <sheetName val="Stenco"/>
      <sheetName val="Signa"/>
      <sheetName val="Spazzio"/>
      <sheetName val="Asian"/>
      <sheetName val="Asian (2)"/>
      <sheetName val="Airport"/>
      <sheetName val="Escorts-621"/>
      <sheetName val="Escorts-621 (R1)"/>
      <sheetName val="Escorts-(031)"/>
      <sheetName val="Escorts-(37)"/>
      <sheetName val="Escorts-(37-1)"/>
      <sheetName val="Escorts-194"/>
      <sheetName val="Escorts-621 (R2)"/>
      <sheetName val="Escorts-189"/>
      <sheetName val="Escorts-189 (R1)"/>
      <sheetName val="Escorts-189 (R2)"/>
      <sheetName val="Escorts-189 (R3)"/>
      <sheetName val="J.C PENNY"/>
      <sheetName val="J.C PENNY (2)"/>
      <sheetName val="J.C P(A)(R-1)"/>
      <sheetName val="J.C P(A)(R-2)"/>
      <sheetName val="J.C P(B)(R-2)"/>
      <sheetName val="J.C P(A)(R-3)"/>
      <sheetName val="J.C P(B)(R-3)"/>
      <sheetName val="metamorphosis"/>
      <sheetName val="sanjay"/>
      <sheetName val="BNP"/>
      <sheetName val="GUJRAT"/>
      <sheetName val="GUJRAT (2)"/>
      <sheetName val="Jaiprakash"/>
      <sheetName val="Jindal"/>
      <sheetName val="Policy"/>
      <sheetName val="parker"/>
      <sheetName val="Goldstone"/>
      <sheetName val="Eternity"/>
      <sheetName val="NDDB"/>
      <sheetName val="NDDB (2)"/>
      <sheetName val="NDDB (3)"/>
      <sheetName val="NDDB (4)"/>
      <sheetName val="GAS"/>
      <sheetName val="PCRA"/>
      <sheetName val="time"/>
      <sheetName val="purple"/>
      <sheetName val="Gherzi"/>
      <sheetName val="Ruby (4)"/>
      <sheetName val="pall"/>
      <sheetName val="pall (2)"/>
      <sheetName val="pall (3)"/>
      <sheetName val="pall (4)"/>
      <sheetName val="pall (5)"/>
      <sheetName val="pall (6)"/>
      <sheetName val="pall (7)"/>
      <sheetName val="pall (8)"/>
      <sheetName val="pall (9)"/>
      <sheetName val="pall (033)"/>
      <sheetName val="PALL-113"/>
      <sheetName val="PALL-113 (R1)"/>
      <sheetName val="PALL-230"/>
      <sheetName val="PALL-256"/>
      <sheetName val="pall-291"/>
      <sheetName val="Data sheet"/>
      <sheetName val="Fin Sum"/>
      <sheetName val="Summary year Plan"/>
      <sheetName val="Civil Boq"/>
      <sheetName val="Package split - Cost"/>
      <sheetName val="Fill this out first..."/>
      <sheetName val="Structure Bills Qty"/>
      <sheetName val="Break up Sheet"/>
      <sheetName val="Digestion"/>
      <sheetName val="Basement Budget"/>
      <sheetName val="Consolidated"/>
      <sheetName val="Discount"/>
      <sheetName val="COMP"/>
      <sheetName val=""/>
      <sheetName val="ducting"/>
      <sheetName val="d_m_yy"/>
      <sheetName val="d_m_yy__x0013__$-1010000_d_m_yyyy__x001e__$"/>
      <sheetName val="Controls"/>
      <sheetName val="Item- Compact"/>
      <sheetName val="Driveway Beams"/>
      <sheetName val="RA"/>
      <sheetName val="Labour"/>
      <sheetName val="calcul"/>
      <sheetName val="Config"/>
      <sheetName val="Break Dw"/>
      <sheetName val="Det_Des"/>
      <sheetName val="cubes_M20"/>
      <sheetName val="List"/>
      <sheetName val="col-reinft1"/>
      <sheetName val="Lookup"/>
      <sheetName val="DJC"/>
      <sheetName val="VAV"/>
      <sheetName val="Summary_Bank"/>
      <sheetName val="d_m_yy_x005f_x0000__x005f_x0013__$-1010000_"/>
      <sheetName val="Per Unit"/>
      <sheetName val="Window"/>
      <sheetName val="Mantri A"/>
      <sheetName val="key dates"/>
      <sheetName val="Actuals"/>
      <sheetName val="analysis"/>
      <sheetName val="BOQ"/>
      <sheetName val="Build-up"/>
      <sheetName val="Formulas"/>
      <sheetName val="Design"/>
      <sheetName val="13. Steel - Ratio"/>
      <sheetName val="Offer"/>
      <sheetName val="BOQ-Civil"/>
      <sheetName val="Works - Quote Sheet"/>
      <sheetName val="Mat_Cost"/>
      <sheetName val="d_m_yy__x005f_x0013__$-1010000_d_m_yy"/>
      <sheetName val="2.civil-RA"/>
      <sheetName val="TEXT"/>
      <sheetName val="Sensitivity"/>
    </sheetNames>
    <sheetDataSet>
      <sheetData sheetId="0" refreshError="1">
        <row r="8">
          <cell r="J8">
            <v>1.17746</v>
          </cell>
        </row>
        <row r="12">
          <cell r="J12">
            <v>0.03</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ead splm"/>
      <sheetName val="Data"/>
      <sheetName val="SLP Data"/>
      <sheetName val="Lead SLPM."/>
      <sheetName val="SLPM Data"/>
      <sheetName val="Name List"/>
      <sheetName val="Costing"/>
    </sheetNames>
    <sheetDataSet>
      <sheetData sheetId="0"/>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Project_Profile"/>
      <sheetName val="2_Nexus"/>
      <sheetName val="3_Ts_and_Cs"/>
      <sheetName val="4_Risk_Assessment"/>
      <sheetName val="5_Calculation"/>
      <sheetName val="5_Calculation (EUR)"/>
      <sheetName val="5.2_Value chain"/>
      <sheetName val="5.3 Incremental OPEX"/>
      <sheetName val="6_Project_Organization"/>
      <sheetName val="7_Lifecycle_Profitability"/>
      <sheetName val="8_Project_Cash Flow"/>
      <sheetName val="9_Technical_LoA"/>
      <sheetName val="10_ESPC specifics"/>
      <sheetName val="11_Open_Issues"/>
      <sheetName val="Parameter"/>
      <sheetName val="Change Log"/>
      <sheetName val="Project Profile"/>
      <sheetName val="PCS1"/>
      <sheetName val="IO"/>
      <sheetName val="DESIGN"/>
      <sheetName val="Works BAU"/>
      <sheetName val="Works FS"/>
      <sheetName val="Works SES"/>
      <sheetName val="BMS-BOQ "/>
      <sheetName val="BOQ-FAS "/>
      <sheetName val="BOQ-PAS"/>
      <sheetName val="BOQ-SES"/>
      <sheetName val="Note on offer"/>
      <sheetName val="Variation List"/>
      <sheetName val="WBS"/>
      <sheetName val="Ts&amp;Cs"/>
      <sheetName val="Risk"/>
      <sheetName val="Taxes"/>
      <sheetName val="ETC"/>
      <sheetName val="Warranty"/>
      <sheetName val="AMC &amp; O&amp;M"/>
      <sheetName val="Sheet1"/>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6">
          <cell r="A6" t="str">
            <v>Please select</v>
          </cell>
        </row>
        <row r="7">
          <cell r="A7" t="str">
            <v>BAU</v>
          </cell>
        </row>
        <row r="8">
          <cell r="A8" t="str">
            <v>FS</v>
          </cell>
        </row>
        <row r="9">
          <cell r="A9" t="str">
            <v>LV</v>
          </cell>
        </row>
        <row r="10">
          <cell r="A10" t="str">
            <v>SES</v>
          </cell>
        </row>
        <row r="13">
          <cell r="A13" t="str">
            <v>Please select</v>
          </cell>
        </row>
        <row r="14">
          <cell r="A14" t="str">
            <v>BAU-SOL</v>
          </cell>
        </row>
        <row r="15">
          <cell r="A15" t="str">
            <v>BAU-LCM</v>
          </cell>
          <cell r="D15" t="str">
            <v>please select</v>
          </cell>
        </row>
        <row r="16">
          <cell r="A16" t="str">
            <v>FS-S</v>
          </cell>
          <cell r="D16" t="str">
            <v>EUR</v>
          </cell>
        </row>
        <row r="17">
          <cell r="A17" t="str">
            <v>FS-SYS</v>
          </cell>
          <cell r="D17" t="str">
            <v>BRL</v>
          </cell>
        </row>
        <row r="18">
          <cell r="A18" t="str">
            <v>LV-DS</v>
          </cell>
          <cell r="D18" t="str">
            <v>CAD</v>
          </cell>
        </row>
        <row r="19">
          <cell r="A19" t="str">
            <v>SES-ISS</v>
          </cell>
          <cell r="D19" t="str">
            <v>CHF</v>
          </cell>
        </row>
        <row r="20">
          <cell r="A20" t="str">
            <v>SES-MSS</v>
          </cell>
          <cell r="D20" t="str">
            <v>GBP</v>
          </cell>
        </row>
        <row r="21">
          <cell r="A21" t="str">
            <v>SES-LCS</v>
          </cell>
          <cell r="D21" t="str">
            <v>MXN</v>
          </cell>
        </row>
        <row r="22">
          <cell r="D22" t="str">
            <v>USD</v>
          </cell>
        </row>
        <row r="23">
          <cell r="D23" t="str">
            <v>other, specify:</v>
          </cell>
        </row>
        <row r="28">
          <cell r="A28" t="str">
            <v>Please select</v>
          </cell>
        </row>
        <row r="29">
          <cell r="A29" t="str">
            <v>End-User (direct)</v>
          </cell>
        </row>
        <row r="30">
          <cell r="A30" t="str">
            <v>General Contractor</v>
          </cell>
        </row>
        <row r="31">
          <cell r="A31" t="str">
            <v>Electrical /Mechanical Contractor</v>
          </cell>
        </row>
        <row r="32">
          <cell r="A32" t="str">
            <v>Electrical /Mechanical Installer</v>
          </cell>
        </row>
        <row r="33">
          <cell r="A33" t="str">
            <v>Installer (VAP)</v>
          </cell>
        </row>
        <row r="34">
          <cell r="A34" t="str">
            <v>Other</v>
          </cell>
        </row>
        <row r="37">
          <cell r="A37" t="str">
            <v>Please select</v>
          </cell>
        </row>
        <row r="38">
          <cell r="A38" t="str">
            <v>30 Days</v>
          </cell>
        </row>
        <row r="39">
          <cell r="A39" t="str">
            <v>45 Days</v>
          </cell>
        </row>
        <row r="40">
          <cell r="A40" t="str">
            <v>60 Days</v>
          </cell>
        </row>
        <row r="41">
          <cell r="A41" t="str">
            <v>90 Days</v>
          </cell>
        </row>
        <row r="42">
          <cell r="A42" t="str">
            <v>120 Days</v>
          </cell>
        </row>
        <row r="43">
          <cell r="A43" t="str">
            <v>180 Days</v>
          </cell>
        </row>
        <row r="44">
          <cell r="A44" t="str">
            <v>more than 180 Days</v>
          </cell>
        </row>
        <row r="47">
          <cell r="A47" t="str">
            <v>Please select</v>
          </cell>
        </row>
        <row r="48">
          <cell r="A48" t="str">
            <v>Customer request</v>
          </cell>
        </row>
        <row r="49">
          <cell r="A49" t="str">
            <v>Agreed date</v>
          </cell>
        </row>
        <row r="50">
          <cell r="A50" t="str">
            <v>SBT planned date</v>
          </cell>
        </row>
        <row r="53">
          <cell r="A53" t="str">
            <v>Please select</v>
          </cell>
        </row>
        <row r="54">
          <cell r="A54" t="str">
            <v>Design/Enginer./Supply/Install/Comm</v>
          </cell>
        </row>
        <row r="55">
          <cell r="A55" t="str">
            <v>Design/Enginer./Supply/Comm</v>
          </cell>
        </row>
        <row r="56">
          <cell r="A56" t="str">
            <v>Enginer./Supply/Install/Comm</v>
          </cell>
        </row>
        <row r="57">
          <cell r="A57" t="str">
            <v>Supply/Install/Commissioning</v>
          </cell>
        </row>
        <row r="58">
          <cell r="A58" t="str">
            <v>Supply/Commissioning</v>
          </cell>
        </row>
        <row r="59">
          <cell r="A59" t="str">
            <v>Only material supply</v>
          </cell>
        </row>
        <row r="60">
          <cell r="A60" t="str">
            <v>Design/Enginer./Supply/Install/Comm/Guarantee</v>
          </cell>
        </row>
        <row r="61">
          <cell r="A61" t="str">
            <v>Other</v>
          </cell>
        </row>
        <row r="64">
          <cell r="A64" t="str">
            <v>Please select</v>
          </cell>
        </row>
        <row r="65">
          <cell r="A65" t="str">
            <v>Fixed Price / Lump Sum</v>
          </cell>
        </row>
        <row r="66">
          <cell r="A66" t="str">
            <v>Unit Price / Bill of Quantities</v>
          </cell>
        </row>
        <row r="67">
          <cell r="A67" t="str">
            <v>Material and Time</v>
          </cell>
        </row>
        <row r="68">
          <cell r="A68" t="str">
            <v xml:space="preserve">Cost Plus (costs plus % of cost as profit) </v>
          </cell>
        </row>
        <row r="75">
          <cell r="B75" t="str">
            <v>Please select</v>
          </cell>
        </row>
        <row r="76">
          <cell r="A76" t="str">
            <v>Please select</v>
          </cell>
          <cell r="B76" t="str">
            <v>A</v>
          </cell>
        </row>
        <row r="77">
          <cell r="A77" t="str">
            <v>Yes</v>
          </cell>
          <cell r="B77" t="str">
            <v>B</v>
          </cell>
        </row>
        <row r="78">
          <cell r="A78" t="str">
            <v>No</v>
          </cell>
          <cell r="B78" t="str">
            <v>C</v>
          </cell>
        </row>
        <row r="79">
          <cell r="B79" t="str">
            <v>D, E or F</v>
          </cell>
        </row>
        <row r="81">
          <cell r="A81" t="str">
            <v>Please select</v>
          </cell>
        </row>
        <row r="82">
          <cell r="A82" t="str">
            <v>Airports</v>
          </cell>
          <cell r="B82" t="str">
            <v>Please select</v>
          </cell>
        </row>
        <row r="83">
          <cell r="A83" t="str">
            <v>Chemical</v>
          </cell>
          <cell r="B83">
            <v>0</v>
          </cell>
        </row>
        <row r="84">
          <cell r="A84" t="str">
            <v>District Heating</v>
          </cell>
          <cell r="B84">
            <v>1</v>
          </cell>
        </row>
        <row r="85">
          <cell r="A85" t="str">
            <v>Food &amp; Beverage</v>
          </cell>
          <cell r="B85">
            <v>2</v>
          </cell>
        </row>
        <row r="86">
          <cell r="A86" t="str">
            <v>Healthcare / Hospitals</v>
          </cell>
          <cell r="B86" t="str">
            <v>3 or 'not mandatory'</v>
          </cell>
        </row>
        <row r="87">
          <cell r="A87" t="str">
            <v>Hospitality</v>
          </cell>
        </row>
        <row r="88">
          <cell r="A88" t="str">
            <v>Industry / Manufacturing</v>
          </cell>
        </row>
        <row r="89">
          <cell r="A89" t="str">
            <v>Offices</v>
          </cell>
          <cell r="B89" t="str">
            <v>Please select</v>
          </cell>
        </row>
        <row r="90">
          <cell r="A90" t="str">
            <v>Education</v>
          </cell>
          <cell r="B90" t="str">
            <v>0 - Sector</v>
          </cell>
        </row>
        <row r="91">
          <cell r="A91" t="str">
            <v>Ships / Ports</v>
          </cell>
          <cell r="B91" t="str">
            <v>1 - Division CEO/CFO</v>
          </cell>
        </row>
        <row r="92">
          <cell r="A92" t="str">
            <v>Sport Venues / Stadiums</v>
          </cell>
          <cell r="B92" t="str">
            <v>2 - Business Unit /BU/BS</v>
          </cell>
        </row>
        <row r="93">
          <cell r="A93" t="str">
            <v>Telecom / IT / Data Centers</v>
          </cell>
          <cell r="B93" t="str">
            <v>3 - Region</v>
          </cell>
        </row>
        <row r="94">
          <cell r="A94" t="str">
            <v>Life Science / Pharma</v>
          </cell>
        </row>
        <row r="95">
          <cell r="A95" t="str">
            <v>Utilities</v>
          </cell>
        </row>
        <row r="96">
          <cell r="A96" t="str">
            <v>Finance</v>
          </cell>
        </row>
        <row r="97">
          <cell r="A97" t="str">
            <v>Oil &amp; Gas</v>
          </cell>
        </row>
        <row r="98">
          <cell r="A98" t="str">
            <v>Public Sector / Federal</v>
          </cell>
        </row>
        <row r="99">
          <cell r="A99" t="str">
            <v>Wholesale / Retail</v>
          </cell>
        </row>
        <row r="100">
          <cell r="A100" t="str">
            <v>Other - Not Listed</v>
          </cell>
        </row>
        <row r="108">
          <cell r="A108" t="str">
            <v>Please select</v>
          </cell>
        </row>
        <row r="109">
          <cell r="A109" t="str">
            <v>yes</v>
          </cell>
        </row>
        <row r="110">
          <cell r="A110" t="str">
            <v>no</v>
          </cell>
        </row>
      </sheetData>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OC"/>
      <sheetName val="01"/>
      <sheetName val="02"/>
      <sheetName val="03"/>
      <sheetName val="04"/>
      <sheetName val="05"/>
      <sheetName val="06"/>
      <sheetName val="07"/>
      <sheetName val="08"/>
      <sheetName val="09"/>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 List"/>
      <sheetName val="Plant"/>
      <sheetName val="Sales Office"/>
      <sheetName val="Sales Group"/>
      <sheetName val="Insta Key"/>
      <sheetName val="Order Type"/>
      <sheetName val="Reference Information"/>
      <sheetName val="Reference_10_10_10"/>
      <sheetName val="Reference_10_10_10.xls"/>
    </sheetNames>
    <definedNames>
      <definedName name="Div_Des" refersTo="='Reference Information'!$A$2:$A$6"/>
    </definedNames>
    <sheetDataSet>
      <sheetData sheetId="0">
        <row r="1">
          <cell r="B1" t="str">
            <v>Employee Name</v>
          </cell>
        </row>
        <row r="2">
          <cell r="A2" t="str">
            <v>"SES LCS P 1110",</v>
          </cell>
          <cell r="B2" t="str">
            <v>"SES LCS SAC 112010",</v>
          </cell>
        </row>
        <row r="3">
          <cell r="A3">
            <v>74270992</v>
          </cell>
          <cell r="B3" t="str">
            <v>A ANANTHA SUBRAMANIAN</v>
          </cell>
        </row>
        <row r="4">
          <cell r="A4">
            <v>74271169</v>
          </cell>
          <cell r="B4" t="str">
            <v>A ANAS AHAMED</v>
          </cell>
        </row>
        <row r="5">
          <cell r="A5">
            <v>74270233</v>
          </cell>
          <cell r="B5" t="str">
            <v>A ARUNA</v>
          </cell>
        </row>
        <row r="6">
          <cell r="A6">
            <v>74271011</v>
          </cell>
          <cell r="B6" t="str">
            <v>A ATUL THAKARE</v>
          </cell>
        </row>
        <row r="7">
          <cell r="B7" t="str">
            <v>A DEVASENA</v>
          </cell>
        </row>
        <row r="8">
          <cell r="B8" t="str">
            <v>A GULZAR AHAMED</v>
          </cell>
        </row>
        <row r="9">
          <cell r="B9" t="str">
            <v>A KALAISELVI</v>
          </cell>
        </row>
        <row r="10">
          <cell r="B10" t="str">
            <v>A KAMALANABHA</v>
          </cell>
        </row>
        <row r="11">
          <cell r="B11" t="str">
            <v>A KANNAN</v>
          </cell>
        </row>
        <row r="12">
          <cell r="B12" t="str">
            <v>A MOHAMED ISMATH HANEES</v>
          </cell>
        </row>
        <row r="13">
          <cell r="B13" t="str">
            <v>A R PATHAN</v>
          </cell>
        </row>
        <row r="14">
          <cell r="B14" t="str">
            <v>A R SARAVANAN</v>
          </cell>
        </row>
        <row r="15">
          <cell r="B15" t="str">
            <v>A RAJESH</v>
          </cell>
        </row>
        <row r="16">
          <cell r="B16" t="str">
            <v>A RAJESH</v>
          </cell>
        </row>
        <row r="17">
          <cell r="B17" t="str">
            <v>A REVATHI</v>
          </cell>
        </row>
        <row r="18">
          <cell r="B18" t="str">
            <v>A RUCHITA BHATT</v>
          </cell>
        </row>
        <row r="19">
          <cell r="B19" t="str">
            <v>A SELVA KUMAR</v>
          </cell>
        </row>
        <row r="20">
          <cell r="B20" t="str">
            <v>A SENTHIL KUMAR</v>
          </cell>
        </row>
        <row r="21">
          <cell r="B21" t="str">
            <v>A SIVAGAMI</v>
          </cell>
        </row>
        <row r="22">
          <cell r="B22" t="str">
            <v>A SRINIVASAN</v>
          </cell>
        </row>
        <row r="23">
          <cell r="B23" t="str">
            <v>A SURESH YALGAM</v>
          </cell>
        </row>
        <row r="24">
          <cell r="B24" t="str">
            <v>A VARADHARAJAN</v>
          </cell>
        </row>
        <row r="25">
          <cell r="B25" t="str">
            <v>ADASUR SUYOG</v>
          </cell>
        </row>
        <row r="26">
          <cell r="B26" t="str">
            <v>AHMED IMTIYAZ</v>
          </cell>
        </row>
        <row r="27">
          <cell r="B27" t="str">
            <v>AHYA DEVANG</v>
          </cell>
        </row>
        <row r="28">
          <cell r="B28" t="str">
            <v>ALBERT NIKHIL</v>
          </cell>
        </row>
        <row r="29">
          <cell r="B29" t="str">
            <v>ALI JAFFER</v>
          </cell>
        </row>
        <row r="30">
          <cell r="B30" t="str">
            <v>AMBRE SANDEEP GOVIND</v>
          </cell>
        </row>
        <row r="31">
          <cell r="B31" t="str">
            <v>AMIR NADEEM MOHD</v>
          </cell>
        </row>
        <row r="32">
          <cell r="B32" t="str">
            <v>AMRUTE DEVENDRA</v>
          </cell>
        </row>
        <row r="33">
          <cell r="B33" t="str">
            <v>AN VALLIYAPPAN</v>
          </cell>
        </row>
        <row r="34">
          <cell r="B34" t="str">
            <v>ANNAMALAI ANNAMALAI</v>
          </cell>
        </row>
        <row r="35">
          <cell r="B35" t="str">
            <v>ANNAMALAI PRABHU</v>
          </cell>
        </row>
        <row r="36">
          <cell r="B36" t="str">
            <v>ANSARI MOHD. SAAD</v>
          </cell>
        </row>
        <row r="37">
          <cell r="B37" t="str">
            <v>ANTO REEGAN</v>
          </cell>
        </row>
        <row r="38">
          <cell r="B38" t="str">
            <v>ANTONY JINSON</v>
          </cell>
        </row>
        <row r="39">
          <cell r="B39" t="str">
            <v>AYUB MOHAMMED</v>
          </cell>
        </row>
        <row r="40">
          <cell r="B40" t="str">
            <v>B ARUN</v>
          </cell>
        </row>
        <row r="41">
          <cell r="B41" t="str">
            <v>B DEEPAK CHANDER</v>
          </cell>
        </row>
        <row r="42">
          <cell r="B42" t="str">
            <v>B GANESAN</v>
          </cell>
        </row>
        <row r="43">
          <cell r="B43" t="str">
            <v>B J BIPIN KUMAR</v>
          </cell>
        </row>
        <row r="44">
          <cell r="B44" t="str">
            <v>B KADIRAVAN</v>
          </cell>
        </row>
        <row r="45">
          <cell r="B45" t="str">
            <v>B MARUTHI</v>
          </cell>
        </row>
        <row r="46">
          <cell r="B46" t="str">
            <v>B NAGENDRA</v>
          </cell>
        </row>
        <row r="47">
          <cell r="B47" t="str">
            <v>B PRASAD</v>
          </cell>
        </row>
        <row r="48">
          <cell r="B48" t="str">
            <v>B R ANURAJ</v>
          </cell>
        </row>
        <row r="49">
          <cell r="B49" t="str">
            <v>B R VENKATESH</v>
          </cell>
        </row>
        <row r="50">
          <cell r="B50" t="str">
            <v>B SENTHIL</v>
          </cell>
        </row>
        <row r="51">
          <cell r="B51" t="str">
            <v>B SUREKHA</v>
          </cell>
        </row>
        <row r="52">
          <cell r="B52" t="str">
            <v>B V SRINIVAS</v>
          </cell>
        </row>
        <row r="53">
          <cell r="B53" t="str">
            <v>B V VIJAY KUMAR</v>
          </cell>
        </row>
        <row r="54">
          <cell r="B54" t="str">
            <v>BABU SARATH</v>
          </cell>
        </row>
        <row r="55">
          <cell r="B55" t="str">
            <v>BAGCHI SAURAV</v>
          </cell>
        </row>
        <row r="56">
          <cell r="B56" t="str">
            <v>BAGEWADI PARAMAPPA</v>
          </cell>
        </row>
        <row r="57">
          <cell r="B57" t="str">
            <v>BALACHANDAR JAYARAMAN</v>
          </cell>
        </row>
        <row r="58">
          <cell r="B58" t="str">
            <v>BALAKRISHNAN RAJA</v>
          </cell>
        </row>
        <row r="59">
          <cell r="B59" t="str">
            <v>BALLABH GOVIND</v>
          </cell>
        </row>
        <row r="60">
          <cell r="B60" t="str">
            <v>BANERJEE AMIT</v>
          </cell>
        </row>
        <row r="61">
          <cell r="B61" t="str">
            <v>BANERJEE ANGSHUMAN</v>
          </cell>
        </row>
        <row r="62">
          <cell r="B62" t="str">
            <v>BANERJEE INDRANIL</v>
          </cell>
        </row>
        <row r="63">
          <cell r="B63" t="str">
            <v>BANERJEE TONMOY</v>
          </cell>
        </row>
        <row r="64">
          <cell r="B64" t="str">
            <v>BANGROO AMIT</v>
          </cell>
        </row>
        <row r="65">
          <cell r="B65" t="str">
            <v>BANSODE SUBASH</v>
          </cell>
        </row>
        <row r="66">
          <cell r="B66" t="str">
            <v>BARAT ARUP</v>
          </cell>
        </row>
        <row r="67">
          <cell r="B67" t="str">
            <v>BARIK RABINDRA</v>
          </cell>
        </row>
        <row r="68">
          <cell r="B68" t="str">
            <v>BASHA SHAKIR</v>
          </cell>
        </row>
        <row r="69">
          <cell r="B69" t="str">
            <v>BERDE PRITAM KIRAN</v>
          </cell>
        </row>
        <row r="70">
          <cell r="B70" t="str">
            <v>BHALKI RAJASHEKAR</v>
          </cell>
        </row>
        <row r="71">
          <cell r="B71" t="str">
            <v>BHARGAVA PANKAJ</v>
          </cell>
        </row>
        <row r="72">
          <cell r="B72" t="str">
            <v>BHAT PRASANNA</v>
          </cell>
        </row>
        <row r="73">
          <cell r="B73" t="str">
            <v>BHATT ASHOK</v>
          </cell>
        </row>
        <row r="74">
          <cell r="B74" t="str">
            <v>BHATT MALAV</v>
          </cell>
        </row>
        <row r="75">
          <cell r="B75" t="str">
            <v>BHATTACHARJEE SUDIPTA</v>
          </cell>
        </row>
        <row r="76">
          <cell r="B76" t="str">
            <v>BHOSLE AJAY</v>
          </cell>
        </row>
        <row r="77">
          <cell r="B77" t="str">
            <v>BHUIYA NILADRI</v>
          </cell>
        </row>
        <row r="78">
          <cell r="B78" t="str">
            <v>BHULLAR JAGJEEVAN SINGH</v>
          </cell>
        </row>
        <row r="79">
          <cell r="B79" t="str">
            <v>BOHRA MANMEET SINGH</v>
          </cell>
        </row>
        <row r="80">
          <cell r="B80" t="str">
            <v>BORSE SANJAY TAMDEO</v>
          </cell>
        </row>
        <row r="81">
          <cell r="B81" t="str">
            <v>BOSE PRABAL</v>
          </cell>
        </row>
        <row r="82">
          <cell r="B82" t="str">
            <v>BUCKLE RAJ MERRYL DAVID</v>
          </cell>
        </row>
        <row r="83">
          <cell r="B83" t="str">
            <v>C AMALRAJ</v>
          </cell>
        </row>
        <row r="84">
          <cell r="B84" t="str">
            <v>C KARTHIKEYAN</v>
          </cell>
        </row>
        <row r="85">
          <cell r="B85" t="str">
            <v>C LOGANAYAKI</v>
          </cell>
        </row>
        <row r="86">
          <cell r="B86" t="str">
            <v>C M P SUMATHI</v>
          </cell>
        </row>
        <row r="87">
          <cell r="B87" t="str">
            <v>C MURALI</v>
          </cell>
        </row>
        <row r="88">
          <cell r="B88" t="str">
            <v>C NAMBI</v>
          </cell>
        </row>
        <row r="89">
          <cell r="B89" t="str">
            <v>C R ASHOK</v>
          </cell>
        </row>
        <row r="90">
          <cell r="B90" t="str">
            <v>C R DEVENDRA</v>
          </cell>
        </row>
        <row r="91">
          <cell r="B91" t="str">
            <v>C SUDARSANAN</v>
          </cell>
        </row>
        <row r="92">
          <cell r="B92" t="str">
            <v>C SUDHAKAR</v>
          </cell>
        </row>
        <row r="93">
          <cell r="B93" t="str">
            <v>C.V. NIRANJAN</v>
          </cell>
        </row>
        <row r="94">
          <cell r="B94" t="str">
            <v>CHANDAWALE VIJAY</v>
          </cell>
        </row>
        <row r="95">
          <cell r="B95" t="str">
            <v>CHANDRA SURAJIT</v>
          </cell>
        </row>
        <row r="96">
          <cell r="B96" t="str">
            <v>CHAUDHARY BHAGWAN SINGH</v>
          </cell>
        </row>
        <row r="97">
          <cell r="B97" t="str">
            <v>CHAUDHARY JAI PRAKASH</v>
          </cell>
        </row>
        <row r="98">
          <cell r="B98" t="str">
            <v>CHAUDHARY NIRMAL</v>
          </cell>
        </row>
        <row r="99">
          <cell r="B99" t="str">
            <v>CHAUDHRI AJAY</v>
          </cell>
        </row>
        <row r="100">
          <cell r="B100" t="str">
            <v>CHAUHAN SANTOSH</v>
          </cell>
        </row>
        <row r="101">
          <cell r="B101" t="str">
            <v>CHAVAN ANIL SHRAVAN</v>
          </cell>
        </row>
        <row r="102">
          <cell r="B102" t="str">
            <v>CHAVAN PALLAVI</v>
          </cell>
        </row>
        <row r="103">
          <cell r="B103" t="str">
            <v>CHINCHOLE AMOL</v>
          </cell>
        </row>
        <row r="104">
          <cell r="B104" t="str">
            <v>CHITNIS VIKAS</v>
          </cell>
        </row>
        <row r="105">
          <cell r="B105" t="str">
            <v>COOPER BEHRAM</v>
          </cell>
        </row>
        <row r="106">
          <cell r="B106" t="str">
            <v>CP ARUN KRISHNAN</v>
          </cell>
        </row>
        <row r="107">
          <cell r="B107" t="str">
            <v>D ALEXANDER SAMUEL</v>
          </cell>
        </row>
        <row r="108">
          <cell r="B108" t="str">
            <v>D B MANJUNATH</v>
          </cell>
        </row>
        <row r="109">
          <cell r="B109" t="str">
            <v>D DENZIL</v>
          </cell>
        </row>
        <row r="110">
          <cell r="B110" t="str">
            <v>D JAGADISH</v>
          </cell>
        </row>
        <row r="111">
          <cell r="B111" t="str">
            <v>D JAYASHANKAR</v>
          </cell>
        </row>
        <row r="112">
          <cell r="B112" t="str">
            <v>D KAMALAKANNAN</v>
          </cell>
        </row>
        <row r="113">
          <cell r="B113" t="str">
            <v>D KARTHIK</v>
          </cell>
        </row>
        <row r="114">
          <cell r="B114" t="str">
            <v>D MANOJ PRABHAKAR</v>
          </cell>
        </row>
        <row r="115">
          <cell r="B115" t="str">
            <v>D MHASKE ARVIND</v>
          </cell>
        </row>
        <row r="116">
          <cell r="B116" t="str">
            <v>D OSWIN</v>
          </cell>
        </row>
        <row r="117">
          <cell r="B117" t="str">
            <v>D PADMANABHAN</v>
          </cell>
        </row>
        <row r="118">
          <cell r="B118" t="str">
            <v>D PRIYADERSANI</v>
          </cell>
        </row>
        <row r="119">
          <cell r="B119" t="str">
            <v>D SENTHIL KUMAR</v>
          </cell>
        </row>
        <row r="120">
          <cell r="B120" t="str">
            <v>D SWAMI ANNA MURUGAN</v>
          </cell>
        </row>
        <row r="121">
          <cell r="B121" t="str">
            <v>D THIRUKUMAR</v>
          </cell>
        </row>
        <row r="122">
          <cell r="B122" t="str">
            <v>DAMAI BRIJESH</v>
          </cell>
        </row>
        <row r="123">
          <cell r="B123" t="str">
            <v>DAS PRASANTA KUMAR</v>
          </cell>
        </row>
        <row r="124">
          <cell r="B124" t="str">
            <v>DATTATRAJA HARSHAD</v>
          </cell>
        </row>
        <row r="125">
          <cell r="B125" t="str">
            <v>DAVE MADHUSUDAN</v>
          </cell>
        </row>
        <row r="126">
          <cell r="B126" t="str">
            <v>DESHMUKH ANKUSH</v>
          </cell>
        </row>
        <row r="127">
          <cell r="B127" t="str">
            <v>DESHMUKH DILIP</v>
          </cell>
        </row>
        <row r="128">
          <cell r="B128" t="str">
            <v>DESHMUKH FIROJ</v>
          </cell>
        </row>
        <row r="129">
          <cell r="B129" t="str">
            <v>DESHMUKH PRAVIN</v>
          </cell>
        </row>
        <row r="130">
          <cell r="B130" t="str">
            <v>DESHPANDE NAGARAJ</v>
          </cell>
        </row>
        <row r="131">
          <cell r="B131" t="str">
            <v>DEV KESHAV</v>
          </cell>
        </row>
        <row r="132">
          <cell r="B132" t="str">
            <v>DEVARPIRAN SRINIVASAN SEE</v>
          </cell>
        </row>
        <row r="133">
          <cell r="B133" t="str">
            <v>DEVI SUGUNA</v>
          </cell>
        </row>
        <row r="134">
          <cell r="B134" t="str">
            <v>DHAR ATANU</v>
          </cell>
        </row>
        <row r="135">
          <cell r="B135" t="str">
            <v>DHAR DHEEMAN KISHORE</v>
          </cell>
        </row>
        <row r="136">
          <cell r="B136" t="str">
            <v>DHONGADE YOGESH</v>
          </cell>
        </row>
        <row r="137">
          <cell r="B137" t="str">
            <v>DHUMAL SANDESH</v>
          </cell>
        </row>
        <row r="138">
          <cell r="B138" t="str">
            <v>DHURI VAIBHAV</v>
          </cell>
        </row>
        <row r="139">
          <cell r="B139" t="str">
            <v>DILIP VEDPATHAK ABHIJIT</v>
          </cell>
        </row>
        <row r="140">
          <cell r="B140" t="str">
            <v>DONGALE DAYANAND</v>
          </cell>
        </row>
        <row r="141">
          <cell r="B141" t="str">
            <v>DONGARI SATISH</v>
          </cell>
        </row>
        <row r="142">
          <cell r="B142" t="str">
            <v>DONGRE AMIT</v>
          </cell>
        </row>
        <row r="143">
          <cell r="B143" t="str">
            <v>DUNDI ANOOP</v>
          </cell>
        </row>
        <row r="144">
          <cell r="B144" t="str">
            <v>E BALAJI</v>
          </cell>
        </row>
        <row r="145">
          <cell r="B145" t="str">
            <v>E DIWAKAR</v>
          </cell>
        </row>
        <row r="146">
          <cell r="B146" t="str">
            <v>E EGAMBARAM</v>
          </cell>
        </row>
        <row r="147">
          <cell r="B147" t="str">
            <v>E MANIVANNAN</v>
          </cell>
        </row>
        <row r="148">
          <cell r="B148" t="str">
            <v>E SHOLA</v>
          </cell>
        </row>
        <row r="149">
          <cell r="B149" t="str">
            <v>E SURESH</v>
          </cell>
        </row>
        <row r="150">
          <cell r="B150" t="str">
            <v>FARHATHULLAH SYED</v>
          </cell>
        </row>
        <row r="151">
          <cell r="B151" t="str">
            <v>FRANCIS KUNJUMON</v>
          </cell>
        </row>
        <row r="152">
          <cell r="B152" t="str">
            <v>G ARUNKUMAR</v>
          </cell>
        </row>
        <row r="153">
          <cell r="B153" t="str">
            <v>G ASHOK KUMAR</v>
          </cell>
        </row>
        <row r="154">
          <cell r="B154" t="str">
            <v>G BALAJI</v>
          </cell>
        </row>
        <row r="155">
          <cell r="B155" t="str">
            <v>G BHASKAR</v>
          </cell>
        </row>
        <row r="156">
          <cell r="B156" t="str">
            <v>G DEVI</v>
          </cell>
        </row>
        <row r="157">
          <cell r="B157" t="str">
            <v>G G CHANDRASEKHAR</v>
          </cell>
        </row>
        <row r="158">
          <cell r="B158" t="str">
            <v>G GOPINATH</v>
          </cell>
        </row>
        <row r="159">
          <cell r="B159" t="str">
            <v>G HARIBABU</v>
          </cell>
        </row>
        <row r="160">
          <cell r="B160" t="str">
            <v>G J JIJU NAIR</v>
          </cell>
        </row>
        <row r="161">
          <cell r="B161" t="str">
            <v>G LINGAMURTHY</v>
          </cell>
        </row>
        <row r="162">
          <cell r="B162" t="str">
            <v>G PADMAVATHY</v>
          </cell>
        </row>
        <row r="163">
          <cell r="B163" t="str">
            <v>G PANDU</v>
          </cell>
        </row>
        <row r="164">
          <cell r="B164" t="str">
            <v>G PRABHU</v>
          </cell>
        </row>
        <row r="165">
          <cell r="B165" t="str">
            <v>G PRAKASH</v>
          </cell>
        </row>
        <row r="166">
          <cell r="B166" t="str">
            <v>G RAJAGOPAL</v>
          </cell>
        </row>
        <row r="167">
          <cell r="B167" t="str">
            <v>G SANTOSHKUMAR</v>
          </cell>
        </row>
        <row r="168">
          <cell r="B168" t="str">
            <v>G SASIKUMARI</v>
          </cell>
        </row>
        <row r="169">
          <cell r="B169" t="str">
            <v>G SHANMUGAM</v>
          </cell>
        </row>
        <row r="170">
          <cell r="B170" t="str">
            <v>G SIVAKUMAR</v>
          </cell>
        </row>
        <row r="171">
          <cell r="B171" t="str">
            <v>G SRINIVASAN</v>
          </cell>
        </row>
        <row r="172">
          <cell r="B172" t="str">
            <v>G SUTHAKAR</v>
          </cell>
        </row>
        <row r="173">
          <cell r="B173" t="str">
            <v>G THIYAGARAJAN</v>
          </cell>
        </row>
        <row r="174">
          <cell r="B174" t="str">
            <v>G VENKATASALAM</v>
          </cell>
        </row>
        <row r="175">
          <cell r="B175" t="str">
            <v>G YUVARAJ</v>
          </cell>
        </row>
        <row r="176">
          <cell r="B176" t="str">
            <v>GADKARI PRASAD</v>
          </cell>
        </row>
        <row r="177">
          <cell r="B177" t="str">
            <v>GANATA VIVEK</v>
          </cell>
        </row>
        <row r="178">
          <cell r="B178" t="str">
            <v>GAUTAM SANTOSH KUMAR</v>
          </cell>
        </row>
        <row r="179">
          <cell r="B179" t="str">
            <v>GEORGE PRAVEEN</v>
          </cell>
        </row>
        <row r="180">
          <cell r="B180" t="str">
            <v>GHADGE JEEVAN</v>
          </cell>
        </row>
        <row r="181">
          <cell r="B181" t="str">
            <v>GHADGE SANDEEP H</v>
          </cell>
        </row>
        <row r="182">
          <cell r="B182" t="str">
            <v>GHOSAL SAIKAT</v>
          </cell>
        </row>
        <row r="183">
          <cell r="B183" t="str">
            <v>GHOSH ARIJIT</v>
          </cell>
        </row>
        <row r="184">
          <cell r="B184" t="str">
            <v>GHOSH PARTHA SARATHI</v>
          </cell>
        </row>
        <row r="185">
          <cell r="B185" t="str">
            <v>GHOSH PULAK</v>
          </cell>
        </row>
        <row r="186">
          <cell r="B186" t="str">
            <v>GHOSH TAMOJIT</v>
          </cell>
        </row>
        <row r="187">
          <cell r="B187" t="str">
            <v>GNANADURAI JENITTAN</v>
          </cell>
        </row>
        <row r="188">
          <cell r="B188" t="str">
            <v>GOKAVI GIRISH</v>
          </cell>
        </row>
        <row r="189">
          <cell r="B189" t="str">
            <v>GOPAL NANDA</v>
          </cell>
        </row>
        <row r="190">
          <cell r="B190" t="str">
            <v>GORE SUNIL</v>
          </cell>
        </row>
        <row r="191">
          <cell r="B191" t="str">
            <v>GOUDA MALLIKARJUNA</v>
          </cell>
        </row>
        <row r="192">
          <cell r="B192" t="str">
            <v>GUPTA AMIT KUMAR</v>
          </cell>
        </row>
        <row r="193">
          <cell r="B193" t="str">
            <v>GUPTA MANU</v>
          </cell>
        </row>
        <row r="194">
          <cell r="B194" t="str">
            <v>GUPTA RAVI KANT</v>
          </cell>
        </row>
        <row r="195">
          <cell r="B195" t="str">
            <v>GUPTA VINOD</v>
          </cell>
        </row>
        <row r="196">
          <cell r="B196" t="str">
            <v>GUPTA YOGESH</v>
          </cell>
        </row>
        <row r="197">
          <cell r="B197" t="str">
            <v>GURNULE MAYANK</v>
          </cell>
        </row>
        <row r="198">
          <cell r="B198" t="str">
            <v>H BALAJI</v>
          </cell>
        </row>
        <row r="199">
          <cell r="B199" t="str">
            <v>H MAHALAKSHMI</v>
          </cell>
        </row>
        <row r="200">
          <cell r="B200" t="str">
            <v>H SUHUBAN ALI</v>
          </cell>
        </row>
        <row r="201">
          <cell r="B201" t="str">
            <v>H.H KRISHNA</v>
          </cell>
        </row>
        <row r="202">
          <cell r="B202" t="str">
            <v>HAQ AHTASHAMUL</v>
          </cell>
        </row>
        <row r="203">
          <cell r="B203" t="str">
            <v>HAZRA PRONOBESH</v>
          </cell>
        </row>
        <row r="204">
          <cell r="B204" t="str">
            <v>HEDGE PRASHANT S</v>
          </cell>
        </row>
        <row r="205">
          <cell r="B205" t="str">
            <v>HUSSAIN SALEH H</v>
          </cell>
        </row>
        <row r="206">
          <cell r="B206" t="str">
            <v>HUSSAINI SYED SHAFIULLAH</v>
          </cell>
        </row>
        <row r="207">
          <cell r="B207" t="str">
            <v>I STEPHEN</v>
          </cell>
        </row>
        <row r="208">
          <cell r="B208" t="str">
            <v>I SUGANYA</v>
          </cell>
        </row>
        <row r="209">
          <cell r="B209" t="str">
            <v>ISAAC HERALD</v>
          </cell>
        </row>
        <row r="210">
          <cell r="B210" t="str">
            <v>J DAVID NATHANIEL</v>
          </cell>
        </row>
        <row r="211">
          <cell r="B211" t="str">
            <v>J GIBSON</v>
          </cell>
        </row>
        <row r="212">
          <cell r="B212" t="str">
            <v>J J RAJESH</v>
          </cell>
        </row>
        <row r="213">
          <cell r="B213" t="str">
            <v>J LAVA KUMAR</v>
          </cell>
        </row>
        <row r="214">
          <cell r="B214" t="str">
            <v>J MURALIDHARAN</v>
          </cell>
        </row>
        <row r="215">
          <cell r="B215" t="str">
            <v>J NATARAJAN</v>
          </cell>
        </row>
        <row r="216">
          <cell r="B216" t="str">
            <v>J PADMANABHAN</v>
          </cell>
        </row>
        <row r="217">
          <cell r="B217" t="str">
            <v>J SANTHOSH KUMAR</v>
          </cell>
        </row>
        <row r="218">
          <cell r="B218" t="str">
            <v>J SENTHILKUMAR</v>
          </cell>
        </row>
        <row r="219">
          <cell r="B219" t="str">
            <v>J SURESH</v>
          </cell>
        </row>
        <row r="220">
          <cell r="B220" t="str">
            <v>JADHAV RAJESH D</v>
          </cell>
        </row>
        <row r="221">
          <cell r="B221" t="str">
            <v>JAGANNATH DEVKAR SANDEEP</v>
          </cell>
        </row>
        <row r="222">
          <cell r="B222" t="str">
            <v>JAGDALE LAXMAN</v>
          </cell>
        </row>
        <row r="223">
          <cell r="B223" t="str">
            <v>JAIN NEHA</v>
          </cell>
        </row>
        <row r="224">
          <cell r="B224" t="str">
            <v>JANI DHARMESH</v>
          </cell>
        </row>
        <row r="225">
          <cell r="B225" t="str">
            <v>JARE VINOD</v>
          </cell>
        </row>
        <row r="226">
          <cell r="B226" t="str">
            <v>JATHAR TUSHAR</v>
          </cell>
        </row>
        <row r="227">
          <cell r="B227" t="str">
            <v>JAYABAL SRIDHAR</v>
          </cell>
        </row>
        <row r="228">
          <cell r="B228" t="str">
            <v>JAYARAJ ROHIT</v>
          </cell>
        </row>
        <row r="229">
          <cell r="B229" t="str">
            <v>JENIFER JILDAS</v>
          </cell>
        </row>
        <row r="230">
          <cell r="B230" t="str">
            <v>JEYARAM RAMESH</v>
          </cell>
        </row>
        <row r="231">
          <cell r="B231" t="str">
            <v>JONNADULA SATISH</v>
          </cell>
        </row>
        <row r="232">
          <cell r="B232" t="str">
            <v>JOYCE RICHARD</v>
          </cell>
        </row>
        <row r="233">
          <cell r="B233" t="str">
            <v>JUDSON JABEZ PAUL</v>
          </cell>
        </row>
        <row r="234">
          <cell r="B234" t="str">
            <v>K ABDUL HAKEEM</v>
          </cell>
        </row>
        <row r="235">
          <cell r="B235" t="str">
            <v>K BABU</v>
          </cell>
        </row>
        <row r="236">
          <cell r="B236" t="str">
            <v>K BASKARAN</v>
          </cell>
        </row>
        <row r="237">
          <cell r="B237" t="str">
            <v>K BRINDHA DEVI</v>
          </cell>
        </row>
        <row r="238">
          <cell r="B238" t="str">
            <v>K C SREEJITH</v>
          </cell>
        </row>
        <row r="239">
          <cell r="B239" t="str">
            <v>K CHITRA</v>
          </cell>
        </row>
        <row r="240">
          <cell r="B240" t="str">
            <v>K CHITRA</v>
          </cell>
        </row>
        <row r="241">
          <cell r="B241" t="str">
            <v>K DHANASEKARAN</v>
          </cell>
        </row>
        <row r="242">
          <cell r="B242" t="str">
            <v>K DHANASEKARAN</v>
          </cell>
        </row>
        <row r="243">
          <cell r="B243" t="str">
            <v>K G ARUN PRASAD</v>
          </cell>
        </row>
        <row r="244">
          <cell r="B244" t="str">
            <v>K G SATHISH KUMAR</v>
          </cell>
        </row>
        <row r="245">
          <cell r="B245" t="str">
            <v>K GANESAN</v>
          </cell>
        </row>
        <row r="246">
          <cell r="B246" t="str">
            <v>K GANESH</v>
          </cell>
        </row>
        <row r="247">
          <cell r="B247" t="str">
            <v>K HARIHARAN</v>
          </cell>
        </row>
        <row r="248">
          <cell r="B248" t="str">
            <v>K JAWAHAR</v>
          </cell>
        </row>
        <row r="249">
          <cell r="B249" t="str">
            <v>K LAXMI</v>
          </cell>
        </row>
        <row r="250">
          <cell r="B250" t="str">
            <v>K M GAYATHRI</v>
          </cell>
        </row>
        <row r="251">
          <cell r="B251" t="str">
            <v>K MAHESH</v>
          </cell>
        </row>
        <row r="252">
          <cell r="B252" t="str">
            <v>K MALATHY</v>
          </cell>
        </row>
        <row r="253">
          <cell r="B253" t="str">
            <v>K MANGAL RAJ</v>
          </cell>
        </row>
        <row r="254">
          <cell r="B254" t="str">
            <v>K MANIKANDAN</v>
          </cell>
        </row>
        <row r="255">
          <cell r="B255" t="str">
            <v>K MOHAN</v>
          </cell>
        </row>
        <row r="256">
          <cell r="B256" t="str">
            <v>K MURALI KRISHNA</v>
          </cell>
        </row>
        <row r="257">
          <cell r="B257" t="str">
            <v>K P SHARMA</v>
          </cell>
        </row>
        <row r="258">
          <cell r="B258" t="str">
            <v>K RAJAGANAPATHY</v>
          </cell>
        </row>
        <row r="259">
          <cell r="B259" t="str">
            <v>K RAMACHANDRA RAO</v>
          </cell>
        </row>
        <row r="260">
          <cell r="B260" t="str">
            <v>K RAMESH</v>
          </cell>
        </row>
        <row r="261">
          <cell r="B261" t="str">
            <v>K RAVINDRANATH</v>
          </cell>
        </row>
        <row r="262">
          <cell r="B262" t="str">
            <v>K S DEVARAJA</v>
          </cell>
        </row>
        <row r="263">
          <cell r="B263" t="str">
            <v>K S SAJIMON</v>
          </cell>
        </row>
        <row r="264">
          <cell r="B264" t="str">
            <v>K S ZAKEER HUSAIN</v>
          </cell>
        </row>
        <row r="265">
          <cell r="B265" t="str">
            <v>K SARAVANA LINGAM</v>
          </cell>
        </row>
        <row r="266">
          <cell r="B266" t="str">
            <v>K SATHISH KUMAR</v>
          </cell>
        </row>
        <row r="267">
          <cell r="B267" t="str">
            <v>K SEKHAR</v>
          </cell>
        </row>
        <row r="268">
          <cell r="B268" t="str">
            <v>K SIBANANDA SWAIN</v>
          </cell>
        </row>
        <row r="269">
          <cell r="B269" t="str">
            <v>K SRINIVASA RAO</v>
          </cell>
        </row>
        <row r="270">
          <cell r="B270" t="str">
            <v>K SRINIVASAN</v>
          </cell>
        </row>
        <row r="271">
          <cell r="B271" t="str">
            <v>K SRINIVASSAN</v>
          </cell>
        </row>
        <row r="272">
          <cell r="B272" t="str">
            <v>K SUNITHA</v>
          </cell>
        </row>
        <row r="273">
          <cell r="B273" t="str">
            <v>K TAMIL SELVI</v>
          </cell>
        </row>
        <row r="274">
          <cell r="B274" t="str">
            <v>K V SUDEESH</v>
          </cell>
        </row>
        <row r="275">
          <cell r="B275" t="str">
            <v>K VASANTHI</v>
          </cell>
        </row>
        <row r="276">
          <cell r="B276" t="str">
            <v>K VEMBARASI</v>
          </cell>
        </row>
        <row r="277">
          <cell r="B277" t="str">
            <v>K VIJAYA BHARATHI</v>
          </cell>
        </row>
        <row r="278">
          <cell r="B278" t="str">
            <v>K VINOTH KUMAR</v>
          </cell>
        </row>
        <row r="279">
          <cell r="B279" t="str">
            <v>K VISWANATHAN</v>
          </cell>
        </row>
        <row r="280">
          <cell r="B280" t="str">
            <v>K Y GURU DEV</v>
          </cell>
        </row>
        <row r="281">
          <cell r="B281" t="str">
            <v>K.S MATHIYAZHAGAN</v>
          </cell>
        </row>
        <row r="282">
          <cell r="B282" t="str">
            <v>KACHRU SUMEER</v>
          </cell>
        </row>
        <row r="283">
          <cell r="B283" t="str">
            <v>KADAM SONALI ATISH</v>
          </cell>
        </row>
        <row r="284">
          <cell r="B284" t="str">
            <v>KAMANATH VRUSHALI</v>
          </cell>
        </row>
        <row r="285">
          <cell r="B285" t="str">
            <v>KANADE PURSHOTTAM</v>
          </cell>
        </row>
        <row r="286">
          <cell r="B286" t="str">
            <v>KANDASAMY USHARANI</v>
          </cell>
        </row>
        <row r="287">
          <cell r="B287" t="str">
            <v>KARANAM VARA PRASAD</v>
          </cell>
        </row>
        <row r="288">
          <cell r="B288" t="str">
            <v>KARWAL NEERAJ</v>
          </cell>
        </row>
        <row r="289">
          <cell r="B289" t="str">
            <v>KATE KAILAS VINAYAK</v>
          </cell>
        </row>
        <row r="290">
          <cell r="B290" t="str">
            <v>KEDARE NITIN</v>
          </cell>
        </row>
        <row r="291">
          <cell r="B291" t="str">
            <v>KHAN MOHSIN</v>
          </cell>
        </row>
        <row r="292">
          <cell r="B292" t="str">
            <v>KHAN SHABBIR AHMED</v>
          </cell>
        </row>
        <row r="293">
          <cell r="B293" t="str">
            <v>KHANNA AMIT A</v>
          </cell>
        </row>
        <row r="294">
          <cell r="B294" t="str">
            <v>KHIDBIDE PRADEEP</v>
          </cell>
        </row>
        <row r="295">
          <cell r="B295" t="str">
            <v>KHOMNE VISHAL</v>
          </cell>
        </row>
        <row r="296">
          <cell r="B296" t="str">
            <v>KHULLAR ABHISHEK</v>
          </cell>
        </row>
        <row r="297">
          <cell r="B297" t="str">
            <v>KM VEERABHADRACHARI</v>
          </cell>
        </row>
        <row r="298">
          <cell r="B298" t="str">
            <v>KOLI SANDEEP</v>
          </cell>
        </row>
        <row r="299">
          <cell r="B299" t="str">
            <v>KOTHAWALE ADITYA SHARAD</v>
          </cell>
        </row>
        <row r="300">
          <cell r="B300" t="str">
            <v>KRISHNAIAH ANUMOLU</v>
          </cell>
        </row>
        <row r="301">
          <cell r="B301" t="str">
            <v>KRISHNAMURTHY SURESH</v>
          </cell>
        </row>
        <row r="302">
          <cell r="B302" t="str">
            <v>KUBERSING DEORE</v>
          </cell>
        </row>
        <row r="303">
          <cell r="B303" t="str">
            <v>KULKARNI ANJANA</v>
          </cell>
        </row>
        <row r="304">
          <cell r="B304" t="str">
            <v>KUMAR AJAY</v>
          </cell>
        </row>
        <row r="305">
          <cell r="B305" t="str">
            <v>KUMAR ANDREW ASHOK</v>
          </cell>
        </row>
        <row r="306">
          <cell r="B306" t="str">
            <v>KUMAR GUPTA MANISH</v>
          </cell>
        </row>
        <row r="307">
          <cell r="B307" t="str">
            <v>KUMAR NAVEEN</v>
          </cell>
        </row>
        <row r="308">
          <cell r="B308" t="str">
            <v>KUMAR RAHUL</v>
          </cell>
        </row>
        <row r="309">
          <cell r="B309" t="str">
            <v>KUMAR SANJEEV</v>
          </cell>
        </row>
        <row r="310">
          <cell r="B310" t="str">
            <v>KUMAR SANTOSH</v>
          </cell>
        </row>
        <row r="311">
          <cell r="B311" t="str">
            <v>KUMAR SARAVANA</v>
          </cell>
        </row>
        <row r="312">
          <cell r="B312" t="str">
            <v>KUMAR VINOTH</v>
          </cell>
        </row>
        <row r="313">
          <cell r="B313" t="str">
            <v>KUSHWAHA AMITRAJ</v>
          </cell>
        </row>
        <row r="314">
          <cell r="B314" t="str">
            <v>KUTAL JITENDRA</v>
          </cell>
        </row>
        <row r="315">
          <cell r="B315" t="str">
            <v>L B S NAGARJUNA</v>
          </cell>
        </row>
        <row r="316">
          <cell r="B316" t="str">
            <v>L KOKILA</v>
          </cell>
        </row>
        <row r="317">
          <cell r="B317" t="str">
            <v>L MAKESH</v>
          </cell>
        </row>
        <row r="318">
          <cell r="B318" t="str">
            <v>L RAMKUMAR</v>
          </cell>
        </row>
        <row r="319">
          <cell r="B319" t="str">
            <v>L VENKATESAN</v>
          </cell>
        </row>
        <row r="320">
          <cell r="B320" t="str">
            <v>L VIJAYA KUMAR</v>
          </cell>
        </row>
        <row r="321">
          <cell r="B321" t="str">
            <v>LAHANE M MAHESH</v>
          </cell>
        </row>
        <row r="322">
          <cell r="B322" t="str">
            <v>LAWRENCE JUSTIN DHANRAJ</v>
          </cell>
        </row>
        <row r="323">
          <cell r="B323" t="str">
            <v>LOKARE CHITRA</v>
          </cell>
        </row>
        <row r="324">
          <cell r="B324" t="str">
            <v>LVNN VENUGOPAL</v>
          </cell>
        </row>
        <row r="325">
          <cell r="B325" t="str">
            <v>M A GANESHKUMAR</v>
          </cell>
        </row>
        <row r="326">
          <cell r="B326" t="str">
            <v>M APPASSOU</v>
          </cell>
        </row>
        <row r="327">
          <cell r="B327" t="str">
            <v>M AYANAR</v>
          </cell>
        </row>
        <row r="328">
          <cell r="B328" t="str">
            <v>M AZEEZ</v>
          </cell>
        </row>
        <row r="329">
          <cell r="B329" t="str">
            <v>M BARNABAS</v>
          </cell>
        </row>
        <row r="330">
          <cell r="B330" t="str">
            <v>M BHASKER</v>
          </cell>
        </row>
        <row r="331">
          <cell r="B331" t="str">
            <v>M BHUVANESWARI</v>
          </cell>
        </row>
        <row r="332">
          <cell r="B332" t="str">
            <v>M C GOVINDAN KUTTY</v>
          </cell>
        </row>
        <row r="333">
          <cell r="B333" t="str">
            <v>M DEIVANAI</v>
          </cell>
        </row>
        <row r="334">
          <cell r="B334" t="str">
            <v>M DILLI BABU</v>
          </cell>
        </row>
        <row r="335">
          <cell r="B335" t="str">
            <v>M ELAYABARATHI</v>
          </cell>
        </row>
        <row r="336">
          <cell r="B336" t="str">
            <v>M FREEDA</v>
          </cell>
        </row>
        <row r="337">
          <cell r="B337" t="str">
            <v>M J BADRINATH</v>
          </cell>
        </row>
        <row r="338">
          <cell r="B338" t="str">
            <v>M JAVEED</v>
          </cell>
        </row>
        <row r="339">
          <cell r="B339" t="str">
            <v>M JESURAJAN</v>
          </cell>
        </row>
        <row r="340">
          <cell r="B340" t="str">
            <v>M K MOHAN RAJ</v>
          </cell>
        </row>
        <row r="341">
          <cell r="B341" t="str">
            <v>M KALAI SELVI</v>
          </cell>
        </row>
        <row r="342">
          <cell r="B342" t="str">
            <v>M KANDAVEL</v>
          </cell>
        </row>
        <row r="343">
          <cell r="B343" t="str">
            <v>M KRISHNAMOORTHY</v>
          </cell>
        </row>
        <row r="344">
          <cell r="B344" t="str">
            <v>M MAHESH</v>
          </cell>
        </row>
        <row r="345">
          <cell r="B345" t="str">
            <v>M MEGALA</v>
          </cell>
        </row>
        <row r="346">
          <cell r="B346" t="str">
            <v>M MURUGESH</v>
          </cell>
        </row>
        <row r="347">
          <cell r="B347" t="str">
            <v>M NAGESWARARAO</v>
          </cell>
        </row>
        <row r="348">
          <cell r="B348" t="str">
            <v>M PARVANITHA</v>
          </cell>
        </row>
        <row r="349">
          <cell r="B349" t="str">
            <v>M PERATCHI SELVI</v>
          </cell>
        </row>
        <row r="350">
          <cell r="B350" t="str">
            <v>M PERUMAL</v>
          </cell>
        </row>
        <row r="351">
          <cell r="B351" t="str">
            <v>M RAJESWARI</v>
          </cell>
        </row>
        <row r="352">
          <cell r="B352" t="str">
            <v>M RAMANJANEYA</v>
          </cell>
        </row>
        <row r="353">
          <cell r="B353" t="str">
            <v>M RAVI M</v>
          </cell>
        </row>
        <row r="354">
          <cell r="B354" t="str">
            <v>M S KARTHIKEYA</v>
          </cell>
        </row>
        <row r="355">
          <cell r="B355" t="str">
            <v>M S SAM MOHAN</v>
          </cell>
        </row>
        <row r="356">
          <cell r="B356" t="str">
            <v>M SENDHIL KUMAR</v>
          </cell>
        </row>
        <row r="357">
          <cell r="B357" t="str">
            <v>M SHAHULMYDEEN ALI</v>
          </cell>
        </row>
        <row r="358">
          <cell r="B358" t="str">
            <v>M SIRISH KUMAR</v>
          </cell>
        </row>
        <row r="359">
          <cell r="B359" t="str">
            <v>M SIVAKUMAR</v>
          </cell>
        </row>
        <row r="360">
          <cell r="B360" t="str">
            <v>M SIVASARAVANAMANI</v>
          </cell>
        </row>
        <row r="361">
          <cell r="B361" t="str">
            <v>M SUGASHINI</v>
          </cell>
        </row>
        <row r="362">
          <cell r="B362" t="str">
            <v>M THIYAGARAJAN</v>
          </cell>
        </row>
        <row r="363">
          <cell r="B363" t="str">
            <v>M V KISHORE KUMAR</v>
          </cell>
        </row>
        <row r="364">
          <cell r="B364" t="str">
            <v>M VANI</v>
          </cell>
        </row>
        <row r="365">
          <cell r="B365" t="str">
            <v>M VIJAYA MUTHUKUMAR</v>
          </cell>
        </row>
        <row r="366">
          <cell r="B366" t="str">
            <v>M VIMALA</v>
          </cell>
        </row>
        <row r="367">
          <cell r="B367" t="str">
            <v>M.A VENKATARAMANA</v>
          </cell>
        </row>
        <row r="368">
          <cell r="B368" t="str">
            <v>M.V VIDYA</v>
          </cell>
        </row>
        <row r="369">
          <cell r="B369" t="str">
            <v>MADANGIRI GIRISH</v>
          </cell>
        </row>
        <row r="370">
          <cell r="B370" t="str">
            <v>MADHAV HEMANT ASHOK</v>
          </cell>
        </row>
        <row r="371">
          <cell r="B371" t="str">
            <v>MAHADEV POORNIMA</v>
          </cell>
        </row>
        <row r="372">
          <cell r="B372" t="str">
            <v>MAHADIK ANAND</v>
          </cell>
        </row>
        <row r="373">
          <cell r="B373" t="str">
            <v>MAHALINGAM BALAJI</v>
          </cell>
        </row>
        <row r="374">
          <cell r="B374" t="str">
            <v>MAHALINGAM GANESH</v>
          </cell>
        </row>
        <row r="375">
          <cell r="B375" t="str">
            <v>MAHAPATRA GANESHWARA</v>
          </cell>
        </row>
        <row r="376">
          <cell r="B376" t="str">
            <v>MAHAPATRO SUSHANT KUMAR</v>
          </cell>
        </row>
        <row r="377">
          <cell r="B377" t="str">
            <v>MAHESHWARI LALIT</v>
          </cell>
        </row>
        <row r="378">
          <cell r="B378" t="str">
            <v>MAKWANA UMESH</v>
          </cell>
        </row>
        <row r="379">
          <cell r="B379" t="str">
            <v>MALLELA NAVEEN</v>
          </cell>
        </row>
        <row r="380">
          <cell r="B380" t="str">
            <v>MANDAL KAUSTAV</v>
          </cell>
        </row>
        <row r="381">
          <cell r="B381" t="str">
            <v>MANDAL TAPAN</v>
          </cell>
        </row>
        <row r="382">
          <cell r="B382" t="str">
            <v>MANZAR AYAZ</v>
          </cell>
        </row>
        <row r="383">
          <cell r="B383" t="str">
            <v>MARAPPAN MOHAN PRASAD</v>
          </cell>
        </row>
        <row r="384">
          <cell r="B384" t="str">
            <v>MASCARENHAS ANGELA</v>
          </cell>
        </row>
        <row r="385">
          <cell r="B385" t="str">
            <v>MATHEW ISSAC GEORGE</v>
          </cell>
        </row>
        <row r="386">
          <cell r="B386" t="str">
            <v>MATHEW STEPHEN</v>
          </cell>
        </row>
        <row r="387">
          <cell r="B387" t="str">
            <v>MAURYA SUSHIL D</v>
          </cell>
        </row>
        <row r="388">
          <cell r="B388" t="str">
            <v>MEHTA NAYANKUMAR</v>
          </cell>
        </row>
        <row r="389">
          <cell r="B389" t="str">
            <v>MENE SAMEER V</v>
          </cell>
        </row>
        <row r="390">
          <cell r="B390" t="str">
            <v>METHUL CHETAN</v>
          </cell>
        </row>
        <row r="391">
          <cell r="B391" t="str">
            <v>MINCHE AMIT</v>
          </cell>
        </row>
        <row r="392">
          <cell r="B392" t="str">
            <v>MIRANI MAHESH</v>
          </cell>
        </row>
        <row r="393">
          <cell r="B393" t="str">
            <v>MISHRA VINAY KUMAR</v>
          </cell>
        </row>
        <row r="394">
          <cell r="B394" t="str">
            <v>MITRA RANADIP</v>
          </cell>
        </row>
        <row r="395">
          <cell r="B395" t="str">
            <v>MITRA SUMANTA</v>
          </cell>
        </row>
        <row r="396">
          <cell r="B396" t="str">
            <v>MM HARIKRISHNA</v>
          </cell>
        </row>
        <row r="397">
          <cell r="B397" t="str">
            <v>MOHAN VISHAL</v>
          </cell>
        </row>
        <row r="398">
          <cell r="B398" t="str">
            <v>MOHANTY RATIKANTA</v>
          </cell>
        </row>
        <row r="399">
          <cell r="B399" t="str">
            <v>MOHITE SANDEEP</v>
          </cell>
        </row>
        <row r="400">
          <cell r="B400" t="str">
            <v>MOMIN NASIR HUSEN</v>
          </cell>
        </row>
        <row r="401">
          <cell r="B401" t="str">
            <v>MOORTHY ARUN</v>
          </cell>
        </row>
        <row r="402">
          <cell r="B402" t="str">
            <v>MOTE ANAND</v>
          </cell>
        </row>
        <row r="403">
          <cell r="B403" t="str">
            <v>MUKHERJEE ARKARAJ</v>
          </cell>
        </row>
        <row r="404">
          <cell r="B404" t="str">
            <v>MULLA FAIZAHEMED</v>
          </cell>
        </row>
        <row r="405">
          <cell r="B405" t="str">
            <v>MULLA KHALID ISMAIL</v>
          </cell>
        </row>
        <row r="406">
          <cell r="B406" t="str">
            <v>MULLA ZAHID IQBAL</v>
          </cell>
        </row>
        <row r="407">
          <cell r="B407" t="str">
            <v>MURUGESAN LAVANYA</v>
          </cell>
        </row>
        <row r="408">
          <cell r="B408" t="str">
            <v>N ARULCHANDHAR</v>
          </cell>
        </row>
        <row r="409">
          <cell r="B409" t="str">
            <v>N C RAJESH</v>
          </cell>
        </row>
        <row r="410">
          <cell r="B410" t="str">
            <v>N C S RAJAGOPAL</v>
          </cell>
        </row>
        <row r="411">
          <cell r="B411" t="str">
            <v>N CHITRA</v>
          </cell>
        </row>
        <row r="412">
          <cell r="B412" t="str">
            <v>N DINESH PRABHU</v>
          </cell>
        </row>
        <row r="413">
          <cell r="B413" t="str">
            <v>N FATHIMA</v>
          </cell>
        </row>
        <row r="414">
          <cell r="B414" t="str">
            <v>N GRIDHAR</v>
          </cell>
        </row>
        <row r="415">
          <cell r="B415" t="str">
            <v>N INDHUMATHI</v>
          </cell>
        </row>
        <row r="416">
          <cell r="B416" t="str">
            <v>N KALYANASUNDARAM</v>
          </cell>
        </row>
        <row r="417">
          <cell r="B417" t="str">
            <v>N NASARENE RAJAN</v>
          </cell>
        </row>
        <row r="418">
          <cell r="B418" t="str">
            <v>N PRABHURAM</v>
          </cell>
        </row>
        <row r="419">
          <cell r="B419" t="str">
            <v>N RAGUNATH</v>
          </cell>
        </row>
        <row r="420">
          <cell r="B420" t="str">
            <v>N RAMACHANDRAN</v>
          </cell>
        </row>
        <row r="421">
          <cell r="B421" t="str">
            <v>N RAMASAMY</v>
          </cell>
        </row>
        <row r="422">
          <cell r="B422" t="str">
            <v>N SANTHI</v>
          </cell>
        </row>
        <row r="423">
          <cell r="B423" t="str">
            <v>N SENTHIL VELAN</v>
          </cell>
        </row>
        <row r="424">
          <cell r="B424" t="str">
            <v>N SETHURAMAN</v>
          </cell>
        </row>
        <row r="425">
          <cell r="B425" t="str">
            <v>N SIVAGANGAI</v>
          </cell>
        </row>
        <row r="426">
          <cell r="B426" t="str">
            <v>N SRI RAM KUMAR</v>
          </cell>
        </row>
        <row r="427">
          <cell r="B427" t="str">
            <v>N SRINIVASAN</v>
          </cell>
        </row>
        <row r="428">
          <cell r="B428" t="str">
            <v>N SUBRAMANIAN</v>
          </cell>
        </row>
        <row r="429">
          <cell r="B429" t="str">
            <v>N SURESH KUMAR</v>
          </cell>
        </row>
        <row r="430">
          <cell r="B430" t="str">
            <v>N VENKATESAN</v>
          </cell>
        </row>
        <row r="431">
          <cell r="B431" t="str">
            <v>NAGASAI MEESHA</v>
          </cell>
        </row>
        <row r="432">
          <cell r="B432" t="str">
            <v>NAIK DIGAMBER</v>
          </cell>
        </row>
        <row r="433">
          <cell r="B433" t="str">
            <v>NALGE MANIK</v>
          </cell>
        </row>
        <row r="434">
          <cell r="B434" t="str">
            <v>NAMDE SANJAY</v>
          </cell>
        </row>
        <row r="435">
          <cell r="B435" t="str">
            <v>NARASAIAH LAKSHMI</v>
          </cell>
        </row>
        <row r="436">
          <cell r="B436" t="str">
            <v>NATARAJAN MAHESH</v>
          </cell>
        </row>
        <row r="437">
          <cell r="B437" t="str">
            <v>NAYAK RAJESH</v>
          </cell>
        </row>
        <row r="438">
          <cell r="B438" t="str">
            <v>NIRANJANKUMAR THANGAMALA</v>
          </cell>
        </row>
        <row r="439">
          <cell r="B439" t="str">
            <v>P ARUNKUMAR</v>
          </cell>
        </row>
        <row r="440">
          <cell r="B440" t="str">
            <v>P G RAJESH</v>
          </cell>
        </row>
        <row r="441">
          <cell r="B441" t="str">
            <v>P GAYATHRI</v>
          </cell>
        </row>
        <row r="442">
          <cell r="B442" t="str">
            <v>P IYAPPAN</v>
          </cell>
        </row>
        <row r="443">
          <cell r="B443" t="str">
            <v>P K ARUN KUMAR</v>
          </cell>
        </row>
        <row r="444">
          <cell r="B444" t="str">
            <v>P K SUBHASH</v>
          </cell>
        </row>
        <row r="445">
          <cell r="B445" t="str">
            <v>P MADHAN</v>
          </cell>
        </row>
        <row r="446">
          <cell r="B446" t="str">
            <v>P MURUGESH RAJ</v>
          </cell>
        </row>
        <row r="447">
          <cell r="B447" t="str">
            <v>P MUTHUSAMY</v>
          </cell>
        </row>
        <row r="448">
          <cell r="B448" t="str">
            <v>P P HEMANTH KUMAR</v>
          </cell>
        </row>
        <row r="449">
          <cell r="B449" t="str">
            <v>P PALANISAMY</v>
          </cell>
        </row>
        <row r="450">
          <cell r="B450" t="str">
            <v>P R GOVINDARAJ</v>
          </cell>
        </row>
        <row r="451">
          <cell r="B451" t="str">
            <v>P R NACHIAPPAN</v>
          </cell>
        </row>
        <row r="452">
          <cell r="B452" t="str">
            <v>P RAGHUPATHY</v>
          </cell>
        </row>
        <row r="453">
          <cell r="B453" t="str">
            <v>P RAJALAKSHMI</v>
          </cell>
        </row>
        <row r="454">
          <cell r="B454" t="str">
            <v>P S HARI HARAN</v>
          </cell>
        </row>
        <row r="455">
          <cell r="B455" t="str">
            <v>P S VINOD</v>
          </cell>
        </row>
        <row r="456">
          <cell r="B456" t="str">
            <v>P SANTHA KUMAR</v>
          </cell>
        </row>
        <row r="457">
          <cell r="B457" t="str">
            <v>P SENTHIL KUMAR</v>
          </cell>
        </row>
        <row r="458">
          <cell r="B458" t="str">
            <v>P SHANMUGAM</v>
          </cell>
        </row>
        <row r="459">
          <cell r="B459" t="str">
            <v>P SIVAKUMAR</v>
          </cell>
        </row>
        <row r="460">
          <cell r="B460" t="str">
            <v>P THIYAGARAJAN</v>
          </cell>
        </row>
        <row r="461">
          <cell r="B461" t="str">
            <v>P VASU KUMAR</v>
          </cell>
        </row>
        <row r="462">
          <cell r="B462" t="str">
            <v>P VELMOUROUGAN</v>
          </cell>
        </row>
        <row r="463">
          <cell r="B463" t="str">
            <v>P VIGNESWARA RAO</v>
          </cell>
        </row>
        <row r="464">
          <cell r="B464" t="str">
            <v>PABALKAR SACHIN</v>
          </cell>
        </row>
        <row r="465">
          <cell r="B465" t="str">
            <v>PAGARE PURUSHOTHAM</v>
          </cell>
        </row>
        <row r="466">
          <cell r="B466" t="str">
            <v>PANCHAL AMIT</v>
          </cell>
        </row>
        <row r="467">
          <cell r="B467" t="str">
            <v>PANCHAL MILIND MANOHAR</v>
          </cell>
        </row>
        <row r="468">
          <cell r="B468" t="str">
            <v>PANDA MANAS KUMAR</v>
          </cell>
        </row>
        <row r="469">
          <cell r="B469" t="str">
            <v>PANDURANGAN GOPI</v>
          </cell>
        </row>
        <row r="470">
          <cell r="B470" t="str">
            <v>PANT PRAFULL</v>
          </cell>
        </row>
        <row r="471">
          <cell r="B471" t="str">
            <v>PARDESI HEMANT T</v>
          </cell>
        </row>
        <row r="472">
          <cell r="B472" t="str">
            <v>PARMAR MANOJ</v>
          </cell>
        </row>
        <row r="473">
          <cell r="B473" t="str">
            <v>PARSEKAR VAIBHAV SUDHAKAR</v>
          </cell>
        </row>
        <row r="474">
          <cell r="B474" t="str">
            <v>PASALA PRABHAKARA RAO</v>
          </cell>
        </row>
        <row r="475">
          <cell r="B475" t="str">
            <v>PATHAK GANESH</v>
          </cell>
        </row>
        <row r="476">
          <cell r="B476" t="str">
            <v>PATHAK UDAYADITYA</v>
          </cell>
        </row>
        <row r="477">
          <cell r="B477" t="str">
            <v>PATIL JAGDISH</v>
          </cell>
        </row>
        <row r="478">
          <cell r="B478" t="str">
            <v>PATIL JITENDRA</v>
          </cell>
        </row>
        <row r="479">
          <cell r="B479" t="str">
            <v>PATIL LAXMAN</v>
          </cell>
        </row>
        <row r="480">
          <cell r="B480" t="str">
            <v>PATIL SHANKAR GOPAL</v>
          </cell>
        </row>
        <row r="481">
          <cell r="B481" t="str">
            <v>PATTAM G KURIYAN</v>
          </cell>
        </row>
        <row r="482">
          <cell r="B482" t="str">
            <v>PAUL SHIBU</v>
          </cell>
        </row>
        <row r="483">
          <cell r="B483" t="str">
            <v>PEDNEKAR MANISH</v>
          </cell>
        </row>
        <row r="484">
          <cell r="B484" t="str">
            <v>PEREIRA CHRISTIAN</v>
          </cell>
        </row>
        <row r="485">
          <cell r="B485" t="str">
            <v>PILLI SRINIVASA RAO</v>
          </cell>
        </row>
        <row r="486">
          <cell r="B486" t="str">
            <v>PITCHAI THEVAR LAKSHMI</v>
          </cell>
        </row>
        <row r="487">
          <cell r="B487" t="str">
            <v>PRABHAKARAN MANU</v>
          </cell>
        </row>
        <row r="488">
          <cell r="B488" t="str">
            <v>PRABHU AMOL</v>
          </cell>
        </row>
        <row r="489">
          <cell r="B489" t="str">
            <v>PRABU BUSTIN</v>
          </cell>
        </row>
        <row r="490">
          <cell r="B490" t="str">
            <v>PRADHAN RABINDRA MOHAN</v>
          </cell>
        </row>
        <row r="491">
          <cell r="B491" t="str">
            <v>PRAKASH RAVI</v>
          </cell>
        </row>
        <row r="492">
          <cell r="B492" t="str">
            <v>PRAKASH SAKTHI PRAKASH</v>
          </cell>
        </row>
        <row r="493">
          <cell r="B493" t="str">
            <v>PRASAD HARIHARA</v>
          </cell>
        </row>
        <row r="494">
          <cell r="B494" t="str">
            <v>PRASANTH SAI</v>
          </cell>
        </row>
        <row r="495">
          <cell r="B495" t="str">
            <v>R AMAN SAINI</v>
          </cell>
        </row>
        <row r="496">
          <cell r="B496" t="str">
            <v>R ARIVARASU</v>
          </cell>
        </row>
        <row r="497">
          <cell r="B497" t="str">
            <v>R ARUNA</v>
          </cell>
        </row>
        <row r="498">
          <cell r="B498" t="str">
            <v>R ASHWIN</v>
          </cell>
        </row>
        <row r="499">
          <cell r="B499" t="str">
            <v>R BALAJI</v>
          </cell>
        </row>
        <row r="500">
          <cell r="B500" t="str">
            <v>R BALAMURUGAN</v>
          </cell>
        </row>
        <row r="501">
          <cell r="B501" t="str">
            <v>R DHANAKODI</v>
          </cell>
        </row>
        <row r="502">
          <cell r="B502" t="str">
            <v>R DHANDAPANI</v>
          </cell>
        </row>
        <row r="503">
          <cell r="B503" t="str">
            <v>R DINESH</v>
          </cell>
        </row>
        <row r="504">
          <cell r="B504" t="str">
            <v>R ESAKKIMUTHU</v>
          </cell>
        </row>
        <row r="505">
          <cell r="B505" t="str">
            <v>R GOPU</v>
          </cell>
        </row>
        <row r="506">
          <cell r="B506" t="str">
            <v>R GUNASEKARAN</v>
          </cell>
        </row>
        <row r="507">
          <cell r="B507" t="str">
            <v>R JAYAPAL</v>
          </cell>
        </row>
        <row r="508">
          <cell r="B508" t="str">
            <v>R JEROME MICHAEL</v>
          </cell>
        </row>
        <row r="509">
          <cell r="B509" t="str">
            <v>R JEYAKUMAR</v>
          </cell>
        </row>
        <row r="510">
          <cell r="B510" t="str">
            <v>R KAMARASAN</v>
          </cell>
        </row>
        <row r="511">
          <cell r="B511" t="str">
            <v>R KANCHANA</v>
          </cell>
        </row>
        <row r="512">
          <cell r="B512" t="str">
            <v>R KANNAN</v>
          </cell>
        </row>
        <row r="513">
          <cell r="B513" t="str">
            <v>R KRISHNARAJ</v>
          </cell>
        </row>
        <row r="514">
          <cell r="B514" t="str">
            <v>R MANIKANDAN</v>
          </cell>
        </row>
        <row r="515">
          <cell r="B515" t="str">
            <v>R MANOHARAN</v>
          </cell>
        </row>
        <row r="516">
          <cell r="B516" t="str">
            <v>R MOHAN</v>
          </cell>
        </row>
        <row r="517">
          <cell r="B517" t="str">
            <v>R MUTHU KUMAR</v>
          </cell>
        </row>
        <row r="518">
          <cell r="B518" t="str">
            <v>R PONRAJAN</v>
          </cell>
        </row>
        <row r="519">
          <cell r="B519" t="str">
            <v>R PRABAVATHY</v>
          </cell>
        </row>
        <row r="520">
          <cell r="B520" t="str">
            <v>R PRAKASH</v>
          </cell>
        </row>
        <row r="521">
          <cell r="B521" t="str">
            <v>R RAJA</v>
          </cell>
        </row>
        <row r="522">
          <cell r="B522" t="str">
            <v>R RAJA DURAI</v>
          </cell>
        </row>
        <row r="523">
          <cell r="B523" t="str">
            <v>R RAJESH</v>
          </cell>
        </row>
        <row r="524">
          <cell r="B524" t="str">
            <v>R RAMESH</v>
          </cell>
        </row>
        <row r="525">
          <cell r="B525" t="str">
            <v>R S ANOSH</v>
          </cell>
        </row>
        <row r="526">
          <cell r="B526" t="str">
            <v>R S RAMANAN</v>
          </cell>
        </row>
        <row r="527">
          <cell r="B527" t="str">
            <v>R S RAMESHKARTIK</v>
          </cell>
        </row>
        <row r="528">
          <cell r="B528" t="str">
            <v>R SAIRAMAN</v>
          </cell>
        </row>
        <row r="529">
          <cell r="B529" t="str">
            <v>R SANTHOSH BABU</v>
          </cell>
        </row>
        <row r="530">
          <cell r="B530" t="str">
            <v>R SARAVANAN</v>
          </cell>
        </row>
        <row r="531">
          <cell r="B531" t="str">
            <v>R SASIKALA</v>
          </cell>
        </row>
        <row r="532">
          <cell r="B532" t="str">
            <v>R SATHYA PRIYA</v>
          </cell>
        </row>
        <row r="533">
          <cell r="B533" t="str">
            <v>R SENTHILKUMAR</v>
          </cell>
        </row>
        <row r="534">
          <cell r="B534" t="str">
            <v>R SHANKARA KRISHNAN</v>
          </cell>
        </row>
        <row r="535">
          <cell r="B535" t="str">
            <v>R SIVAKUMAR</v>
          </cell>
        </row>
        <row r="536">
          <cell r="B536" t="str">
            <v>R SRIDEVI</v>
          </cell>
        </row>
        <row r="537">
          <cell r="B537" t="str">
            <v>R SUBRAMANI</v>
          </cell>
        </row>
        <row r="538">
          <cell r="B538" t="str">
            <v>R SURESH</v>
          </cell>
        </row>
        <row r="539">
          <cell r="B539" t="str">
            <v>R SYED RAFI</v>
          </cell>
        </row>
        <row r="540">
          <cell r="B540" t="str">
            <v>R TAMILCHELVAN</v>
          </cell>
        </row>
        <row r="541">
          <cell r="B541" t="str">
            <v>R THAYAKRISHNAN</v>
          </cell>
        </row>
        <row r="542">
          <cell r="B542" t="str">
            <v>R THINAGARAN</v>
          </cell>
        </row>
        <row r="543">
          <cell r="B543" t="str">
            <v>R UMAMAHESHWARAN</v>
          </cell>
        </row>
        <row r="544">
          <cell r="B544" t="str">
            <v>R V SUDHAKAR</v>
          </cell>
        </row>
        <row r="545">
          <cell r="B545" t="str">
            <v>R VASUDEVAN</v>
          </cell>
        </row>
        <row r="546">
          <cell r="B546" t="str">
            <v>R VELMURUGAN</v>
          </cell>
        </row>
        <row r="547">
          <cell r="B547" t="str">
            <v>R VENKATESAN</v>
          </cell>
        </row>
        <row r="548">
          <cell r="B548" t="str">
            <v>R VENKATESH</v>
          </cell>
        </row>
        <row r="549">
          <cell r="B549" t="str">
            <v>R VIJAY</v>
          </cell>
        </row>
        <row r="550">
          <cell r="B550" t="str">
            <v>RA KRISHNAKUMAR</v>
          </cell>
        </row>
        <row r="551">
          <cell r="B551" t="str">
            <v>RAGHUNATHAIAH PRABHAKAR</v>
          </cell>
        </row>
        <row r="552">
          <cell r="B552" t="str">
            <v>RAI SAKET KUMAR</v>
          </cell>
        </row>
        <row r="553">
          <cell r="B553" t="str">
            <v>RAJAN JAYALAKSHMI</v>
          </cell>
        </row>
        <row r="554">
          <cell r="B554" t="str">
            <v>RAJULU SANKAR</v>
          </cell>
        </row>
        <row r="555">
          <cell r="B555" t="str">
            <v>RAMAN SURESH</v>
          </cell>
        </row>
        <row r="556">
          <cell r="B556" t="str">
            <v>RAMU SHANKAR</v>
          </cell>
        </row>
        <row r="557">
          <cell r="B557" t="str">
            <v>RANPARIYA ANIL</v>
          </cell>
        </row>
        <row r="558">
          <cell r="B558" t="str">
            <v>RAO MADHUSUDAN VAMAN</v>
          </cell>
        </row>
        <row r="559">
          <cell r="B559" t="str">
            <v>RAO UMA MAHESWARA</v>
          </cell>
        </row>
        <row r="560">
          <cell r="B560" t="str">
            <v>RAO VASUDEV</v>
          </cell>
        </row>
        <row r="561">
          <cell r="B561" t="str">
            <v>RATHI SHALINI</v>
          </cell>
        </row>
        <row r="562">
          <cell r="B562" t="str">
            <v>RATHOD ASHOK</v>
          </cell>
        </row>
        <row r="563">
          <cell r="B563" t="str">
            <v>RAY KRISHANU</v>
          </cell>
        </row>
        <row r="564">
          <cell r="B564" t="str">
            <v>REDDY ANANDA</v>
          </cell>
        </row>
        <row r="565">
          <cell r="B565" t="str">
            <v>RUPANVAR RAVINDRA</v>
          </cell>
        </row>
        <row r="566">
          <cell r="B566" t="str">
            <v>S ANBU</v>
          </cell>
        </row>
        <row r="567">
          <cell r="B567" t="str">
            <v>S ANBUKKARASI</v>
          </cell>
        </row>
        <row r="568">
          <cell r="B568" t="str">
            <v>S ANNADURAI</v>
          </cell>
        </row>
        <row r="569">
          <cell r="B569" t="str">
            <v>S BADRINARAYANAN</v>
          </cell>
        </row>
        <row r="570">
          <cell r="B570" t="str">
            <v>S BALAJI</v>
          </cell>
        </row>
        <row r="571">
          <cell r="B571" t="str">
            <v>S BALASUBRAMANIAM</v>
          </cell>
        </row>
        <row r="572">
          <cell r="B572" t="str">
            <v>S DAISY</v>
          </cell>
        </row>
        <row r="573">
          <cell r="B573" t="str">
            <v>S DEVARAJAN</v>
          </cell>
        </row>
        <row r="574">
          <cell r="B574" t="str">
            <v>S DHINESHKUMAR</v>
          </cell>
        </row>
        <row r="575">
          <cell r="B575" t="str">
            <v>S GOVINDARAJULU</v>
          </cell>
        </row>
        <row r="576">
          <cell r="B576" t="str">
            <v>S HARI KRISHNA</v>
          </cell>
        </row>
        <row r="577">
          <cell r="B577" t="str">
            <v>S INDUMATHI</v>
          </cell>
        </row>
        <row r="578">
          <cell r="B578" t="str">
            <v>S JOHNSON</v>
          </cell>
        </row>
        <row r="579">
          <cell r="B579" t="str">
            <v>S JYOTHI LAKSHMI</v>
          </cell>
        </row>
        <row r="580">
          <cell r="B580" t="str">
            <v>S K LOKESH KUMAR</v>
          </cell>
        </row>
        <row r="581">
          <cell r="B581" t="str">
            <v>S KALIDASAN</v>
          </cell>
        </row>
        <row r="582">
          <cell r="B582" t="str">
            <v>S KALYANI</v>
          </cell>
        </row>
        <row r="583">
          <cell r="B583" t="str">
            <v>S KANNAN</v>
          </cell>
        </row>
        <row r="584">
          <cell r="B584" t="str">
            <v>S KARTHICK</v>
          </cell>
        </row>
        <row r="585">
          <cell r="B585" t="str">
            <v>S KARTHIKEYAN</v>
          </cell>
        </row>
        <row r="586">
          <cell r="B586" t="str">
            <v>S KUMAR</v>
          </cell>
        </row>
        <row r="587">
          <cell r="B587" t="str">
            <v>S KUMARAVEL</v>
          </cell>
        </row>
        <row r="588">
          <cell r="B588" t="str">
            <v>S MALATHI</v>
          </cell>
        </row>
        <row r="589">
          <cell r="B589" t="str">
            <v>S MALLINATH</v>
          </cell>
        </row>
        <row r="590">
          <cell r="B590" t="str">
            <v>S MANIVANNAN</v>
          </cell>
        </row>
        <row r="591">
          <cell r="B591" t="str">
            <v>S MOHAMMED RAFIQ</v>
          </cell>
        </row>
        <row r="592">
          <cell r="B592" t="str">
            <v>S MOHAN</v>
          </cell>
        </row>
        <row r="593">
          <cell r="B593" t="str">
            <v>S MUNIYANDI</v>
          </cell>
        </row>
        <row r="594">
          <cell r="B594" t="str">
            <v>S NAGENDRA</v>
          </cell>
        </row>
        <row r="595">
          <cell r="B595" t="str">
            <v>S NARENDRANATH</v>
          </cell>
        </row>
        <row r="596">
          <cell r="B596" t="str">
            <v>S NETAJI</v>
          </cell>
        </row>
        <row r="597">
          <cell r="B597" t="str">
            <v>S PONNURAJ</v>
          </cell>
        </row>
        <row r="598">
          <cell r="B598" t="str">
            <v>S PONSURESH</v>
          </cell>
        </row>
        <row r="599">
          <cell r="B599" t="str">
            <v>S PURUSHOTHAMAN</v>
          </cell>
        </row>
        <row r="600">
          <cell r="B600" t="str">
            <v>S R GANESH RAM</v>
          </cell>
        </row>
        <row r="601">
          <cell r="B601" t="str">
            <v>S RADJESVARY</v>
          </cell>
        </row>
        <row r="602">
          <cell r="B602" t="str">
            <v>S RAGHURAMAN</v>
          </cell>
        </row>
        <row r="603">
          <cell r="B603" t="str">
            <v>S RAJAGOPAL</v>
          </cell>
        </row>
        <row r="604">
          <cell r="B604" t="str">
            <v>S RAJENDIRANE</v>
          </cell>
        </row>
        <row r="605">
          <cell r="B605" t="str">
            <v>S RAMAJAYAM</v>
          </cell>
        </row>
        <row r="606">
          <cell r="B606" t="str">
            <v>S RAMESH</v>
          </cell>
        </row>
        <row r="607">
          <cell r="B607" t="str">
            <v>S RAMESH</v>
          </cell>
        </row>
        <row r="608">
          <cell r="B608" t="str">
            <v>S RAVISANKAR</v>
          </cell>
        </row>
        <row r="609">
          <cell r="B609" t="str">
            <v>S S VEDHAVALLI</v>
          </cell>
        </row>
        <row r="610">
          <cell r="B610" t="str">
            <v>S SARANYA</v>
          </cell>
        </row>
        <row r="611">
          <cell r="B611" t="str">
            <v>S SARAVANA</v>
          </cell>
        </row>
        <row r="612">
          <cell r="B612" t="str">
            <v>S SELVAKUMAR</v>
          </cell>
        </row>
        <row r="613">
          <cell r="B613" t="str">
            <v>S SELVAM</v>
          </cell>
        </row>
        <row r="614">
          <cell r="B614" t="str">
            <v>S SENTHILNATHAN</v>
          </cell>
        </row>
        <row r="615">
          <cell r="B615" t="str">
            <v>S SRIKUMAR</v>
          </cell>
        </row>
        <row r="616">
          <cell r="B616" t="str">
            <v>S SRINIVASAN</v>
          </cell>
        </row>
        <row r="617">
          <cell r="B617" t="str">
            <v>S SUDHAKAR</v>
          </cell>
        </row>
        <row r="618">
          <cell r="B618" t="str">
            <v>S SURESH</v>
          </cell>
        </row>
        <row r="619">
          <cell r="B619" t="str">
            <v>S SURESH</v>
          </cell>
        </row>
        <row r="620">
          <cell r="B620" t="str">
            <v>S SWAMINATHAN</v>
          </cell>
        </row>
        <row r="621">
          <cell r="B621" t="str">
            <v>S THAMBIDURAI</v>
          </cell>
        </row>
        <row r="622">
          <cell r="B622" t="str">
            <v>S THIRUPATHI</v>
          </cell>
        </row>
        <row r="623">
          <cell r="B623" t="str">
            <v>S VELAYUTHAM</v>
          </cell>
        </row>
        <row r="624">
          <cell r="B624" t="str">
            <v>S VELU</v>
          </cell>
        </row>
        <row r="625">
          <cell r="B625" t="str">
            <v>S VENKATESAN</v>
          </cell>
        </row>
        <row r="626">
          <cell r="B626" t="str">
            <v>S VIJAYAKUMAR</v>
          </cell>
        </row>
        <row r="627">
          <cell r="B627" t="str">
            <v>S VISWANATHAN</v>
          </cell>
        </row>
        <row r="628">
          <cell r="B628" t="str">
            <v>SACHDEVA GAGAN</v>
          </cell>
        </row>
        <row r="629">
          <cell r="B629" t="str">
            <v>SAHOO CHITTARANJAN</v>
          </cell>
        </row>
        <row r="630">
          <cell r="B630" t="str">
            <v>SALMANI MOUNESH</v>
          </cell>
        </row>
        <row r="631">
          <cell r="B631" t="str">
            <v>SAMANTA PRANABES</v>
          </cell>
        </row>
        <row r="632">
          <cell r="B632" t="str">
            <v>SARAVANAN BALAJI</v>
          </cell>
        </row>
        <row r="633">
          <cell r="B633" t="str">
            <v>SARAVANAN BALAJI SANKARA</v>
          </cell>
        </row>
        <row r="634">
          <cell r="B634" t="str">
            <v>SATAM PRASAD M</v>
          </cell>
        </row>
        <row r="635">
          <cell r="B635" t="str">
            <v>SAWANT MAYUR</v>
          </cell>
        </row>
        <row r="636">
          <cell r="B636" t="str">
            <v>SAWANT PRATHAMESH P</v>
          </cell>
        </row>
        <row r="637">
          <cell r="B637" t="str">
            <v>SAWANT RAVINDRA D</v>
          </cell>
        </row>
        <row r="638">
          <cell r="B638" t="str">
            <v>SAWANT SRIKRISHNA</v>
          </cell>
        </row>
        <row r="639">
          <cell r="B639" t="str">
            <v>SAWE SATEJ</v>
          </cell>
        </row>
        <row r="640">
          <cell r="B640" t="str">
            <v>SAXENA VISHAL</v>
          </cell>
        </row>
        <row r="641">
          <cell r="B641" t="str">
            <v>SELVARADJOU DINAKARAN PAN</v>
          </cell>
        </row>
        <row r="642">
          <cell r="B642" t="str">
            <v>SETHURAMAN SURESH</v>
          </cell>
        </row>
        <row r="643">
          <cell r="B643" t="str">
            <v>SHA MOHAMMED EBRAHIM</v>
          </cell>
        </row>
        <row r="644">
          <cell r="B644" t="str">
            <v>SHARMA RAJEEV</v>
          </cell>
        </row>
        <row r="645">
          <cell r="B645" t="str">
            <v>SHASTRI BALAKRISHNA</v>
          </cell>
        </row>
        <row r="646">
          <cell r="B646" t="str">
            <v>SHEIK MOHAMMAD SHADAAB</v>
          </cell>
        </row>
        <row r="647">
          <cell r="B647" t="str">
            <v>SHESHADRI VIVEK</v>
          </cell>
        </row>
        <row r="648">
          <cell r="B648" t="str">
            <v>SHETH JAYKUMAR</v>
          </cell>
        </row>
        <row r="649">
          <cell r="B649" t="str">
            <v>SHETH RONAK</v>
          </cell>
        </row>
        <row r="650">
          <cell r="B650" t="str">
            <v>SHINDE NAYAN</v>
          </cell>
        </row>
        <row r="651">
          <cell r="B651" t="str">
            <v>SHIRSAT HARSH VISHWANATH</v>
          </cell>
        </row>
        <row r="652">
          <cell r="B652" t="str">
            <v>SHIRSAT PRAVIN SHANKAR</v>
          </cell>
        </row>
        <row r="653">
          <cell r="B653" t="str">
            <v>SHIRSATH SANJEEV</v>
          </cell>
        </row>
        <row r="654">
          <cell r="B654" t="str">
            <v>SINGH A K</v>
          </cell>
        </row>
        <row r="655">
          <cell r="B655" t="str">
            <v>SINGH ARABIND KUMAR</v>
          </cell>
        </row>
        <row r="656">
          <cell r="B656" t="str">
            <v>SINGH DINESH</v>
          </cell>
        </row>
        <row r="657">
          <cell r="B657" t="str">
            <v>SINGH PUSHKAR</v>
          </cell>
        </row>
        <row r="658">
          <cell r="B658" t="str">
            <v>SINGH SHASHI PRAKASH</v>
          </cell>
        </row>
        <row r="659">
          <cell r="B659" t="str">
            <v>SIVAPRAGASAM SARAVANAN</v>
          </cell>
        </row>
        <row r="660">
          <cell r="B660" t="str">
            <v>SOMASEKHAR VENKA</v>
          </cell>
        </row>
        <row r="661">
          <cell r="B661" t="str">
            <v>SONAWANE ABHAY</v>
          </cell>
        </row>
        <row r="662">
          <cell r="B662" t="str">
            <v>SP GANESH RAJ</v>
          </cell>
        </row>
        <row r="663">
          <cell r="B663" t="str">
            <v>SRINIVASAN CHANDRAMOULI</v>
          </cell>
        </row>
        <row r="664">
          <cell r="B664" t="str">
            <v>SRIVATSAN VIDYA</v>
          </cell>
        </row>
        <row r="665">
          <cell r="B665" t="str">
            <v>SRV RAM KUMAR</v>
          </cell>
        </row>
        <row r="666">
          <cell r="B666" t="str">
            <v>SUBURAMANIAN YAYADHI RAJA</v>
          </cell>
        </row>
        <row r="667">
          <cell r="B667" t="str">
            <v>SUNDARA RAJ BABU ANANDARA</v>
          </cell>
        </row>
        <row r="668">
          <cell r="B668" t="str">
            <v>SUNDARAM RAMAKRISHNA</v>
          </cell>
        </row>
        <row r="669">
          <cell r="B669" t="str">
            <v>SURVE MUKUL</v>
          </cell>
        </row>
        <row r="670">
          <cell r="B670" t="str">
            <v>SWAIN PREMANANADA</v>
          </cell>
        </row>
        <row r="671">
          <cell r="B671" t="str">
            <v>T BHASKARAN</v>
          </cell>
        </row>
        <row r="672">
          <cell r="B672" t="str">
            <v>T KARTHICK</v>
          </cell>
        </row>
        <row r="673">
          <cell r="B673" t="str">
            <v>T LAKSHMANASWAMY</v>
          </cell>
        </row>
        <row r="674">
          <cell r="B674" t="str">
            <v>T MURUGAN</v>
          </cell>
        </row>
        <row r="675">
          <cell r="B675" t="str">
            <v>T SHAFIULLA</v>
          </cell>
        </row>
        <row r="676">
          <cell r="B676" t="str">
            <v>T SHANMUGANATHAN</v>
          </cell>
        </row>
        <row r="677">
          <cell r="B677" t="str">
            <v>T SUBAKAR</v>
          </cell>
        </row>
        <row r="678">
          <cell r="B678" t="str">
            <v>T TIROUPOURASSOUNDARY</v>
          </cell>
        </row>
        <row r="679">
          <cell r="B679" t="str">
            <v>T V HARIHARAN</v>
          </cell>
        </row>
        <row r="680">
          <cell r="B680" t="str">
            <v>TAMADA MOHANA RAO</v>
          </cell>
        </row>
        <row r="681">
          <cell r="B681" t="str">
            <v>TAMBE DHARMENDRA</v>
          </cell>
        </row>
        <row r="682">
          <cell r="B682" t="str">
            <v>TAMILARASAN MUTHAMIL</v>
          </cell>
        </row>
        <row r="683">
          <cell r="B683" t="str">
            <v>TENNYSON A MAXWELL</v>
          </cell>
        </row>
        <row r="684">
          <cell r="B684" t="str">
            <v>THOMAS LINS</v>
          </cell>
        </row>
        <row r="685">
          <cell r="B685" t="str">
            <v>THUMBARE SUVARNA</v>
          </cell>
        </row>
        <row r="686">
          <cell r="B686" t="str">
            <v>TIWARI ABHISHEK L</v>
          </cell>
        </row>
        <row r="687">
          <cell r="B687" t="str">
            <v>TIWARI ARCHANA</v>
          </cell>
        </row>
        <row r="688">
          <cell r="B688" t="str">
            <v>TIWARI GAURAV KUMAR</v>
          </cell>
        </row>
        <row r="689">
          <cell r="B689" t="str">
            <v>TRIPATHI JAI SHANKAR</v>
          </cell>
        </row>
        <row r="690">
          <cell r="B690" t="str">
            <v>TYAGI GAURAV</v>
          </cell>
        </row>
        <row r="691">
          <cell r="B691" t="str">
            <v>UDNUR S VIRUPAXAPPA</v>
          </cell>
        </row>
        <row r="692">
          <cell r="B692" t="str">
            <v>UNIYAL SANJAY</v>
          </cell>
        </row>
        <row r="693">
          <cell r="B693" t="str">
            <v>UTIKAR DNYANESHWAR</v>
          </cell>
        </row>
        <row r="694">
          <cell r="B694" t="str">
            <v>V ALOYSIUS</v>
          </cell>
        </row>
        <row r="695">
          <cell r="B695" t="str">
            <v>V ATHIMOOLAM</v>
          </cell>
        </row>
        <row r="696">
          <cell r="B696" t="str">
            <v>V C SATHYA NARAYANAN</v>
          </cell>
        </row>
        <row r="697">
          <cell r="B697" t="str">
            <v>V DINESH</v>
          </cell>
        </row>
        <row r="698">
          <cell r="B698" t="str">
            <v>V GAJALAKSHMI</v>
          </cell>
        </row>
        <row r="699">
          <cell r="B699" t="str">
            <v>V GOWRISANKARAN</v>
          </cell>
        </row>
        <row r="700">
          <cell r="B700" t="str">
            <v>V KRISHNAKUMAR</v>
          </cell>
        </row>
        <row r="701">
          <cell r="B701" t="str">
            <v>V MADHU SUDHAN</v>
          </cell>
        </row>
        <row r="702">
          <cell r="B702" t="str">
            <v>V MAHESWARI</v>
          </cell>
        </row>
        <row r="703">
          <cell r="B703" t="str">
            <v>V MOHANA</v>
          </cell>
        </row>
        <row r="704">
          <cell r="B704" t="str">
            <v>V PADMANABAN</v>
          </cell>
        </row>
        <row r="705">
          <cell r="B705" t="str">
            <v>V PREMNATH</v>
          </cell>
        </row>
        <row r="706">
          <cell r="B706" t="str">
            <v>V R MURUGANANTHAM</v>
          </cell>
        </row>
        <row r="707">
          <cell r="B707" t="str">
            <v>V RADHIKALA</v>
          </cell>
        </row>
        <row r="708">
          <cell r="B708" t="str">
            <v>V RAVI KUMAR</v>
          </cell>
        </row>
        <row r="709">
          <cell r="B709" t="str">
            <v>V SENTHIL KUMAR</v>
          </cell>
        </row>
        <row r="710">
          <cell r="B710" t="str">
            <v>V SHAGILA</v>
          </cell>
        </row>
        <row r="711">
          <cell r="B711" t="str">
            <v>V SHIVAKUMAR</v>
          </cell>
        </row>
        <row r="712">
          <cell r="B712" t="str">
            <v>V SHYLAJA</v>
          </cell>
        </row>
        <row r="713">
          <cell r="B713" t="str">
            <v>V SRIMANNARAYANA</v>
          </cell>
        </row>
        <row r="714">
          <cell r="B714" t="str">
            <v>V SRINIVASAN</v>
          </cell>
        </row>
        <row r="715">
          <cell r="B715" t="str">
            <v>V SRINIVASAN</v>
          </cell>
        </row>
        <row r="716">
          <cell r="B716" t="str">
            <v>V SUBRAMANIAN</v>
          </cell>
        </row>
        <row r="717">
          <cell r="B717" t="str">
            <v>V SWAMINATHAN</v>
          </cell>
        </row>
        <row r="718">
          <cell r="B718" t="str">
            <v>V V SRIRAMAN</v>
          </cell>
        </row>
        <row r="719">
          <cell r="B719" t="str">
            <v>V VIMALA</v>
          </cell>
        </row>
        <row r="720">
          <cell r="B720" t="str">
            <v>VANJA MANI SAMPATH</v>
          </cell>
        </row>
        <row r="721">
          <cell r="B721" t="str">
            <v>VANJI DHIVITHA</v>
          </cell>
        </row>
        <row r="722">
          <cell r="B722" t="str">
            <v>VARDHAN ASHOKA</v>
          </cell>
        </row>
        <row r="723">
          <cell r="B723" t="str">
            <v>VAS MABEL</v>
          </cell>
        </row>
        <row r="724">
          <cell r="B724" t="str">
            <v>VASANTRAO DALVI PRAMOD</v>
          </cell>
        </row>
        <row r="725">
          <cell r="B725" t="str">
            <v>VELLORE MAHESH</v>
          </cell>
        </row>
        <row r="726">
          <cell r="B726" t="str">
            <v>VELOO PALANI</v>
          </cell>
        </row>
        <row r="727">
          <cell r="B727" t="str">
            <v>VERMA PRADEEP KUMAR</v>
          </cell>
        </row>
        <row r="728">
          <cell r="B728" t="str">
            <v>VERMA SWATI</v>
          </cell>
        </row>
        <row r="729">
          <cell r="B729" t="str">
            <v>VIJAY HENDRE VINEET</v>
          </cell>
        </row>
        <row r="730">
          <cell r="B730" t="str">
            <v>VIJAYAN DIPU</v>
          </cell>
        </row>
        <row r="731">
          <cell r="B731" t="str">
            <v>VIVEKANANDA SOUJANYA</v>
          </cell>
        </row>
        <row r="732">
          <cell r="B732" t="str">
            <v>VOLETI MURALI KRISHNA</v>
          </cell>
        </row>
        <row r="733">
          <cell r="B733" t="str">
            <v>VR NIKKULA</v>
          </cell>
        </row>
        <row r="734">
          <cell r="B734" t="str">
            <v>VYAS RUJUKUMAR</v>
          </cell>
        </row>
        <row r="735">
          <cell r="B735" t="str">
            <v>WADIA JEHANGIR</v>
          </cell>
        </row>
        <row r="736">
          <cell r="B736" t="str">
            <v>WAGH GORAKH</v>
          </cell>
        </row>
        <row r="737">
          <cell r="B737" t="str">
            <v>Y R MADHU</v>
          </cell>
        </row>
        <row r="738">
          <cell r="B738" t="str">
            <v>YADAV NAVEEN</v>
          </cell>
        </row>
        <row r="739">
          <cell r="B739" t="str">
            <v>ZAMEERUDDIN SHAIK</v>
          </cell>
        </row>
      </sheetData>
      <sheetData sheetId="1">
        <row r="2">
          <cell r="A2">
            <v>5162</v>
          </cell>
        </row>
        <row r="3">
          <cell r="A3">
            <v>5262</v>
          </cell>
        </row>
        <row r="4">
          <cell r="A4">
            <v>6262</v>
          </cell>
        </row>
        <row r="5">
          <cell r="A5">
            <v>6862</v>
          </cell>
        </row>
        <row r="6">
          <cell r="A6">
            <v>7062</v>
          </cell>
        </row>
      </sheetData>
      <sheetData sheetId="2">
        <row r="1">
          <cell r="B1" t="str">
            <v>Description</v>
          </cell>
        </row>
        <row r="2">
          <cell r="B2" t="str">
            <v>SLI Exports</v>
          </cell>
        </row>
        <row r="3">
          <cell r="B3" t="str">
            <v>SLI Kharghar</v>
          </cell>
        </row>
        <row r="4">
          <cell r="B4" t="str">
            <v>SLI Kolkata</v>
          </cell>
        </row>
        <row r="5">
          <cell r="B5" t="str">
            <v>SLI Hyderabad BT</v>
          </cell>
        </row>
        <row r="6">
          <cell r="B6" t="str">
            <v>SLI Gurgoan BT</v>
          </cell>
        </row>
        <row r="7">
          <cell r="B7" t="str">
            <v>SLI Bangalore BT</v>
          </cell>
        </row>
        <row r="8">
          <cell r="B8" t="str">
            <v>SLI Chennai BT</v>
          </cell>
        </row>
        <row r="9">
          <cell r="B9" t="str">
            <v>SLI Kochi BT</v>
          </cell>
        </row>
        <row r="10">
          <cell r="B10" t="str">
            <v>SLI Ahmedabad BT</v>
          </cell>
        </row>
        <row r="11">
          <cell r="B11" t="str">
            <v>SLI Mumbai BT</v>
          </cell>
        </row>
        <row r="12">
          <cell r="B12" t="str">
            <v>SLI Pune BT</v>
          </cell>
        </row>
      </sheetData>
      <sheetData sheetId="3">
        <row r="2">
          <cell r="A2" t="str">
            <v>EJA</v>
          </cell>
        </row>
        <row r="3">
          <cell r="A3" t="str">
            <v>EJB</v>
          </cell>
        </row>
        <row r="4">
          <cell r="A4" t="str">
            <v>EJC</v>
          </cell>
        </row>
        <row r="5">
          <cell r="A5" t="str">
            <v>EJD</v>
          </cell>
        </row>
        <row r="6">
          <cell r="A6" t="str">
            <v>EJE</v>
          </cell>
        </row>
      </sheetData>
      <sheetData sheetId="4"/>
      <sheetData sheetId="5"/>
      <sheetData sheetId="6">
        <row r="2">
          <cell r="A2" t="str">
            <v>SES</v>
          </cell>
        </row>
        <row r="3">
          <cell r="A3" t="str">
            <v>FS</v>
          </cell>
        </row>
        <row r="4">
          <cell r="A4" t="str">
            <v>BAU</v>
          </cell>
        </row>
        <row r="5">
          <cell r="A5" t="str">
            <v>CPS</v>
          </cell>
        </row>
        <row r="6">
          <cell r="A6" t="str">
            <v>Select</v>
          </cell>
        </row>
      </sheetData>
      <sheetData sheetId="7" refreshError="1"/>
      <sheetData sheetId="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 val="PRECAST lightconc-II"/>
      <sheetName val="Data"/>
      <sheetName val="Lead"/>
    </sheetNames>
    <sheetDataSet>
      <sheetData sheetId="0"/>
      <sheetData sheetId="1"/>
      <sheetData sheetId="2"/>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Summary"/>
      <sheetName val="BOQ"/>
      <sheetName val="Design"/>
    </sheetNames>
    <sheetDataSet>
      <sheetData sheetId="0"/>
      <sheetData sheetId="1"/>
      <sheetData sheetId="2"/>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W"/>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T PANELS _ BUS DUCTS"/>
      <sheetName val="QUALIFICATION"/>
      <sheetName val="LIST OF MAKES"/>
      <sheetName val="TECHNICAL CLARIFICATIONS"/>
      <sheetName val="BOQ"/>
    </sheetNames>
    <sheetDataSet>
      <sheetData sheetId="0"/>
      <sheetData sheetId="1"/>
      <sheetData sheetId="2"/>
      <sheetData sheetId="3"/>
      <sheetData sheetId="4"/>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T PANELS _ BUS DUCTS"/>
      <sheetName val="QUALIFICATION"/>
      <sheetName val="LIST OF MAKES"/>
      <sheetName val="TECHNICAL CLARIFICATIONS"/>
    </sheetNames>
    <sheetDataSet>
      <sheetData sheetId="0"/>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rete"/>
      <sheetName val="shuttering"/>
      <sheetName val="foot-slab reinft"/>
      <sheetName val="beam-reinft"/>
      <sheetName val="col-reinft"/>
      <sheetName val="Indices"/>
      <sheetName val="Key-notes"/>
      <sheetName val="beam-reinft-IIInd floor"/>
      <sheetName val="Data"/>
      <sheetName val="Lead"/>
      <sheetName val="HPL"/>
      <sheetName val="COP Final"/>
      <sheetName val="TBAL9697 -group wise  sdpl"/>
      <sheetName val="PPA Summary"/>
      <sheetName val="para"/>
      <sheetName val="Macro1"/>
      <sheetName val="Costing"/>
      <sheetName val="LIST OF MAKES"/>
      <sheetName val="Analysis"/>
      <sheetName val="GBW"/>
      <sheetName val="DETAILED  BOQ"/>
      <sheetName val="Set"/>
      <sheetName val="sq ftg detail"/>
      <sheetName val="lookup"/>
      <sheetName val="Break up Sheet"/>
      <sheetName val="CFForecast detail"/>
      <sheetName val="Boq"/>
      <sheetName val="col-reinft1"/>
      <sheetName val="Summ"/>
      <sheetName val="Fossil_DCF"/>
      <sheetName val="Basement Budget"/>
      <sheetName val="一発シート"/>
    </sheetNames>
    <sheetDataSet>
      <sheetData sheetId="0" refreshError="1">
        <row r="65">
          <cell r="L65">
            <v>679.48226177029733</v>
          </cell>
        </row>
        <row r="194">
          <cell r="L194">
            <v>430.8169999000001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INPUT"/>
      <sheetName val="SIZING"/>
      <sheetName val="SUMMARY"/>
      <sheetName val="LENGTH"/>
      <sheetName val="CU R and X  "/>
      <sheetName val="PROG_DATA"/>
      <sheetName val="MOT_DATA"/>
      <sheetName val="Module2"/>
      <sheetName val="M.S."/>
      <sheetName val="Parameters"/>
      <sheetName val="HPL"/>
      <sheetName val="horizontal"/>
      <sheetName val="fcstdwld"/>
      <sheetName val="Plandwld"/>
      <sheetName val="Msht-Int-Msht-GF"/>
      <sheetName val="concrete"/>
      <sheetName val="beam-reinft-IIInd floor"/>
      <sheetName val="Costing"/>
      <sheetName val="一発シート"/>
      <sheetName val="DETAILED  BOQ"/>
      <sheetName val="beam-reinft"/>
      <sheetName val="LIST OF MAKES"/>
      <sheetName val="Beam at Ground flr lvl(Steel)"/>
      <sheetName val="para"/>
      <sheetName val="Set"/>
      <sheetName val="FT-001_R0"/>
      <sheetName val="FT-05-02_R0"/>
      <sheetName val="e220-66kV_"/>
      <sheetName val="CU_R_and_X__"/>
      <sheetName val="M_S_"/>
      <sheetName val="Beam_at_Ground_flr_lvl(Ste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6">
          <cell r="B6">
            <v>0.59399999999999997</v>
          </cell>
        </row>
        <row r="7">
          <cell r="B7">
            <v>1</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rete"/>
      <sheetName val="shuttering"/>
      <sheetName val="foot-slab reinft"/>
      <sheetName val="beam-reinft"/>
      <sheetName val="col-reinft"/>
      <sheetName val="Indices"/>
      <sheetName val="Indices-External"/>
      <sheetName val="Indices-unconf"/>
      <sheetName val="Indices-combined"/>
      <sheetName val="Key-notes"/>
      <sheetName val="beam_reinft"/>
      <sheetName val="LIST OF MAKES"/>
      <sheetName val="PROG_DATA"/>
      <sheetName val="Boiler&amp;TG"/>
      <sheetName val="Employee List"/>
      <sheetName val="meas-wp"/>
      <sheetName val="A-General"/>
      <sheetName val="M.S."/>
      <sheetName val="X rate"/>
      <sheetName val="o3340-BOQ-workings-09.09"/>
      <sheetName val="Codes"/>
      <sheetName val="BOQ"/>
      <sheetName val="beam-reinft-IIInd floor"/>
      <sheetName val="CFForecast detail"/>
      <sheetName val="except wiring"/>
      <sheetName val="Staff Acco."/>
    </sheetNames>
    <sheetDataSet>
      <sheetData sheetId="0"/>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_summary"/>
      <sheetName val="iso-forms"/>
      <sheetName val="purpose&amp;input"/>
      <sheetName val="Sheet1"/>
      <sheetName val="CALC. PER IEEE-1115 "/>
      <sheetName val="Load duty cycle"/>
      <sheetName val="110kV"/>
      <sheetName val="CPP"/>
      <sheetName val="Sheet2"/>
      <sheetName val="Annexure-11"/>
      <sheetName val="Calc-Float 1"/>
      <sheetName val="Calc-boost 1"/>
      <sheetName val="Annexure-3 1"/>
      <sheetName val="Timesheet"/>
      <sheetName val="MANDAY RATE"/>
      <sheetName val="Ins. of Panels"/>
      <sheetName val="Ins. of MCB DB"/>
      <sheetName val="Pt Wiring, Ckt main, Sub Main"/>
      <sheetName val="Cable, Cable Termination"/>
      <sheetName val="Earth Exc, Earthing, Earth Con "/>
      <sheetName val="Ins of Light Fixtures"/>
      <sheetName val="Cable Tray, Steel, LA, Misc"/>
      <sheetName val="External"/>
      <sheetName val="Sheet3"/>
      <sheetName val="beam-reinft"/>
      <sheetName val="Civil Works"/>
      <sheetName val="total -BOQ"/>
      <sheetName val="DETAILED  BOQ"/>
      <sheetName val="GL"/>
      <sheetName val="PROG_DATA"/>
      <sheetName val="A-General"/>
      <sheetName val="girder"/>
      <sheetName val="collections plan 0401"/>
      <sheetName val="電気設備表"/>
      <sheetName val="Name Lists"/>
      <sheetName val="beam_reinft"/>
      <sheetName val="Lead"/>
      <sheetName val="#REF"/>
      <sheetName val="BOQ"/>
      <sheetName val="Detail In Door Stad"/>
      <sheetName val="X rate"/>
      <sheetName val="DetEst"/>
      <sheetName val="labour"/>
      <sheetName val="CALC__PER_IEEE-1115_"/>
      <sheetName val="Load_duty_cycle"/>
      <sheetName val="Calc-Float_1"/>
      <sheetName val="Calc-boost_1"/>
      <sheetName val="Annexure-3_1"/>
      <sheetName val="MANDAY_RATE"/>
      <sheetName val="Ins__of_Panels"/>
      <sheetName val="Ins__of_MCB_DB"/>
      <sheetName val="Pt_Wiring,_Ckt_main,_Sub_Main"/>
      <sheetName val="Cable,_Cable_Termination"/>
      <sheetName val="Earth_Exc,_Earthing,_Earth_Con_"/>
      <sheetName val="Ins_of_Light_Fixtures"/>
      <sheetName val="Cable_Tray,_Steel,_LA,_Misc"/>
      <sheetName val="Civil_Works"/>
      <sheetName val="total_-BOQ"/>
      <sheetName val="DETAILED__BOQ"/>
      <sheetName val="Detail_In_Door_Stad"/>
      <sheetName val="X_rate"/>
      <sheetName val="Introduction"/>
      <sheetName val="Old"/>
      <sheetName val="Operating_Statistics"/>
      <sheetName val="Financials"/>
      <sheetName val="upa"/>
      <sheetName val="Pile cap"/>
      <sheetName val="col-reinft1"/>
      <sheetName val="pile Fabrication"/>
      <sheetName val="Anl"/>
      <sheetName val="IDC"/>
      <sheetName val="Typical Design"/>
      <sheetName val="Est To comp-KTRP"/>
      <sheetName val="JCR TOP(ITEM)-KTRP"/>
      <sheetName val="UNP-NCW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GM &amp; TA"/>
      <sheetName val="Micro"/>
      <sheetName val="Macro"/>
      <sheetName val="Scaff-Rose"/>
      <sheetName val="Data"/>
      <sheetName val="Master Sheet"/>
      <sheetName val="Timesheet"/>
      <sheetName val="TBAL9697 -group wise  sdpl"/>
      <sheetName val="LIST OF MAKES"/>
      <sheetName val="PCS"/>
      <sheetName val="Estimate"/>
      <sheetName val="Cost summary"/>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final estimate"/>
      <sheetName val="Testing"/>
      <sheetName val="Codes"/>
      <sheetName val="Base data Security Procedures"/>
      <sheetName val="Fin. Assumpt. - Sensitivities"/>
      <sheetName val="Macro1"/>
      <sheetName val="Template-Design Devt Estimate"/>
      <sheetName val="Staff Acco."/>
      <sheetName val="Conc"/>
      <sheetName val="BOQ"/>
      <sheetName val="Project Budget Worksheet"/>
      <sheetName val="horizontal"/>
      <sheetName val="RMZ Summary"/>
      <sheetName val="96수출"/>
      <sheetName val="Misc.Liq"/>
      <sheetName val="I-CO"/>
      <sheetName val="PUMP"/>
      <sheetName val="loadcal"/>
      <sheetName val="Results"/>
      <sheetName val="P&amp;L"/>
      <sheetName val="Invoice"/>
      <sheetName val="Working"/>
      <sheetName val="Phase 1"/>
      <sheetName val="Phase 2"/>
      <sheetName val="Pay_Sep06"/>
      <sheetName val="Pay Rec"/>
      <sheetName val="Assumptions"/>
      <sheetName val="Other Inc"/>
      <sheetName val="F&amp;B"/>
      <sheetName val="Admin"/>
      <sheetName val="Room Rev"/>
      <sheetName val="SMS Format"/>
      <sheetName val="S 2"/>
      <sheetName val="External"/>
      <sheetName val="SUPPLY -Sanitary Fixtures"/>
      <sheetName val="ITEMS FOR CIVIL TENDER"/>
      <sheetName val="Sheet3"/>
      <sheetName val="analysis"/>
      <sheetName val="Global Assm."/>
      <sheetName val="PointNo.5"/>
      <sheetName val="Summary"/>
      <sheetName val="ESTIMATE for approval"/>
      <sheetName val="GF Columns"/>
      <sheetName val="IO LIST"/>
      <sheetName val="NPV"/>
      <sheetName val="Construction"/>
      <sheetName val="GreenSheet"/>
      <sheetName val="Basic Rates"/>
      <sheetName val="07016, Master List-Major Minor"/>
      <sheetName val="HEAD"/>
      <sheetName val="Summary year Plan"/>
      <sheetName val="VALIDATIONS"/>
      <sheetName val="Costing"/>
      <sheetName val="ABB"/>
      <sheetName val="Material_"/>
      <sheetName val="Labour_&amp;_Plant"/>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ster_Sheet"/>
      <sheetName val="Site_Dev_BOQ"/>
      <sheetName val="Substation"/>
      <sheetName val="Background"/>
      <sheetName val="Reference Information"/>
      <sheetName val="Employee List"/>
      <sheetName val="Sales Office"/>
      <sheetName val="Assumption Inputs"/>
      <sheetName val="MASTER_RATE ANALYSIS"/>
      <sheetName val="Factors"/>
      <sheetName val="Build-up"/>
      <sheetName val="introduction"/>
      <sheetName val=" B3"/>
      <sheetName val=" B1"/>
      <sheetName val="Extra Item"/>
      <sheetName val="Database"/>
      <sheetName val="SCHEDULE"/>
      <sheetName val="schedule nos"/>
      <sheetName val="AutoOpen Stub Data"/>
      <sheetName val="Guidelines"/>
      <sheetName val="INDIGINEOUS ITEMS "/>
      <sheetName val="os liabilities analysis"/>
      <sheetName val="#REF"/>
      <sheetName val="Maint"/>
      <sheetName val="Kitchen"/>
      <sheetName val="Housek"/>
      <sheetName val="Intaccrual"/>
      <sheetName val="SBU"/>
      <sheetName val="tdint"/>
      <sheetName val="sept-plan"/>
      <sheetName val="Civil Boq"/>
      <sheetName val="Sump_cal"/>
      <sheetName val="LOM_MOD"/>
      <sheetName val="Variables"/>
      <sheetName val="3cd Annexure"/>
      <sheetName val="HVAC1"/>
      <sheetName val="SECURITY 1"/>
      <sheetName val="협조전"/>
      <sheetName val="Sheet14"/>
      <sheetName val="Sheet15"/>
      <sheetName val="Msht-Int-Msht-GF"/>
      <sheetName val="collections plan 0401"/>
      <sheetName val="DB_REL_SIDC_UP"/>
      <sheetName val="Wordsdata"/>
      <sheetName val="item"/>
      <sheetName val="Masonry"/>
      <sheetName val="FORM7"/>
      <sheetName val="adp-budget"/>
      <sheetName val="Traffic"/>
      <sheetName val="Area St"/>
      <sheetName val="Estimation"/>
      <sheetName val="Constants"/>
      <sheetName val="sqn_ldr_3 Unit_2_"/>
      <sheetName val="Cal"/>
      <sheetName val="labour coeff"/>
      <sheetName val="Fill_this_out_first___"/>
      <sheetName val="Meas.-Hotel Part"/>
      <sheetName val="Risk &amp; Opportunities"/>
      <sheetName val="PROG_DATA"/>
      <sheetName val="type ahead combo"/>
      <sheetName val="labour rates"/>
      <sheetName val="Msht 5F"/>
      <sheetName val="Detail"/>
      <sheetName val="ISO RECON"/>
      <sheetName val="Back filling"/>
      <sheetName val="NT items summary"/>
      <sheetName val="Vehicles"/>
      <sheetName val="RCC,Ret. Wall"/>
      <sheetName val="COST"/>
      <sheetName val="FTE Totals_Plan"/>
      <sheetName val="LOCAL RATES"/>
      <sheetName val="Cont"/>
      <sheetName val="Master"/>
      <sheetName val="Order Info"/>
      <sheetName val="VCH-SLC"/>
      <sheetName val="Supplier"/>
      <sheetName val="電気設備表"/>
      <sheetName val="Assmpns"/>
      <sheetName val="Erection grider"/>
      <sheetName val="doq"/>
      <sheetName val="keyword"/>
      <sheetName val="PA- Consutant "/>
      <sheetName val="PEDESB"/>
      <sheetName val="p&amp;m"/>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DATA BOQ"/>
      <sheetName val="zone-8"/>
      <sheetName val="MHNO_LEV"/>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 LIST"/>
      <sheetName val="BOQ"/>
      <sheetName val="DDCest-basis"/>
      <sheetName val="Basement Budget"/>
      <sheetName val="PCS"/>
      <sheetName val="Material "/>
      <sheetName val="Labour &amp; Plant"/>
      <sheetName val="Headings"/>
      <sheetName val="factors"/>
      <sheetName val="Indices"/>
      <sheetName val="Civil Works"/>
      <sheetName val="TBAL9697 -group wise  sdpl"/>
      <sheetName val="IO_LIST"/>
      <sheetName val="IO_LIST1"/>
      <sheetName val="Basement_Budget"/>
      <sheetName val="INPUT_SHEET"/>
      <sheetName val="RES-PLANNING"/>
      <sheetName val="Material_"/>
      <sheetName val="Labour_&amp;_Plant"/>
      <sheetName val="IO_LIST2"/>
      <sheetName val="Basement_Budget1"/>
      <sheetName val="INPUT_SHEET1"/>
      <sheetName val="Material_1"/>
      <sheetName val="Labour_&amp;_Plant1"/>
      <sheetName val="INPUT SHEET"/>
      <sheetName val="Extra Item"/>
      <sheetName val="Pay_Sep06"/>
      <sheetName val="F1a-Pile"/>
      <sheetName val="Project Budget Worksheet"/>
      <sheetName val="Voucher"/>
      <sheetName val="Lead"/>
      <sheetName val="Site Dev BOQ"/>
      <sheetName val="strand"/>
      <sheetName val="Data sheet"/>
      <sheetName val="Wordsdata"/>
      <sheetName val="item"/>
      <sheetName val="Detail"/>
      <sheetName val="beam-reinft"/>
      <sheetName val="water prop."/>
      <sheetName val="loadcal"/>
      <sheetName val="GBW"/>
      <sheetName val="horizontal"/>
      <sheetName val="Intro"/>
      <sheetName val="Assumptions"/>
      <sheetName val="Fill this out first..."/>
      <sheetName val="CFForecast detail"/>
      <sheetName val="LIST OF MAKES"/>
      <sheetName val="HPL"/>
      <sheetName val="Sens"/>
      <sheetName val="Data"/>
      <sheetName val="Summary"/>
      <sheetName val="BASIS -DEC 08"/>
      <sheetName val="INDIGINEOUS ITEMS "/>
      <sheetName val="预算"/>
      <sheetName val="master"/>
      <sheetName val="Design"/>
      <sheetName val="PHE"/>
      <sheetName val="Estimate"/>
      <sheetName val="Masonry"/>
      <sheetName val="OpRes"/>
      <sheetName val="calcul"/>
      <sheetName val="INTERIOR"/>
      <sheetName val="RCC,Ret. Wall"/>
      <sheetName val="Sheet2"/>
      <sheetName val="PROG_DATA"/>
      <sheetName val="Cost summary"/>
      <sheetName val="Elnet-IBMS-IOlistBOQ-5103"/>
      <sheetName val="월선수금"/>
      <sheetName val="labour coeff"/>
      <sheetName val="p&amp;m"/>
      <sheetName val="Variables_x"/>
      <sheetName val="Rate Analysis"/>
      <sheetName val="HEAD"/>
      <sheetName val="Costing"/>
      <sheetName val="Mat_Cost"/>
      <sheetName val="BOQ_Direct_selling cost"/>
      <sheetName val="Boq - Flats"/>
      <sheetName val="Cal"/>
      <sheetName val="reference"/>
      <sheetName val="HVAC1"/>
      <sheetName val="SECURITY 1"/>
      <sheetName val="PRECAST lightconc-II"/>
      <sheetName val="Basic Rates"/>
      <sheetName val="Fin Sum"/>
      <sheetName val="Input"/>
      <sheetName val="Sump_cal"/>
      <sheetName val="Electrical"/>
      <sheetName val="sqn_ldr_3 Unit_2_"/>
      <sheetName val="OHT_Abs"/>
      <sheetName val="Formula"/>
      <sheetName val="Timesheet"/>
      <sheetName val="INDEX"/>
      <sheetName val="AREAS"/>
      <sheetName val="collections plan 0401"/>
      <sheetName val="FORM7"/>
      <sheetName val="電気設備表"/>
      <sheetName val="SILICATE"/>
      <sheetName val="Data base"/>
      <sheetName val="Building 1"/>
      <sheetName val="NPV"/>
      <sheetName val="IO_LIST3"/>
      <sheetName val="Basement_Budget2"/>
      <sheetName val="INPUT_SHEET2"/>
      <sheetName val="water_prop_"/>
      <sheetName val="LIST_OF_MAKES"/>
      <sheetName val="Material_2"/>
      <sheetName val="Labour_&amp;_Plant2"/>
      <sheetName val="Site_Dev_BOQ"/>
      <sheetName val="Extra_Item"/>
      <sheetName val="Project_Budget_Worksheet"/>
      <sheetName val="Civil_Works"/>
      <sheetName val="TBAL9697_-group_wise__sdpl"/>
      <sheetName val="Data_sheet"/>
      <sheetName val="CFForecast_detail"/>
      <sheetName val="Fill_this_out_first___"/>
      <sheetName val="BASIS_-DEC_08"/>
      <sheetName val="RCC,Ret__Wall"/>
      <sheetName val="sqn_ldr_3_Unit_2_"/>
      <sheetName val="INDIGINEOUS_ITEMS_"/>
      <sheetName val="Detailed_Summary_(4)"/>
    </sheetNames>
    <sheetDataSet>
      <sheetData sheetId="0" refreshError="1">
        <row r="1">
          <cell r="D1" t="str">
            <v xml:space="preserve">Analog Signals  </v>
          </cell>
          <cell r="G1" t="str">
            <v>Digital Signals</v>
          </cell>
        </row>
        <row r="2">
          <cell r="A2" t="str">
            <v>Sl.no.</v>
          </cell>
          <cell r="B2" t="str">
            <v>Description</v>
          </cell>
          <cell r="C2" t="str">
            <v>Qty</v>
          </cell>
          <cell r="D2" t="str">
            <v>AI Ni 1000</v>
          </cell>
          <cell r="E2" t="str">
            <v>AI 0-10V</v>
          </cell>
          <cell r="F2" t="str">
            <v>AO</v>
          </cell>
          <cell r="G2" t="str">
            <v>DI</v>
          </cell>
          <cell r="H2" t="str">
            <v>DO</v>
          </cell>
          <cell r="I2" t="str">
            <v>Remark</v>
          </cell>
          <cell r="J2" t="str">
            <v>Device from BAS Vendor</v>
          </cell>
          <cell r="K2" t="str">
            <v>Scope of sensor, actuator, contacts, relays, microprocessor unit</v>
          </cell>
          <cell r="L2" t="str">
            <v>stats</v>
          </cell>
          <cell r="M2" t="str">
            <v>sensors</v>
          </cell>
          <cell r="N2" t="str">
            <v>Actuators</v>
          </cell>
          <cell r="O2" t="str">
            <v>valves</v>
          </cell>
        </row>
        <row r="3">
          <cell r="A3" t="str">
            <v>A</v>
          </cell>
          <cell r="B3" t="str">
            <v>ACMV Automation system</v>
          </cell>
        </row>
        <row r="4">
          <cell r="B4" t="str">
            <v>Chillers</v>
          </cell>
        </row>
        <row r="5">
          <cell r="B5" t="str">
            <v>Air Cooled Chillers, water / brine - Qty</v>
          </cell>
          <cell r="I5">
            <v>8</v>
          </cell>
          <cell r="K5" t="str">
            <v>This quantity is assumed and can alter based on design &amp; build scheme of the ACMV contractor</v>
          </cell>
          <cell r="L5">
            <v>0</v>
          </cell>
          <cell r="M5">
            <v>0</v>
          </cell>
          <cell r="N5">
            <v>0</v>
          </cell>
          <cell r="O5">
            <v>0</v>
          </cell>
        </row>
        <row r="6">
          <cell r="A6">
            <v>1</v>
          </cell>
          <cell r="B6" t="str">
            <v>Chiller Enable command</v>
          </cell>
          <cell r="H6">
            <v>8</v>
          </cell>
          <cell r="I6" t="str">
            <v>Command to chiller panel</v>
          </cell>
          <cell r="K6" t="str">
            <v>ACMV Vendor</v>
          </cell>
          <cell r="L6">
            <v>0</v>
          </cell>
          <cell r="M6">
            <v>0</v>
          </cell>
          <cell r="N6">
            <v>0</v>
          </cell>
          <cell r="O6">
            <v>0</v>
          </cell>
        </row>
        <row r="7">
          <cell r="A7">
            <v>2</v>
          </cell>
          <cell r="B7" t="str">
            <v>Chiller ON/OFF status</v>
          </cell>
          <cell r="G7">
            <v>8</v>
          </cell>
          <cell r="I7" t="str">
            <v xml:space="preserve">signal from potential-free  contact </v>
          </cell>
          <cell r="K7" t="str">
            <v>ACMV Vendor</v>
          </cell>
          <cell r="L7">
            <v>0</v>
          </cell>
          <cell r="M7">
            <v>0</v>
          </cell>
          <cell r="N7">
            <v>0</v>
          </cell>
          <cell r="O7">
            <v>0</v>
          </cell>
        </row>
        <row r="8">
          <cell r="A8">
            <v>3</v>
          </cell>
          <cell r="B8" t="str">
            <v>Chiller Auto / Manual status</v>
          </cell>
          <cell r="G8">
            <v>8</v>
          </cell>
          <cell r="I8" t="str">
            <v xml:space="preserve">signal from potential-free  contact </v>
          </cell>
          <cell r="K8" t="str">
            <v>ACMV Vendor</v>
          </cell>
          <cell r="L8">
            <v>0</v>
          </cell>
          <cell r="M8">
            <v>0</v>
          </cell>
          <cell r="N8">
            <v>0</v>
          </cell>
          <cell r="O8">
            <v>0</v>
          </cell>
        </row>
        <row r="9">
          <cell r="A9">
            <v>4</v>
          </cell>
          <cell r="B9" t="str">
            <v>Chiller trip status</v>
          </cell>
          <cell r="G9">
            <v>8</v>
          </cell>
          <cell r="I9" t="str">
            <v xml:space="preserve">signal from potential-free  contact </v>
          </cell>
          <cell r="K9" t="str">
            <v>ACMV Vendor</v>
          </cell>
          <cell r="L9">
            <v>0</v>
          </cell>
          <cell r="M9">
            <v>0</v>
          </cell>
          <cell r="N9">
            <v>0</v>
          </cell>
          <cell r="O9">
            <v>0</v>
          </cell>
        </row>
        <row r="10">
          <cell r="A10">
            <v>5</v>
          </cell>
          <cell r="B10" t="str">
            <v>Set charge temperature</v>
          </cell>
          <cell r="H10">
            <v>8</v>
          </cell>
          <cell r="I10" t="str">
            <v>Command to chiller panel</v>
          </cell>
          <cell r="K10" t="str">
            <v>ACMV Vendor</v>
          </cell>
          <cell r="L10">
            <v>0</v>
          </cell>
          <cell r="M10">
            <v>0</v>
          </cell>
          <cell r="N10">
            <v>0</v>
          </cell>
          <cell r="O10">
            <v>0</v>
          </cell>
        </row>
        <row r="11">
          <cell r="A11">
            <v>6</v>
          </cell>
          <cell r="B11" t="str">
            <v>Flow switch status</v>
          </cell>
          <cell r="G11">
            <v>8</v>
          </cell>
          <cell r="I11" t="str">
            <v>flow switch</v>
          </cell>
          <cell r="J11" t="str">
            <v>B</v>
          </cell>
          <cell r="K11" t="str">
            <v>BAS vendor</v>
          </cell>
          <cell r="L11">
            <v>8</v>
          </cell>
          <cell r="M11">
            <v>0</v>
          </cell>
          <cell r="N11">
            <v>0</v>
          </cell>
          <cell r="O11">
            <v>0</v>
          </cell>
        </row>
        <row r="12">
          <cell r="A12">
            <v>7</v>
          </cell>
          <cell r="B12" t="str">
            <v>Outlet temperature of Individual chillers</v>
          </cell>
          <cell r="D12">
            <v>8</v>
          </cell>
          <cell r="I12" t="str">
            <v>Immersion type temp sensor + pocket</v>
          </cell>
          <cell r="J12" t="str">
            <v>S</v>
          </cell>
          <cell r="K12" t="str">
            <v>BAS vendor</v>
          </cell>
          <cell r="L12">
            <v>0</v>
          </cell>
          <cell r="M12">
            <v>8</v>
          </cell>
          <cell r="N12">
            <v>0</v>
          </cell>
          <cell r="O12">
            <v>0</v>
          </cell>
        </row>
        <row r="13">
          <cell r="A13">
            <v>8</v>
          </cell>
          <cell r="B13" t="str">
            <v>Common supply &amp; return header temperature /each circuit</v>
          </cell>
          <cell r="D13">
            <v>8</v>
          </cell>
          <cell r="I13" t="str">
            <v>Immersion type temp sensor + pocket</v>
          </cell>
          <cell r="J13" t="str">
            <v>S</v>
          </cell>
          <cell r="K13" t="str">
            <v>BAS vendor</v>
          </cell>
          <cell r="L13">
            <v>0</v>
          </cell>
          <cell r="M13">
            <v>8</v>
          </cell>
          <cell r="N13">
            <v>0</v>
          </cell>
          <cell r="O13">
            <v>0</v>
          </cell>
        </row>
        <row r="14">
          <cell r="A14">
            <v>9</v>
          </cell>
          <cell r="B14" t="str">
            <v>butterfly on/off Chiller isolation valves command &amp; status</v>
          </cell>
          <cell r="G14">
            <v>8</v>
          </cell>
          <cell r="H14">
            <v>8</v>
          </cell>
          <cell r="I14" t="str">
            <v>Butterfly on/off valve</v>
          </cell>
          <cell r="J14" t="str">
            <v>V</v>
          </cell>
          <cell r="K14" t="str">
            <v>BAS vendor</v>
          </cell>
          <cell r="L14">
            <v>0</v>
          </cell>
          <cell r="M14">
            <v>0</v>
          </cell>
          <cell r="N14">
            <v>8</v>
          </cell>
          <cell r="O14">
            <v>8</v>
          </cell>
        </row>
        <row r="15">
          <cell r="A15">
            <v>10</v>
          </cell>
          <cell r="B15" t="str">
            <v>butterfly on/off valves - Chiller bank linking over primary headers command &amp; status</v>
          </cell>
          <cell r="G15">
            <v>8</v>
          </cell>
          <cell r="H15">
            <v>8</v>
          </cell>
          <cell r="I15" t="str">
            <v>Butterfly on/off valve</v>
          </cell>
          <cell r="J15" t="str">
            <v>V</v>
          </cell>
          <cell r="K15" t="str">
            <v>BAS vendor</v>
          </cell>
          <cell r="L15">
            <v>0</v>
          </cell>
          <cell r="M15">
            <v>0</v>
          </cell>
          <cell r="N15">
            <v>8</v>
          </cell>
          <cell r="O15">
            <v>8</v>
          </cell>
        </row>
        <row r="16">
          <cell r="A16">
            <v>11</v>
          </cell>
          <cell r="B16" t="str">
            <v>Temperature at TES outlet</v>
          </cell>
          <cell r="D16">
            <v>4</v>
          </cell>
          <cell r="I16" t="str">
            <v>Immersion type temp sensor + pocket</v>
          </cell>
          <cell r="J16" t="str">
            <v>S</v>
          </cell>
          <cell r="K16" t="str">
            <v>BAS vendor</v>
          </cell>
          <cell r="L16">
            <v>0</v>
          </cell>
          <cell r="M16">
            <v>4</v>
          </cell>
          <cell r="N16">
            <v>0</v>
          </cell>
          <cell r="O16">
            <v>0</v>
          </cell>
        </row>
        <row r="17">
          <cell r="A17">
            <v>12</v>
          </cell>
          <cell r="B17" t="str">
            <v>3-way modulating valve at TES line</v>
          </cell>
          <cell r="F17">
            <v>4</v>
          </cell>
          <cell r="I17" t="str">
            <v xml:space="preserve">3-way valve </v>
          </cell>
          <cell r="J17" t="str">
            <v>V</v>
          </cell>
          <cell r="K17" t="str">
            <v>BAS vendor</v>
          </cell>
          <cell r="L17">
            <v>0</v>
          </cell>
          <cell r="M17">
            <v>0</v>
          </cell>
          <cell r="N17">
            <v>4</v>
          </cell>
          <cell r="O17">
            <v>4</v>
          </cell>
        </row>
        <row r="18">
          <cell r="A18">
            <v>13</v>
          </cell>
          <cell r="B18" t="str">
            <v>Temperature at PHE outlet</v>
          </cell>
          <cell r="D18">
            <v>4</v>
          </cell>
          <cell r="I18" t="str">
            <v>Immersion type temp sensor + pocket</v>
          </cell>
          <cell r="J18" t="str">
            <v>S</v>
          </cell>
          <cell r="K18" t="str">
            <v>BAS vendor</v>
          </cell>
          <cell r="L18">
            <v>0</v>
          </cell>
          <cell r="M18">
            <v>4</v>
          </cell>
          <cell r="N18">
            <v>0</v>
          </cell>
          <cell r="O18">
            <v>0</v>
          </cell>
        </row>
        <row r="19">
          <cell r="A19">
            <v>14</v>
          </cell>
          <cell r="B19" t="str">
            <v>Anti-freeze thermostat</v>
          </cell>
          <cell r="G19">
            <v>4</v>
          </cell>
          <cell r="I19" t="str">
            <v>Anti-freeze thermostat</v>
          </cell>
          <cell r="J19" t="str">
            <v>B</v>
          </cell>
          <cell r="K19" t="str">
            <v>BAS vendor</v>
          </cell>
          <cell r="L19">
            <v>4</v>
          </cell>
          <cell r="M19">
            <v>0</v>
          </cell>
          <cell r="N19">
            <v>0</v>
          </cell>
          <cell r="O19">
            <v>0</v>
          </cell>
        </row>
        <row r="20">
          <cell r="A20">
            <v>15</v>
          </cell>
          <cell r="B20" t="str">
            <v>3-way modulating valve at PHE line</v>
          </cell>
          <cell r="F20">
            <v>4</v>
          </cell>
          <cell r="I20" t="str">
            <v xml:space="preserve">3-way valve </v>
          </cell>
          <cell r="J20" t="str">
            <v>V</v>
          </cell>
          <cell r="K20" t="str">
            <v>BAS vendor</v>
          </cell>
          <cell r="L20">
            <v>0</v>
          </cell>
          <cell r="M20">
            <v>0</v>
          </cell>
          <cell r="N20">
            <v>4</v>
          </cell>
          <cell r="O20">
            <v>4</v>
          </cell>
        </row>
        <row r="21">
          <cell r="B21" t="str">
            <v>Primary chilled Water Pumps - Qty</v>
          </cell>
          <cell r="I21">
            <v>12</v>
          </cell>
          <cell r="K21" t="str">
            <v>This quantity is assumed and can alter based on design &amp; build scheme of the ACMV contractor</v>
          </cell>
          <cell r="L21">
            <v>0</v>
          </cell>
          <cell r="M21">
            <v>0</v>
          </cell>
          <cell r="N21">
            <v>0</v>
          </cell>
          <cell r="O21">
            <v>0</v>
          </cell>
        </row>
        <row r="22">
          <cell r="A22">
            <v>16</v>
          </cell>
          <cell r="B22" t="str">
            <v>pumps ON / OFF command</v>
          </cell>
          <cell r="H22">
            <v>12</v>
          </cell>
          <cell r="I22" t="str">
            <v>Command to chiller panel/ pumps panel</v>
          </cell>
          <cell r="K22" t="str">
            <v>ACMV Vendor</v>
          </cell>
          <cell r="L22">
            <v>0</v>
          </cell>
          <cell r="M22">
            <v>0</v>
          </cell>
          <cell r="N22">
            <v>0</v>
          </cell>
          <cell r="O22">
            <v>0</v>
          </cell>
        </row>
        <row r="23">
          <cell r="A23">
            <v>17</v>
          </cell>
          <cell r="B23" t="str">
            <v>pumps ON / OFF Status</v>
          </cell>
          <cell r="G23">
            <v>12</v>
          </cell>
          <cell r="I23" t="str">
            <v xml:space="preserve">signal from potential-free  contact </v>
          </cell>
          <cell r="K23" t="str">
            <v>ACMV Vendor</v>
          </cell>
          <cell r="L23">
            <v>0</v>
          </cell>
          <cell r="M23">
            <v>0</v>
          </cell>
          <cell r="N23">
            <v>0</v>
          </cell>
          <cell r="O23">
            <v>0</v>
          </cell>
        </row>
        <row r="24">
          <cell r="A24">
            <v>18</v>
          </cell>
          <cell r="B24" t="str">
            <v>pumps Auto / Manual status</v>
          </cell>
          <cell r="G24">
            <v>12</v>
          </cell>
          <cell r="I24" t="str">
            <v xml:space="preserve">signal from potential-free  contact </v>
          </cell>
          <cell r="K24" t="str">
            <v>ACMV Vendor</v>
          </cell>
          <cell r="L24">
            <v>0</v>
          </cell>
          <cell r="M24">
            <v>0</v>
          </cell>
          <cell r="N24">
            <v>0</v>
          </cell>
          <cell r="O24">
            <v>0</v>
          </cell>
        </row>
        <row r="25">
          <cell r="A25">
            <v>19</v>
          </cell>
          <cell r="B25" t="str">
            <v>Flow switch status</v>
          </cell>
          <cell r="G25">
            <v>12</v>
          </cell>
          <cell r="I25" t="str">
            <v>flow switch</v>
          </cell>
          <cell r="J25" t="str">
            <v>B</v>
          </cell>
          <cell r="K25" t="str">
            <v>BAS vendor</v>
          </cell>
          <cell r="L25">
            <v>12</v>
          </cell>
          <cell r="M25">
            <v>0</v>
          </cell>
          <cell r="N25">
            <v>0</v>
          </cell>
          <cell r="O25">
            <v>0</v>
          </cell>
        </row>
        <row r="26">
          <cell r="A26">
            <v>20</v>
          </cell>
          <cell r="B26" t="str">
            <v>pumps trip status</v>
          </cell>
          <cell r="G26">
            <v>12</v>
          </cell>
          <cell r="I26" t="str">
            <v xml:space="preserve">signal from potential-free  contact </v>
          </cell>
          <cell r="K26" t="str">
            <v>ACMV Vendor</v>
          </cell>
          <cell r="L26">
            <v>0</v>
          </cell>
          <cell r="M26">
            <v>0</v>
          </cell>
          <cell r="N26">
            <v>0</v>
          </cell>
          <cell r="O26">
            <v>0</v>
          </cell>
        </row>
        <row r="27">
          <cell r="B27" t="str">
            <v>Secondary chilled Water Pumps - Qty</v>
          </cell>
          <cell r="I27">
            <v>12</v>
          </cell>
          <cell r="K27" t="str">
            <v>This quantity is assumed and can alter based on design &amp; build scheme of the ACMV contractor</v>
          </cell>
          <cell r="L27">
            <v>0</v>
          </cell>
          <cell r="M27">
            <v>0</v>
          </cell>
          <cell r="N27">
            <v>0</v>
          </cell>
          <cell r="O27">
            <v>0</v>
          </cell>
        </row>
        <row r="28">
          <cell r="A28">
            <v>21</v>
          </cell>
          <cell r="B28" t="str">
            <v>pumps VFD monitoring / control</v>
          </cell>
          <cell r="I28" t="str">
            <v>Serial RS486 Bus from VFD panels on Modbus RTU</v>
          </cell>
          <cell r="K28" t="str">
            <v>ACMV Vendor</v>
          </cell>
          <cell r="L28">
            <v>0</v>
          </cell>
          <cell r="M28">
            <v>0</v>
          </cell>
          <cell r="N28">
            <v>0</v>
          </cell>
          <cell r="O28">
            <v>0</v>
          </cell>
        </row>
        <row r="29">
          <cell r="A29">
            <v>22</v>
          </cell>
          <cell r="B29" t="str">
            <v>pumps VFD healthy &amp; run Status</v>
          </cell>
          <cell r="G29">
            <v>12</v>
          </cell>
          <cell r="I29" t="str">
            <v xml:space="preserve">signal from potential-free  contact </v>
          </cell>
          <cell r="K29" t="str">
            <v>ACMV Vendor</v>
          </cell>
          <cell r="L29">
            <v>0</v>
          </cell>
          <cell r="M29">
            <v>0</v>
          </cell>
          <cell r="N29">
            <v>0</v>
          </cell>
          <cell r="O29">
            <v>0</v>
          </cell>
        </row>
        <row r="30">
          <cell r="A30">
            <v>23</v>
          </cell>
          <cell r="B30" t="str">
            <v>pumps VFD trip status</v>
          </cell>
          <cell r="G30">
            <v>12</v>
          </cell>
          <cell r="I30" t="str">
            <v xml:space="preserve">signal from potential-free  contact </v>
          </cell>
          <cell r="K30" t="str">
            <v>ACMV Vendor</v>
          </cell>
          <cell r="L30">
            <v>0</v>
          </cell>
          <cell r="M30">
            <v>0</v>
          </cell>
          <cell r="N30">
            <v>0</v>
          </cell>
          <cell r="O30">
            <v>0</v>
          </cell>
        </row>
        <row r="31">
          <cell r="A31">
            <v>24</v>
          </cell>
          <cell r="B31" t="str">
            <v>pumps VFD speed feedback</v>
          </cell>
          <cell r="E31">
            <v>12</v>
          </cell>
          <cell r="I31" t="str">
            <v>signal from VFD</v>
          </cell>
          <cell r="K31" t="str">
            <v>ACMV Vendor</v>
          </cell>
          <cell r="L31">
            <v>0</v>
          </cell>
          <cell r="M31">
            <v>0</v>
          </cell>
          <cell r="N31">
            <v>0</v>
          </cell>
          <cell r="O31">
            <v>0</v>
          </cell>
        </row>
        <row r="32">
          <cell r="A32">
            <v>25</v>
          </cell>
          <cell r="B32" t="str">
            <v>Temoerature sensor in supply &amp; return headers</v>
          </cell>
          <cell r="D32">
            <v>8</v>
          </cell>
          <cell r="I32" t="str">
            <v>Immersion type temp sensor + pocket</v>
          </cell>
          <cell r="J32" t="str">
            <v>S</v>
          </cell>
          <cell r="K32" t="str">
            <v>BAS vendor</v>
          </cell>
          <cell r="L32">
            <v>0</v>
          </cell>
          <cell r="M32">
            <v>8</v>
          </cell>
          <cell r="N32">
            <v>0</v>
          </cell>
          <cell r="O32">
            <v>0</v>
          </cell>
        </row>
        <row r="33">
          <cell r="A33">
            <v>26</v>
          </cell>
          <cell r="B33" t="str">
            <v>Outside Air RH &amp; Temperature.</v>
          </cell>
          <cell r="D33">
            <v>1</v>
          </cell>
          <cell r="E33">
            <v>1</v>
          </cell>
          <cell r="I33" t="str">
            <v>RH &amp; Temperature sensor</v>
          </cell>
          <cell r="J33" t="str">
            <v>S</v>
          </cell>
          <cell r="K33" t="str">
            <v>BAS vendor</v>
          </cell>
          <cell r="L33">
            <v>0</v>
          </cell>
          <cell r="M33">
            <v>2</v>
          </cell>
          <cell r="N33">
            <v>0</v>
          </cell>
          <cell r="O33">
            <v>0</v>
          </cell>
        </row>
        <row r="34">
          <cell r="A34">
            <v>27</v>
          </cell>
          <cell r="B34" t="str">
            <v>Flow through CHW header</v>
          </cell>
          <cell r="E34">
            <v>1</v>
          </cell>
          <cell r="I34" t="str">
            <v>Flow meter</v>
          </cell>
          <cell r="J34" t="str">
            <v>S</v>
          </cell>
          <cell r="K34" t="str">
            <v>BAS vendor</v>
          </cell>
          <cell r="L34">
            <v>0</v>
          </cell>
          <cell r="M34">
            <v>1</v>
          </cell>
          <cell r="N34">
            <v>0</v>
          </cell>
          <cell r="O34">
            <v>0</v>
          </cell>
        </row>
        <row r="35">
          <cell r="B35" t="str">
            <v>Spare 10%</v>
          </cell>
          <cell r="D35">
            <v>4</v>
          </cell>
          <cell r="E35">
            <v>2</v>
          </cell>
          <cell r="F35">
            <v>1</v>
          </cell>
          <cell r="G35">
            <v>13</v>
          </cell>
          <cell r="H35">
            <v>5</v>
          </cell>
        </row>
        <row r="36">
          <cell r="A36" t="str">
            <v>AX</v>
          </cell>
          <cell r="B36" t="str">
            <v xml:space="preserve">Total I/O For Chiller Plant </v>
          </cell>
          <cell r="D36">
            <v>37</v>
          </cell>
          <cell r="E36">
            <v>16</v>
          </cell>
          <cell r="F36">
            <v>9</v>
          </cell>
          <cell r="G36">
            <v>137</v>
          </cell>
          <cell r="H36">
            <v>49</v>
          </cell>
          <cell r="I36">
            <v>1</v>
          </cell>
          <cell r="L36">
            <v>24</v>
          </cell>
          <cell r="M36">
            <v>35</v>
          </cell>
          <cell r="N36">
            <v>24</v>
          </cell>
          <cell r="O36">
            <v>24</v>
          </cell>
        </row>
        <row r="37">
          <cell r="A37" t="str">
            <v>B</v>
          </cell>
          <cell r="B37" t="str">
            <v>Comfort Air Handling Units with TFA</v>
          </cell>
        </row>
        <row r="38">
          <cell r="B38" t="str">
            <v>Air Handling Units - Qty</v>
          </cell>
          <cell r="I38">
            <v>1</v>
          </cell>
        </row>
        <row r="39">
          <cell r="A39">
            <v>1</v>
          </cell>
          <cell r="B39" t="str">
            <v>AHU ON/OFF Command</v>
          </cell>
          <cell r="H39">
            <v>1</v>
          </cell>
          <cell r="I39" t="str">
            <v>Command to AHU panel</v>
          </cell>
          <cell r="K39" t="str">
            <v>ACMV Vendor</v>
          </cell>
          <cell r="L39">
            <v>0</v>
          </cell>
          <cell r="M39">
            <v>0</v>
          </cell>
          <cell r="N39">
            <v>0</v>
          </cell>
          <cell r="O39">
            <v>0</v>
          </cell>
        </row>
        <row r="40">
          <cell r="A40">
            <v>2</v>
          </cell>
          <cell r="B40" t="str">
            <v>AHU status - DP switch across fan</v>
          </cell>
          <cell r="G40">
            <v>1</v>
          </cell>
          <cell r="I40" t="str">
            <v>DP switch</v>
          </cell>
          <cell r="J40" t="str">
            <v>B</v>
          </cell>
          <cell r="K40" t="str">
            <v>BAS vendor</v>
          </cell>
          <cell r="L40">
            <v>106</v>
          </cell>
          <cell r="M40">
            <v>0</v>
          </cell>
          <cell r="N40">
            <v>0</v>
          </cell>
          <cell r="O40">
            <v>0</v>
          </cell>
        </row>
        <row r="41">
          <cell r="A41">
            <v>3</v>
          </cell>
          <cell r="B41" t="str">
            <v>AHU Auto/Manual Command</v>
          </cell>
          <cell r="H41">
            <v>1</v>
          </cell>
          <cell r="I41" t="str">
            <v>Command to AHU panel</v>
          </cell>
          <cell r="K41" t="str">
            <v>ACMV Vendor</v>
          </cell>
          <cell r="L41">
            <v>0</v>
          </cell>
          <cell r="M41">
            <v>0</v>
          </cell>
          <cell r="N41">
            <v>0</v>
          </cell>
          <cell r="O41">
            <v>0</v>
          </cell>
        </row>
        <row r="42">
          <cell r="A42">
            <v>4</v>
          </cell>
          <cell r="B42" t="str">
            <v>Return air Temperature Sensor</v>
          </cell>
          <cell r="D42">
            <v>1</v>
          </cell>
          <cell r="I42" t="str">
            <v>Duct type Temperature sensor</v>
          </cell>
          <cell r="J42" t="str">
            <v>S</v>
          </cell>
          <cell r="K42" t="str">
            <v>BAS vendor</v>
          </cell>
          <cell r="L42">
            <v>0</v>
          </cell>
          <cell r="M42">
            <v>106</v>
          </cell>
          <cell r="N42">
            <v>0</v>
          </cell>
          <cell r="O42">
            <v>0</v>
          </cell>
        </row>
        <row r="43">
          <cell r="A43">
            <v>5</v>
          </cell>
          <cell r="B43" t="str">
            <v>Filter status - DP switch across filter</v>
          </cell>
          <cell r="G43">
            <v>1</v>
          </cell>
          <cell r="I43" t="str">
            <v>DP switch</v>
          </cell>
          <cell r="J43" t="str">
            <v>B</v>
          </cell>
          <cell r="K43" t="str">
            <v>BAS vendor</v>
          </cell>
          <cell r="L43">
            <v>106</v>
          </cell>
          <cell r="M43">
            <v>0</v>
          </cell>
          <cell r="N43">
            <v>0</v>
          </cell>
          <cell r="O43">
            <v>0</v>
          </cell>
        </row>
        <row r="44">
          <cell r="A44">
            <v>6</v>
          </cell>
          <cell r="B44" t="str">
            <v>CHW 2-Way Valve Control</v>
          </cell>
          <cell r="F44">
            <v>1</v>
          </cell>
          <cell r="I44" t="str">
            <v>2-way auto balancing CHW valve</v>
          </cell>
          <cell r="J44" t="str">
            <v>V</v>
          </cell>
          <cell r="K44" t="str">
            <v>BAS vendor</v>
          </cell>
          <cell r="L44">
            <v>0</v>
          </cell>
          <cell r="M44">
            <v>0</v>
          </cell>
          <cell r="N44">
            <v>106</v>
          </cell>
          <cell r="O44">
            <v>106</v>
          </cell>
        </row>
        <row r="45">
          <cell r="A45">
            <v>7</v>
          </cell>
          <cell r="B45" t="str">
            <v>Flow of CHW from auto balancing valve</v>
          </cell>
          <cell r="E45">
            <v>1</v>
          </cell>
          <cell r="I45" t="str">
            <v>2-way auto balancing CHW valve</v>
          </cell>
          <cell r="J45" t="str">
            <v>V</v>
          </cell>
          <cell r="K45" t="str">
            <v>BAS vendor</v>
          </cell>
          <cell r="L45">
            <v>0</v>
          </cell>
          <cell r="M45">
            <v>0</v>
          </cell>
        </row>
        <row r="46">
          <cell r="A46">
            <v>8</v>
          </cell>
          <cell r="B46" t="str">
            <v>Matched pair temperature sensors at CHW in/outlet</v>
          </cell>
          <cell r="D46">
            <v>2</v>
          </cell>
          <cell r="I46" t="str">
            <v>Immersion type temp sensor+pocket</v>
          </cell>
          <cell r="J46" t="str">
            <v>S</v>
          </cell>
          <cell r="K46" t="str">
            <v>BAS vendor</v>
          </cell>
          <cell r="L46">
            <v>0</v>
          </cell>
          <cell r="M46">
            <v>212</v>
          </cell>
          <cell r="N46">
            <v>0</v>
          </cell>
          <cell r="O46">
            <v>0</v>
          </cell>
        </row>
        <row r="47">
          <cell r="A47">
            <v>9</v>
          </cell>
          <cell r="B47" t="str">
            <v>Fire trip status</v>
          </cell>
          <cell r="G47">
            <v>1</v>
          </cell>
          <cell r="I47" t="str">
            <v>signal from DSD &amp; FAS</v>
          </cell>
          <cell r="K47" t="str">
            <v>BAS vendor</v>
          </cell>
          <cell r="L47">
            <v>0</v>
          </cell>
          <cell r="M47">
            <v>0</v>
          </cell>
          <cell r="N47">
            <v>0</v>
          </cell>
          <cell r="O47">
            <v>0</v>
          </cell>
        </row>
        <row r="48">
          <cell r="A48">
            <v>10</v>
          </cell>
          <cell r="B48" t="str">
            <v>Fire Damper Status - SA, RA, reset command</v>
          </cell>
          <cell r="G48">
            <v>2</v>
          </cell>
          <cell r="H48">
            <v>1</v>
          </cell>
          <cell r="I48" t="str">
            <v>aux.contact - fire damper actuators</v>
          </cell>
          <cell r="J48" t="str">
            <v>D</v>
          </cell>
          <cell r="K48" t="str">
            <v>BAS vendor</v>
          </cell>
          <cell r="L48">
            <v>0</v>
          </cell>
          <cell r="M48">
            <v>0</v>
          </cell>
          <cell r="N48">
            <v>212</v>
          </cell>
          <cell r="O48">
            <v>0</v>
          </cell>
        </row>
        <row r="49">
          <cell r="A49">
            <v>11</v>
          </cell>
          <cell r="B49" t="str">
            <v xml:space="preserve">Pressurization Damper Status&amp; command - Lift lobby </v>
          </cell>
          <cell r="G49">
            <v>1</v>
          </cell>
          <cell r="H49">
            <v>1</v>
          </cell>
          <cell r="I49" t="str">
            <v>combined status from IRM</v>
          </cell>
          <cell r="J49" t="str">
            <v>D</v>
          </cell>
          <cell r="K49" t="str">
            <v>BAS vendor</v>
          </cell>
          <cell r="L49">
            <v>0</v>
          </cell>
          <cell r="M49">
            <v>0</v>
          </cell>
          <cell r="N49">
            <v>112</v>
          </cell>
          <cell r="O49">
            <v>0</v>
          </cell>
        </row>
        <row r="50">
          <cell r="A50">
            <v>12</v>
          </cell>
          <cell r="B50" t="str">
            <v>CO2 sensor</v>
          </cell>
          <cell r="E50">
            <v>1</v>
          </cell>
          <cell r="I50" t="str">
            <v>CO2 sensor</v>
          </cell>
          <cell r="J50" t="str">
            <v>S</v>
          </cell>
          <cell r="K50" t="str">
            <v>BAS vendor</v>
          </cell>
          <cell r="L50">
            <v>0</v>
          </cell>
          <cell r="M50">
            <v>102</v>
          </cell>
          <cell r="N50">
            <v>0</v>
          </cell>
          <cell r="O50">
            <v>0</v>
          </cell>
        </row>
        <row r="51">
          <cell r="A51">
            <v>13</v>
          </cell>
          <cell r="B51" t="str">
            <v>FA/EA damper modulation</v>
          </cell>
          <cell r="F51">
            <v>1</v>
          </cell>
          <cell r="I51" t="str">
            <v>auxiliary contact - damper actuator</v>
          </cell>
          <cell r="J51" t="str">
            <v>D</v>
          </cell>
          <cell r="K51" t="str">
            <v>BAS vendor</v>
          </cell>
          <cell r="L51">
            <v>0</v>
          </cell>
          <cell r="M51">
            <v>0</v>
          </cell>
          <cell r="N51">
            <v>106</v>
          </cell>
          <cell r="O51">
            <v>0</v>
          </cell>
        </row>
        <row r="52">
          <cell r="A52">
            <v>14</v>
          </cell>
          <cell r="B52" t="str">
            <v>TFA ON/OFF Command, status</v>
          </cell>
          <cell r="G52">
            <v>1</v>
          </cell>
          <cell r="H52">
            <v>1</v>
          </cell>
          <cell r="I52" t="str">
            <v>Command to AHU panel</v>
          </cell>
          <cell r="K52" t="str">
            <v>ACMV Vendor</v>
          </cell>
          <cell r="L52">
            <v>0</v>
          </cell>
          <cell r="M52">
            <v>0</v>
          </cell>
          <cell r="N52">
            <v>0</v>
          </cell>
          <cell r="O52">
            <v>0</v>
          </cell>
        </row>
        <row r="53">
          <cell r="A53">
            <v>15</v>
          </cell>
          <cell r="B53" t="str">
            <v>MCC power supply status</v>
          </cell>
          <cell r="G53">
            <v>1</v>
          </cell>
          <cell r="I53" t="str">
            <v>signal from potential free contact</v>
          </cell>
          <cell r="K53" t="str">
            <v>ACMV Vendor</v>
          </cell>
          <cell r="L53">
            <v>0</v>
          </cell>
          <cell r="M53">
            <v>0</v>
          </cell>
          <cell r="N53">
            <v>0</v>
          </cell>
          <cell r="O53">
            <v>0</v>
          </cell>
        </row>
        <row r="54">
          <cell r="A54">
            <v>16</v>
          </cell>
          <cell r="B54" t="str">
            <v>Smoke extraction dampers</v>
          </cell>
          <cell r="G54">
            <v>1</v>
          </cell>
          <cell r="H54">
            <v>1</v>
          </cell>
          <cell r="I54" t="str">
            <v>damper actuators</v>
          </cell>
          <cell r="J54" t="str">
            <v>D</v>
          </cell>
          <cell r="K54" t="str">
            <v>BAS vendor</v>
          </cell>
          <cell r="L54">
            <v>0</v>
          </cell>
          <cell r="M54">
            <v>0</v>
          </cell>
          <cell r="N54">
            <v>60</v>
          </cell>
          <cell r="O54">
            <v>0</v>
          </cell>
        </row>
        <row r="55">
          <cell r="B55" t="str">
            <v>Spare 10%</v>
          </cell>
          <cell r="D55">
            <v>1</v>
          </cell>
          <cell r="E55">
            <v>1</v>
          </cell>
          <cell r="F55">
            <v>1</v>
          </cell>
          <cell r="G55">
            <v>1</v>
          </cell>
          <cell r="H55">
            <v>1</v>
          </cell>
        </row>
        <row r="56">
          <cell r="A56" t="str">
            <v>BX</v>
          </cell>
          <cell r="B56" t="str">
            <v>Total I/O for AHU with TFA</v>
          </cell>
          <cell r="D56">
            <v>4</v>
          </cell>
          <cell r="E56">
            <v>3</v>
          </cell>
          <cell r="F56">
            <v>3</v>
          </cell>
          <cell r="G56">
            <v>10</v>
          </cell>
          <cell r="H56">
            <v>7</v>
          </cell>
          <cell r="I56">
            <v>106</v>
          </cell>
          <cell r="L56">
            <v>212</v>
          </cell>
          <cell r="M56">
            <v>420</v>
          </cell>
          <cell r="N56">
            <v>596</v>
          </cell>
          <cell r="O56">
            <v>106</v>
          </cell>
        </row>
        <row r="57">
          <cell r="B57" t="str">
            <v>Total I/O for AHU with TFAs in complex</v>
          </cell>
          <cell r="D57">
            <v>424</v>
          </cell>
          <cell r="E57">
            <v>318</v>
          </cell>
          <cell r="F57">
            <v>318</v>
          </cell>
          <cell r="G57">
            <v>1060</v>
          </cell>
          <cell r="H57">
            <v>742</v>
          </cell>
          <cell r="K57" t="str">
            <v>This quantity is assumed and can alter based on design &amp; build scheme of the ACMV contractor</v>
          </cell>
        </row>
        <row r="58">
          <cell r="A58" t="str">
            <v>C</v>
          </cell>
          <cell r="B58" t="str">
            <v>Energy metering/Ventilation/Lighting</v>
          </cell>
          <cell r="L58">
            <v>0</v>
          </cell>
          <cell r="M58">
            <v>0</v>
          </cell>
          <cell r="N58">
            <v>0</v>
          </cell>
          <cell r="O58">
            <v>0</v>
          </cell>
        </row>
        <row r="59">
          <cell r="B59" t="str">
            <v>Electrical energy meters - pulse input</v>
          </cell>
          <cell r="G59">
            <v>6</v>
          </cell>
          <cell r="I59" t="str">
            <v>From EEMs</v>
          </cell>
          <cell r="K59" t="str">
            <v>Electrical Vendor</v>
          </cell>
          <cell r="L59">
            <v>0</v>
          </cell>
          <cell r="M59">
            <v>0</v>
          </cell>
          <cell r="N59">
            <v>0</v>
          </cell>
          <cell r="O59">
            <v>0</v>
          </cell>
        </row>
        <row r="60">
          <cell r="B60" t="str">
            <v>Pantry Exhaust Fan - Qty</v>
          </cell>
          <cell r="I60">
            <v>2</v>
          </cell>
          <cell r="L60">
            <v>0</v>
          </cell>
          <cell r="M60">
            <v>0</v>
          </cell>
          <cell r="N60">
            <v>0</v>
          </cell>
          <cell r="O60">
            <v>0</v>
          </cell>
        </row>
        <row r="61">
          <cell r="A61">
            <v>1</v>
          </cell>
          <cell r="B61" t="str">
            <v>Fan ON / OFF Command</v>
          </cell>
          <cell r="H61">
            <v>2</v>
          </cell>
          <cell r="I61" t="str">
            <v>Command to contactor panel</v>
          </cell>
          <cell r="K61" t="str">
            <v>ACMV Vendor</v>
          </cell>
          <cell r="L61">
            <v>0</v>
          </cell>
          <cell r="M61">
            <v>0</v>
          </cell>
          <cell r="N61">
            <v>0</v>
          </cell>
          <cell r="O61">
            <v>0</v>
          </cell>
        </row>
        <row r="62">
          <cell r="A62">
            <v>2</v>
          </cell>
          <cell r="B62" t="str">
            <v>Fan ON / OFF Status</v>
          </cell>
          <cell r="G62">
            <v>2</v>
          </cell>
          <cell r="I62" t="str">
            <v>signal from potential free contact</v>
          </cell>
          <cell r="K62" t="str">
            <v>ACMV Vendor</v>
          </cell>
          <cell r="L62">
            <v>0</v>
          </cell>
          <cell r="M62">
            <v>0</v>
          </cell>
          <cell r="N62">
            <v>0</v>
          </cell>
          <cell r="O62">
            <v>0</v>
          </cell>
        </row>
        <row r="63">
          <cell r="B63" t="str">
            <v>Toilet Exhaust Fan  - Qty</v>
          </cell>
          <cell r="I63">
            <v>2</v>
          </cell>
          <cell r="L63">
            <v>0</v>
          </cell>
          <cell r="M63">
            <v>0</v>
          </cell>
          <cell r="N63">
            <v>0</v>
          </cell>
          <cell r="O63">
            <v>0</v>
          </cell>
        </row>
        <row r="64">
          <cell r="A64">
            <v>3</v>
          </cell>
          <cell r="B64" t="str">
            <v>Fan ON / OFF Command</v>
          </cell>
          <cell r="H64">
            <v>2</v>
          </cell>
          <cell r="I64" t="str">
            <v>Command to contactor panel</v>
          </cell>
          <cell r="K64" t="str">
            <v>ACMV Vendor</v>
          </cell>
          <cell r="L64">
            <v>0</v>
          </cell>
          <cell r="M64">
            <v>0</v>
          </cell>
          <cell r="N64">
            <v>0</v>
          </cell>
          <cell r="O64">
            <v>0</v>
          </cell>
        </row>
        <row r="65">
          <cell r="A65">
            <v>4</v>
          </cell>
          <cell r="B65" t="str">
            <v>Fan ON / OFF Status</v>
          </cell>
          <cell r="G65">
            <v>2</v>
          </cell>
          <cell r="I65" t="str">
            <v>signal from potential free contact</v>
          </cell>
          <cell r="K65" t="str">
            <v>ACMV Vendor</v>
          </cell>
          <cell r="L65">
            <v>0</v>
          </cell>
          <cell r="M65">
            <v>0</v>
          </cell>
          <cell r="N65">
            <v>0</v>
          </cell>
          <cell r="O65">
            <v>0</v>
          </cell>
        </row>
        <row r="66">
          <cell r="B66" t="str">
            <v>Electrical system</v>
          </cell>
          <cell r="L66">
            <v>0</v>
          </cell>
          <cell r="M66">
            <v>0</v>
          </cell>
          <cell r="N66">
            <v>0</v>
          </cell>
          <cell r="O66">
            <v>0</v>
          </cell>
        </row>
        <row r="67">
          <cell r="A67">
            <v>6</v>
          </cell>
          <cell r="B67" t="str">
            <v>LDB,PDB status - incomer MCCB</v>
          </cell>
          <cell r="G67">
            <v>4</v>
          </cell>
          <cell r="I67" t="str">
            <v>signal from potential free contact</v>
          </cell>
          <cell r="K67" t="str">
            <v>Electrical Vendor</v>
          </cell>
          <cell r="L67">
            <v>0</v>
          </cell>
          <cell r="M67">
            <v>0</v>
          </cell>
          <cell r="N67">
            <v>0</v>
          </cell>
          <cell r="O67">
            <v>0</v>
          </cell>
        </row>
        <row r="68">
          <cell r="A68">
            <v>7</v>
          </cell>
          <cell r="B68" t="str">
            <v>Sprinkler line pressure switch</v>
          </cell>
          <cell r="G68">
            <v>2</v>
          </cell>
          <cell r="I68" t="str">
            <v>pressure switch</v>
          </cell>
          <cell r="J68" t="str">
            <v>B</v>
          </cell>
          <cell r="K68" t="str">
            <v>BAS vendor</v>
          </cell>
          <cell r="L68">
            <v>70</v>
          </cell>
          <cell r="M68">
            <v>0</v>
          </cell>
          <cell r="N68">
            <v>0</v>
          </cell>
          <cell r="O68">
            <v>0</v>
          </cell>
        </row>
        <row r="69">
          <cell r="A69">
            <v>8</v>
          </cell>
          <cell r="B69" t="str">
            <v>Lighting control &amp; local override command</v>
          </cell>
          <cell r="G69">
            <v>8</v>
          </cell>
          <cell r="H69">
            <v>8</v>
          </cell>
          <cell r="I69" t="str">
            <v>PIRs in toilets, buttons in utility rooms</v>
          </cell>
          <cell r="J69" t="str">
            <v>S</v>
          </cell>
          <cell r="K69" t="str">
            <v>BAS vendor</v>
          </cell>
          <cell r="M69">
            <v>280</v>
          </cell>
          <cell r="N69">
            <v>0</v>
          </cell>
          <cell r="O69">
            <v>0</v>
          </cell>
        </row>
        <row r="70">
          <cell r="B70" t="str">
            <v>Spare 10%</v>
          </cell>
          <cell r="D70">
            <v>0</v>
          </cell>
          <cell r="E70">
            <v>0</v>
          </cell>
          <cell r="F70">
            <v>0</v>
          </cell>
          <cell r="G70">
            <v>3</v>
          </cell>
          <cell r="H70">
            <v>2</v>
          </cell>
          <cell r="L70">
            <v>0</v>
          </cell>
          <cell r="M70">
            <v>0</v>
          </cell>
          <cell r="N70">
            <v>0</v>
          </cell>
          <cell r="O70">
            <v>0</v>
          </cell>
        </row>
        <row r="71">
          <cell r="A71" t="str">
            <v>CX</v>
          </cell>
          <cell r="B71" t="str">
            <v>Total I/O for Ventilation / lighting system</v>
          </cell>
          <cell r="D71">
            <v>0</v>
          </cell>
          <cell r="E71">
            <v>0</v>
          </cell>
          <cell r="F71">
            <v>0</v>
          </cell>
          <cell r="G71">
            <v>27</v>
          </cell>
          <cell r="H71">
            <v>14</v>
          </cell>
          <cell r="I71">
            <v>35</v>
          </cell>
          <cell r="L71">
            <v>70</v>
          </cell>
          <cell r="M71">
            <v>280</v>
          </cell>
          <cell r="N71">
            <v>0</v>
          </cell>
          <cell r="O71">
            <v>0</v>
          </cell>
        </row>
        <row r="72">
          <cell r="B72" t="str">
            <v>Total I/Os for Energy metering/Vent/Ltng</v>
          </cell>
          <cell r="D72">
            <v>0</v>
          </cell>
          <cell r="E72">
            <v>0</v>
          </cell>
          <cell r="F72">
            <v>0</v>
          </cell>
          <cell r="G72">
            <v>945</v>
          </cell>
          <cell r="H72">
            <v>490</v>
          </cell>
          <cell r="K72" t="str">
            <v>This quantity is assumed and can alter based on design &amp; build scheme of the ACMV contractor</v>
          </cell>
          <cell r="N72">
            <v>0</v>
          </cell>
          <cell r="O72">
            <v>0</v>
          </cell>
        </row>
        <row r="73">
          <cell r="A73" t="str">
            <v>D</v>
          </cell>
          <cell r="B73" t="str">
            <v>Car Park Ventilation Fans - Qty</v>
          </cell>
          <cell r="I73">
            <v>2</v>
          </cell>
          <cell r="K73" t="str">
            <v>This quantity is assumed and can alter based on design &amp; build scheme of the ACMV contractor</v>
          </cell>
          <cell r="L73">
            <v>0</v>
          </cell>
          <cell r="M73">
            <v>0</v>
          </cell>
          <cell r="N73">
            <v>0</v>
          </cell>
          <cell r="O73">
            <v>0</v>
          </cell>
        </row>
        <row r="74">
          <cell r="A74">
            <v>1</v>
          </cell>
          <cell r="B74" t="str">
            <v>Fan ON / OFF Command</v>
          </cell>
          <cell r="H74">
            <v>2</v>
          </cell>
          <cell r="I74" t="str">
            <v>Command to Ventilation panel</v>
          </cell>
          <cell r="K74" t="str">
            <v>ACMV Vendor</v>
          </cell>
          <cell r="L74">
            <v>0</v>
          </cell>
          <cell r="M74">
            <v>0</v>
          </cell>
          <cell r="N74">
            <v>0</v>
          </cell>
          <cell r="O74">
            <v>0</v>
          </cell>
        </row>
        <row r="75">
          <cell r="A75">
            <v>2</v>
          </cell>
          <cell r="B75" t="str">
            <v>Fan ON / OFF Status</v>
          </cell>
          <cell r="G75">
            <v>2</v>
          </cell>
          <cell r="I75" t="str">
            <v>signal from potential free contact</v>
          </cell>
          <cell r="K75" t="str">
            <v>ACMV Vendor</v>
          </cell>
          <cell r="L75">
            <v>0</v>
          </cell>
          <cell r="M75">
            <v>0</v>
          </cell>
          <cell r="N75">
            <v>0</v>
          </cell>
          <cell r="O75">
            <v>0</v>
          </cell>
        </row>
        <row r="76">
          <cell r="A76">
            <v>3</v>
          </cell>
          <cell r="B76" t="str">
            <v>Fan trip Status</v>
          </cell>
          <cell r="G76">
            <v>2</v>
          </cell>
          <cell r="I76" t="str">
            <v>signal from potential free contact</v>
          </cell>
          <cell r="K76" t="str">
            <v>ACMV Vendor</v>
          </cell>
          <cell r="L76">
            <v>0</v>
          </cell>
          <cell r="M76">
            <v>0</v>
          </cell>
          <cell r="N76">
            <v>0</v>
          </cell>
          <cell r="O76">
            <v>0</v>
          </cell>
        </row>
        <row r="77">
          <cell r="A77">
            <v>4</v>
          </cell>
          <cell r="B77" t="str">
            <v>Fan A/M Status</v>
          </cell>
          <cell r="G77">
            <v>2</v>
          </cell>
          <cell r="I77" t="str">
            <v>Signal from potential free contact.</v>
          </cell>
          <cell r="K77" t="str">
            <v>ACMV Vendor</v>
          </cell>
          <cell r="L77">
            <v>0</v>
          </cell>
          <cell r="M77">
            <v>0</v>
          </cell>
          <cell r="N77">
            <v>0</v>
          </cell>
          <cell r="O77">
            <v>0</v>
          </cell>
        </row>
        <row r="78">
          <cell r="A78">
            <v>5</v>
          </cell>
          <cell r="B78" t="str">
            <v>Carbon Monoxide Sensor</v>
          </cell>
          <cell r="E78">
            <v>2</v>
          </cell>
          <cell r="I78" t="str">
            <v xml:space="preserve">CO Sensor </v>
          </cell>
          <cell r="J78" t="str">
            <v>S</v>
          </cell>
          <cell r="K78" t="str">
            <v>BAS vendor</v>
          </cell>
          <cell r="L78">
            <v>0</v>
          </cell>
          <cell r="M78">
            <v>8</v>
          </cell>
          <cell r="N78">
            <v>0</v>
          </cell>
          <cell r="O78">
            <v>0</v>
          </cell>
        </row>
        <row r="79">
          <cell r="A79">
            <v>6</v>
          </cell>
          <cell r="B79" t="str">
            <v>MCC power supply status</v>
          </cell>
          <cell r="G79">
            <v>2</v>
          </cell>
          <cell r="I79" t="str">
            <v>signal from potential free contact.</v>
          </cell>
          <cell r="K79" t="str">
            <v>ACMV Vendor</v>
          </cell>
          <cell r="L79">
            <v>0</v>
          </cell>
          <cell r="M79">
            <v>0</v>
          </cell>
          <cell r="N79">
            <v>0</v>
          </cell>
          <cell r="O79">
            <v>0</v>
          </cell>
        </row>
        <row r="80">
          <cell r="B80" t="str">
            <v>Spare 10%</v>
          </cell>
          <cell r="D80">
            <v>0</v>
          </cell>
          <cell r="E80">
            <v>1</v>
          </cell>
          <cell r="F80">
            <v>0</v>
          </cell>
          <cell r="G80">
            <v>1</v>
          </cell>
          <cell r="H80">
            <v>1</v>
          </cell>
          <cell r="L80">
            <v>0</v>
          </cell>
          <cell r="M80">
            <v>0</v>
          </cell>
          <cell r="N80">
            <v>0</v>
          </cell>
          <cell r="O80">
            <v>0</v>
          </cell>
        </row>
        <row r="81">
          <cell r="A81" t="str">
            <v>DX</v>
          </cell>
          <cell r="B81" t="str">
            <v>Total I/O for Car Park ventilation</v>
          </cell>
          <cell r="D81">
            <v>0</v>
          </cell>
          <cell r="E81">
            <v>3</v>
          </cell>
          <cell r="F81">
            <v>0</v>
          </cell>
          <cell r="G81">
            <v>9</v>
          </cell>
          <cell r="H81">
            <v>3</v>
          </cell>
          <cell r="I81">
            <v>4</v>
          </cell>
          <cell r="L81">
            <v>0</v>
          </cell>
          <cell r="M81">
            <v>8</v>
          </cell>
          <cell r="N81">
            <v>0</v>
          </cell>
          <cell r="O81">
            <v>0</v>
          </cell>
        </row>
        <row r="82">
          <cell r="B82" t="str">
            <v>Total I/O for Car Park vent in complex</v>
          </cell>
          <cell r="D82">
            <v>0</v>
          </cell>
          <cell r="E82">
            <v>12</v>
          </cell>
          <cell r="F82">
            <v>0</v>
          </cell>
          <cell r="G82">
            <v>36</v>
          </cell>
          <cell r="H82">
            <v>12</v>
          </cell>
          <cell r="K82" t="str">
            <v>This quantity is assumed and can alter based on design &amp; build scheme of the ACMV contractor</v>
          </cell>
          <cell r="L82">
            <v>0</v>
          </cell>
          <cell r="N82">
            <v>0</v>
          </cell>
          <cell r="O82">
            <v>0</v>
          </cell>
        </row>
        <row r="83">
          <cell r="A83" t="str">
            <v>E</v>
          </cell>
          <cell r="B83" t="str">
            <v>Lifts monitoring &amp; Liftshaft pressurization fans- Qty</v>
          </cell>
          <cell r="I83">
            <v>1</v>
          </cell>
          <cell r="K83" t="str">
            <v>This quantity is assumed and can alter based on design &amp; build scheme of the ACMV contractor</v>
          </cell>
          <cell r="L83">
            <v>0</v>
          </cell>
          <cell r="M83">
            <v>0</v>
          </cell>
          <cell r="N83">
            <v>0</v>
          </cell>
          <cell r="O83">
            <v>0</v>
          </cell>
        </row>
        <row r="84">
          <cell r="A84">
            <v>1</v>
          </cell>
          <cell r="B84" t="str">
            <v>Fan ON / OFF Command</v>
          </cell>
          <cell r="H84">
            <v>5</v>
          </cell>
          <cell r="I84" t="str">
            <v>Command to fan panel</v>
          </cell>
          <cell r="K84" t="str">
            <v>ACMV Vendor</v>
          </cell>
          <cell r="L84">
            <v>0</v>
          </cell>
          <cell r="M84">
            <v>0</v>
          </cell>
          <cell r="N84">
            <v>0</v>
          </cell>
          <cell r="O84">
            <v>0</v>
          </cell>
        </row>
        <row r="85">
          <cell r="A85">
            <v>2</v>
          </cell>
          <cell r="B85" t="str">
            <v>Fan ON / OFF Status</v>
          </cell>
          <cell r="G85">
            <v>5</v>
          </cell>
          <cell r="I85" t="str">
            <v>signal from potential free contact</v>
          </cell>
          <cell r="K85" t="str">
            <v>ACMV Vendor</v>
          </cell>
          <cell r="L85">
            <v>0</v>
          </cell>
          <cell r="M85">
            <v>0</v>
          </cell>
          <cell r="N85">
            <v>0</v>
          </cell>
          <cell r="O85">
            <v>0</v>
          </cell>
        </row>
        <row r="86">
          <cell r="B86" t="str">
            <v>Lift contacts monitoring - Qty</v>
          </cell>
          <cell r="I86">
            <v>5</v>
          </cell>
          <cell r="L86">
            <v>0</v>
          </cell>
          <cell r="M86">
            <v>0</v>
          </cell>
          <cell r="N86">
            <v>0</v>
          </cell>
          <cell r="O86">
            <v>0</v>
          </cell>
        </row>
        <row r="87">
          <cell r="A87">
            <v>5</v>
          </cell>
          <cell r="B87" t="str">
            <v>Elevator trip, Alarm, fire man switch</v>
          </cell>
          <cell r="G87">
            <v>5</v>
          </cell>
          <cell r="I87" t="str">
            <v>signal from potential free contact</v>
          </cell>
          <cell r="K87" t="str">
            <v>Lifts vendor</v>
          </cell>
          <cell r="L87">
            <v>0</v>
          </cell>
          <cell r="M87">
            <v>0</v>
          </cell>
          <cell r="N87">
            <v>0</v>
          </cell>
          <cell r="O87">
            <v>0</v>
          </cell>
        </row>
        <row r="88">
          <cell r="A88">
            <v>6</v>
          </cell>
          <cell r="B88" t="str">
            <v>Elevator Floor Status</v>
          </cell>
          <cell r="G88">
            <v>50</v>
          </cell>
          <cell r="I88" t="str">
            <v>Signal from potential free contact</v>
          </cell>
          <cell r="K88" t="str">
            <v>Lifts vendor</v>
          </cell>
          <cell r="L88">
            <v>0</v>
          </cell>
          <cell r="M88">
            <v>0</v>
          </cell>
          <cell r="N88">
            <v>0</v>
          </cell>
          <cell r="O88">
            <v>0</v>
          </cell>
        </row>
        <row r="89">
          <cell r="A89">
            <v>7</v>
          </cell>
          <cell r="B89" t="str">
            <v>MCC power supply status</v>
          </cell>
          <cell r="G89">
            <v>1</v>
          </cell>
          <cell r="I89" t="str">
            <v>signal from potential free contact</v>
          </cell>
          <cell r="K89" t="str">
            <v>ACMV Vendor</v>
          </cell>
          <cell r="L89">
            <v>0</v>
          </cell>
          <cell r="M89">
            <v>0</v>
          </cell>
          <cell r="N89">
            <v>0</v>
          </cell>
          <cell r="O89">
            <v>0</v>
          </cell>
        </row>
        <row r="90">
          <cell r="A90">
            <v>8</v>
          </cell>
          <cell r="B90" t="str">
            <v>Spare 10%</v>
          </cell>
          <cell r="D90">
            <v>0</v>
          </cell>
          <cell r="E90">
            <v>0</v>
          </cell>
          <cell r="F90">
            <v>0</v>
          </cell>
          <cell r="G90">
            <v>7</v>
          </cell>
          <cell r="H90">
            <v>1</v>
          </cell>
          <cell r="L90">
            <v>0</v>
          </cell>
          <cell r="M90">
            <v>0</v>
          </cell>
          <cell r="N90">
            <v>0</v>
          </cell>
          <cell r="O90">
            <v>0</v>
          </cell>
        </row>
        <row r="91">
          <cell r="A91" t="str">
            <v>EX</v>
          </cell>
          <cell r="B91" t="str">
            <v>Total I/O for Lifts monitoring &amp; liftshaft pressurization</v>
          </cell>
          <cell r="D91">
            <v>0</v>
          </cell>
          <cell r="E91">
            <v>0</v>
          </cell>
          <cell r="F91">
            <v>0</v>
          </cell>
          <cell r="G91">
            <v>68</v>
          </cell>
          <cell r="H91">
            <v>6</v>
          </cell>
          <cell r="I91">
            <v>5</v>
          </cell>
        </row>
        <row r="92">
          <cell r="B92" t="str">
            <v>Total I/O for Lifts in complex</v>
          </cell>
          <cell r="D92">
            <v>0</v>
          </cell>
          <cell r="E92">
            <v>0</v>
          </cell>
          <cell r="F92">
            <v>0</v>
          </cell>
          <cell r="G92">
            <v>340</v>
          </cell>
          <cell r="H92">
            <v>30</v>
          </cell>
          <cell r="L92">
            <v>0</v>
          </cell>
          <cell r="M92">
            <v>0</v>
          </cell>
          <cell r="N92">
            <v>0</v>
          </cell>
          <cell r="O92">
            <v>0</v>
          </cell>
        </row>
        <row r="93">
          <cell r="A93" t="str">
            <v>F</v>
          </cell>
          <cell r="B93" t="str">
            <v>Electrical Distribution Monitoring/ 4xDGs</v>
          </cell>
          <cell r="I93">
            <v>103</v>
          </cell>
          <cell r="K93" t="str">
            <v>This quantity is assumed and can alter based on design &amp; build scheme of the ACMV contractor</v>
          </cell>
        </row>
        <row r="94">
          <cell r="A94">
            <v>1</v>
          </cell>
          <cell r="B94" t="str">
            <v>Main Incomeroutgoing Breaker status</v>
          </cell>
          <cell r="I94" t="str">
            <v>serial bus with Modbus RTU protocol</v>
          </cell>
          <cell r="K94" t="str">
            <v>Electrical vendor</v>
          </cell>
        </row>
        <row r="95">
          <cell r="A95">
            <v>2</v>
          </cell>
          <cell r="B95" t="str">
            <v>Main Incomer/ outgoing  Breaker Trip</v>
          </cell>
          <cell r="I95" t="str">
            <v>serial bus with Modbus RTU protocol</v>
          </cell>
          <cell r="K95" t="str">
            <v>Electrical vendor</v>
          </cell>
        </row>
        <row r="96">
          <cell r="A96">
            <v>3</v>
          </cell>
          <cell r="B96" t="str">
            <v>Transofrmer alarms WTI, BHR,MOG</v>
          </cell>
          <cell r="G96">
            <v>12</v>
          </cell>
          <cell r="I96" t="str">
            <v>signal from potential free contact</v>
          </cell>
          <cell r="K96" t="str">
            <v>Electrical vendor</v>
          </cell>
        </row>
        <row r="97">
          <cell r="A97">
            <v>4</v>
          </cell>
          <cell r="B97" t="str">
            <v>Relays in incomer/ outgoing feeders</v>
          </cell>
          <cell r="I97" t="str">
            <v>serial bus with Modbus RTU protocol</v>
          </cell>
          <cell r="K97" t="str">
            <v>Electrical vendor</v>
          </cell>
        </row>
        <row r="98">
          <cell r="A98">
            <v>5</v>
          </cell>
          <cell r="B98" t="str">
            <v>Energy metering from composite TVM</v>
          </cell>
          <cell r="I98" t="str">
            <v>Composite meter with RS485 O/P</v>
          </cell>
          <cell r="K98" t="str">
            <v>Electrical vendor</v>
          </cell>
        </row>
        <row r="99">
          <cell r="A99">
            <v>6</v>
          </cell>
          <cell r="B99" t="str">
            <v>Perimeter Lighting ON/OFF Command.</v>
          </cell>
          <cell r="H99">
            <v>12</v>
          </cell>
          <cell r="I99" t="str">
            <v>Command to Lighting contactor</v>
          </cell>
          <cell r="K99" t="str">
            <v>Electrical Vendor</v>
          </cell>
        </row>
        <row r="100">
          <cell r="A100">
            <v>7</v>
          </cell>
          <cell r="B100" t="str">
            <v>Perimeter Lighting ON/OFF status.</v>
          </cell>
          <cell r="G100">
            <v>12</v>
          </cell>
          <cell r="I100" t="str">
            <v>Signal from potential free contact</v>
          </cell>
          <cell r="K100" t="str">
            <v>Electrical Vendor</v>
          </cell>
        </row>
        <row r="101">
          <cell r="A101">
            <v>1</v>
          </cell>
          <cell r="B101" t="str">
            <v>DG Set ON/OFF Status</v>
          </cell>
          <cell r="G101">
            <v>4</v>
          </cell>
          <cell r="I101" t="str">
            <v>signal from potential free contact</v>
          </cell>
          <cell r="K101" t="str">
            <v>DG vendor</v>
          </cell>
        </row>
        <row r="102">
          <cell r="A102">
            <v>2</v>
          </cell>
          <cell r="B102" t="str">
            <v>DG breaker trip</v>
          </cell>
          <cell r="G102">
            <v>4</v>
          </cell>
          <cell r="I102" t="str">
            <v>signal from potential free contact</v>
          </cell>
          <cell r="K102" t="str">
            <v>DG vendor</v>
          </cell>
        </row>
        <row r="103">
          <cell r="A103">
            <v>3</v>
          </cell>
          <cell r="B103" t="str">
            <v>DG failure alarm</v>
          </cell>
          <cell r="G103">
            <v>4</v>
          </cell>
          <cell r="I103" t="str">
            <v>signal from potential free contact</v>
          </cell>
          <cell r="K103" t="str">
            <v>DG vendor</v>
          </cell>
        </row>
        <row r="104">
          <cell r="A104">
            <v>4</v>
          </cell>
          <cell r="B104" t="str">
            <v xml:space="preserve">Fuel Pump Trip </v>
          </cell>
          <cell r="G104">
            <v>4</v>
          </cell>
          <cell r="I104" t="str">
            <v>signal from potential free contact</v>
          </cell>
          <cell r="K104" t="str">
            <v>DG vendor</v>
          </cell>
        </row>
        <row r="105">
          <cell r="A105">
            <v>5</v>
          </cell>
          <cell r="B105" t="str">
            <v>Battery low status</v>
          </cell>
          <cell r="G105">
            <v>4</v>
          </cell>
          <cell r="I105" t="str">
            <v>signal from potential free contact</v>
          </cell>
          <cell r="K105" t="str">
            <v>DG vendor</v>
          </cell>
        </row>
        <row r="106">
          <cell r="A106">
            <v>6</v>
          </cell>
          <cell r="B106" t="str">
            <v>Fuel tank level High / Low status</v>
          </cell>
          <cell r="G106">
            <v>8</v>
          </cell>
          <cell r="I106" t="str">
            <v>signal from potential free contact</v>
          </cell>
          <cell r="K106" t="str">
            <v>DG vendor</v>
          </cell>
        </row>
        <row r="107">
          <cell r="A107">
            <v>7</v>
          </cell>
          <cell r="B107" t="str">
            <v>Energy Monitoring For [V,I, KWH, PF,Frq]</v>
          </cell>
          <cell r="I107" t="str">
            <v>Composite meter with RS485 O/P</v>
          </cell>
          <cell r="K107" t="str">
            <v>DG vendor</v>
          </cell>
        </row>
        <row r="108">
          <cell r="B108" t="str">
            <v>Spare 10%</v>
          </cell>
          <cell r="D108">
            <v>0</v>
          </cell>
          <cell r="E108">
            <v>0</v>
          </cell>
          <cell r="F108">
            <v>0</v>
          </cell>
          <cell r="G108">
            <v>6</v>
          </cell>
          <cell r="H108">
            <v>2</v>
          </cell>
        </row>
        <row r="109">
          <cell r="A109" t="str">
            <v>FX</v>
          </cell>
          <cell r="B109" t="str">
            <v>Total I/O</v>
          </cell>
          <cell r="D109">
            <v>0</v>
          </cell>
          <cell r="E109">
            <v>0</v>
          </cell>
          <cell r="F109">
            <v>0</v>
          </cell>
          <cell r="G109">
            <v>58</v>
          </cell>
          <cell r="H109">
            <v>14</v>
          </cell>
          <cell r="I109">
            <v>1</v>
          </cell>
        </row>
        <row r="110">
          <cell r="B110" t="str">
            <v>Total I/O for ELEC.DISTRIB/DGs in complex</v>
          </cell>
          <cell r="D110">
            <v>0</v>
          </cell>
          <cell r="E110">
            <v>0</v>
          </cell>
          <cell r="F110">
            <v>0</v>
          </cell>
          <cell r="G110">
            <v>58</v>
          </cell>
          <cell r="H110">
            <v>14</v>
          </cell>
          <cell r="L110">
            <v>0</v>
          </cell>
          <cell r="M110">
            <v>0</v>
          </cell>
          <cell r="N110">
            <v>0</v>
          </cell>
          <cell r="O110">
            <v>0</v>
          </cell>
        </row>
        <row r="111">
          <cell r="A111" t="str">
            <v>G</v>
          </cell>
          <cell r="B111" t="str">
            <v>Water Management/Fire protection System (3x sumps, 5x OH tanks)</v>
          </cell>
          <cell r="K111" t="str">
            <v>This quantity is assumed and can alter based on design &amp; build scheme of the ACMV contractor</v>
          </cell>
        </row>
        <row r="112">
          <cell r="B112" t="str">
            <v>Domestic Water Pumping System [Water Pumps]</v>
          </cell>
          <cell r="I112">
            <v>7</v>
          </cell>
        </row>
        <row r="113">
          <cell r="A113">
            <v>1</v>
          </cell>
          <cell r="B113" t="str">
            <v>Water pump ON/OFF command.</v>
          </cell>
          <cell r="H113">
            <v>7</v>
          </cell>
          <cell r="I113" t="str">
            <v>Command to Pump Panel</v>
          </cell>
          <cell r="K113" t="str">
            <v>Electrical Vendor</v>
          </cell>
        </row>
        <row r="114">
          <cell r="A114">
            <v>2</v>
          </cell>
          <cell r="B114" t="str">
            <v>Water pump ON/OFF status</v>
          </cell>
          <cell r="G114">
            <v>7</v>
          </cell>
          <cell r="I114" t="str">
            <v>Signal from potential free contact.</v>
          </cell>
          <cell r="K114" t="str">
            <v>Electrical Vendor</v>
          </cell>
        </row>
        <row r="115">
          <cell r="A115">
            <v>3</v>
          </cell>
          <cell r="B115" t="str">
            <v>Water pump trip status.</v>
          </cell>
          <cell r="G115">
            <v>7</v>
          </cell>
          <cell r="I115" t="str">
            <v>Signal from potential free contact.</v>
          </cell>
          <cell r="K115" t="str">
            <v>Electrical Vendor</v>
          </cell>
        </row>
        <row r="116">
          <cell r="A116">
            <v>4</v>
          </cell>
          <cell r="B116" t="str">
            <v>Water pump Auto / Manual status.</v>
          </cell>
          <cell r="G116">
            <v>7</v>
          </cell>
          <cell r="I116" t="str">
            <v>Signal from potential free contact.</v>
          </cell>
          <cell r="K116" t="str">
            <v>Electrical Vendor</v>
          </cell>
        </row>
        <row r="117">
          <cell r="A117">
            <v>5</v>
          </cell>
          <cell r="B117" t="str">
            <v>O.H Tank level High / Low monitoring.</v>
          </cell>
          <cell r="E117">
            <v>8</v>
          </cell>
          <cell r="I117" t="str">
            <v>Level Sensor</v>
          </cell>
          <cell r="J117" t="str">
            <v>S</v>
          </cell>
          <cell r="K117" t="str">
            <v>BAS Vendor</v>
          </cell>
          <cell r="M117">
            <v>4</v>
          </cell>
        </row>
        <row r="118">
          <cell r="A118">
            <v>6</v>
          </cell>
          <cell r="B118" t="str">
            <v>Sump level High / Low monitoring</v>
          </cell>
          <cell r="G118">
            <v>6</v>
          </cell>
          <cell r="I118" t="str">
            <v>Level Switch</v>
          </cell>
          <cell r="J118" t="str">
            <v>B</v>
          </cell>
          <cell r="K118" t="str">
            <v>BAS Vendor</v>
          </cell>
          <cell r="L118">
            <v>3</v>
          </cell>
        </row>
        <row r="119">
          <cell r="B119" t="str">
            <v>Water Softener Plant</v>
          </cell>
          <cell r="I119">
            <v>2</v>
          </cell>
        </row>
        <row r="120">
          <cell r="A120">
            <v>7</v>
          </cell>
          <cell r="B120" t="str">
            <v>Softener feed pump ON/OFF command.</v>
          </cell>
          <cell r="H120">
            <v>2</v>
          </cell>
          <cell r="I120" t="str">
            <v>Command to Pump Panel</v>
          </cell>
          <cell r="K120" t="str">
            <v>Electrical Vendor</v>
          </cell>
        </row>
        <row r="121">
          <cell r="A121">
            <v>8</v>
          </cell>
          <cell r="B121" t="str">
            <v>Softener feed pump ON/OFF status.</v>
          </cell>
          <cell r="G121">
            <v>2</v>
          </cell>
          <cell r="I121" t="str">
            <v>Signal from potential free contact.</v>
          </cell>
          <cell r="K121" t="str">
            <v>Electrical Vendor</v>
          </cell>
        </row>
        <row r="122">
          <cell r="A122">
            <v>9</v>
          </cell>
          <cell r="B122" t="str">
            <v>Softener feed pump trip status.</v>
          </cell>
          <cell r="G122">
            <v>2</v>
          </cell>
          <cell r="I122" t="str">
            <v>Signal from potential free contact.</v>
          </cell>
          <cell r="K122" t="str">
            <v>Electrical Vendor</v>
          </cell>
        </row>
        <row r="123">
          <cell r="A123">
            <v>10</v>
          </cell>
          <cell r="B123" t="str">
            <v>Softener feed pump Auto / Manual status.</v>
          </cell>
          <cell r="G123">
            <v>2</v>
          </cell>
          <cell r="I123" t="str">
            <v>Signal from potential free contact.</v>
          </cell>
          <cell r="K123" t="str">
            <v>Electrical Vendor</v>
          </cell>
        </row>
        <row r="124">
          <cell r="B124" t="str">
            <v>Irrigation Pumping System</v>
          </cell>
          <cell r="I124">
            <v>3</v>
          </cell>
        </row>
        <row r="125">
          <cell r="A125">
            <v>11</v>
          </cell>
          <cell r="B125" t="str">
            <v>Irrigation pump ON/OFF command.</v>
          </cell>
          <cell r="H125">
            <v>3</v>
          </cell>
          <cell r="I125" t="str">
            <v>Command to Pump Panel</v>
          </cell>
          <cell r="K125" t="str">
            <v>Electrical Vendor</v>
          </cell>
        </row>
        <row r="126">
          <cell r="A126">
            <v>12</v>
          </cell>
          <cell r="B126" t="str">
            <v>Irrigation pump ON/OFF status</v>
          </cell>
          <cell r="G126">
            <v>3</v>
          </cell>
          <cell r="I126" t="str">
            <v>Signal from potential free contact.</v>
          </cell>
          <cell r="K126" t="str">
            <v>Electrical Vendor</v>
          </cell>
        </row>
        <row r="127">
          <cell r="A127">
            <v>13</v>
          </cell>
          <cell r="B127" t="str">
            <v>Irrigation pump trip status</v>
          </cell>
          <cell r="G127">
            <v>3</v>
          </cell>
          <cell r="H127">
            <v>0</v>
          </cell>
          <cell r="I127" t="str">
            <v>Signal from potential free contact.</v>
          </cell>
          <cell r="K127" t="str">
            <v>Electrical Vendor</v>
          </cell>
        </row>
        <row r="128">
          <cell r="A128">
            <v>14</v>
          </cell>
          <cell r="B128" t="str">
            <v>Irrigation pump Auto / Manual status</v>
          </cell>
          <cell r="G128">
            <v>3</v>
          </cell>
          <cell r="H128">
            <v>0</v>
          </cell>
          <cell r="I128" t="str">
            <v>Signal from potential free contact.</v>
          </cell>
          <cell r="K128" t="str">
            <v>Electrical Vendor</v>
          </cell>
        </row>
        <row r="129">
          <cell r="B129" t="str">
            <v>Fire Pumps</v>
          </cell>
        </row>
        <row r="130">
          <cell r="A130">
            <v>15</v>
          </cell>
          <cell r="B130" t="str">
            <v>Fire pump ON/OFF status</v>
          </cell>
          <cell r="G130">
            <v>3</v>
          </cell>
          <cell r="I130" t="str">
            <v>Signal from potential free contact.</v>
          </cell>
          <cell r="K130" t="str">
            <v>Electrical Vendor</v>
          </cell>
        </row>
        <row r="131">
          <cell r="A131">
            <v>16</v>
          </cell>
          <cell r="B131" t="str">
            <v>Fire pump trip status</v>
          </cell>
          <cell r="G131">
            <v>3</v>
          </cell>
          <cell r="I131" t="str">
            <v>Signal from potential free contact.</v>
          </cell>
          <cell r="K131" t="str">
            <v>Electrical Vendor</v>
          </cell>
        </row>
        <row r="132">
          <cell r="A132">
            <v>17</v>
          </cell>
          <cell r="B132" t="str">
            <v>Sprinkler Line pressure sensor</v>
          </cell>
          <cell r="E132">
            <v>1</v>
          </cell>
          <cell r="I132" t="str">
            <v>Pressure sensor</v>
          </cell>
          <cell r="J132" t="str">
            <v>S</v>
          </cell>
          <cell r="K132" t="str">
            <v>BAS Vendor</v>
          </cell>
          <cell r="M132">
            <v>1</v>
          </cell>
        </row>
        <row r="133">
          <cell r="B133" t="str">
            <v>Spare 10%</v>
          </cell>
          <cell r="D133">
            <v>0</v>
          </cell>
          <cell r="E133">
            <v>1</v>
          </cell>
          <cell r="F133">
            <v>0</v>
          </cell>
          <cell r="G133">
            <v>5</v>
          </cell>
          <cell r="H133">
            <v>2</v>
          </cell>
        </row>
        <row r="134">
          <cell r="A134" t="str">
            <v>GX</v>
          </cell>
          <cell r="B134" t="str">
            <v>Total I/O for water management in complex</v>
          </cell>
          <cell r="D134">
            <v>0</v>
          </cell>
          <cell r="E134">
            <v>10</v>
          </cell>
          <cell r="F134">
            <v>0</v>
          </cell>
          <cell r="G134">
            <v>53</v>
          </cell>
          <cell r="H134">
            <v>14</v>
          </cell>
          <cell r="I134">
            <v>1</v>
          </cell>
          <cell r="L134">
            <v>3</v>
          </cell>
          <cell r="M134">
            <v>5</v>
          </cell>
          <cell r="N134">
            <v>0</v>
          </cell>
          <cell r="O13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summary"/>
      <sheetName val="table of contents"/>
      <sheetName val="CW SIZING (IDCT-2)"/>
      <sheetName val="IDCT-2 (C=120)"/>
      <sheetName val="Results"/>
      <sheetName val="Pipesizing - 2"/>
      <sheetName val="pipe thk. - 2"/>
      <sheetName val="resis. coeff"/>
      <sheetName val="water prop."/>
      <sheetName val="System Resistance (for spec)"/>
      <sheetName val="SR (IDCT-2)"/>
      <sheetName val="SR (IDCT-1)"/>
      <sheetName val="CW SIZING (IDCT-1)"/>
      <sheetName val="IDCT-1(C=120)"/>
      <sheetName val="Pipesizing - 1"/>
      <sheetName val="pipe thk. - 1"/>
      <sheetName val="Sheet1"/>
      <sheetName val="Wordsdata"/>
      <sheetName val="item"/>
      <sheetName val="IO LIST"/>
      <sheetName val="Basement Budget"/>
      <sheetName val="预算"/>
      <sheetName val="Codes"/>
      <sheetName val="Data sheet"/>
      <sheetName val="Construction"/>
      <sheetName val="FORM7"/>
      <sheetName val="issue_summary"/>
      <sheetName val="table_of_contents"/>
      <sheetName val="CW_SIZING_(IDCT-2)"/>
      <sheetName val="IDCT-2_(C=120)"/>
      <sheetName val="Pipesizing_-_2"/>
      <sheetName val="pipe_thk__-_2"/>
      <sheetName val="resis__coeff"/>
      <sheetName val="water_prop_"/>
      <sheetName val="System_Resistance_(for_spec)"/>
      <sheetName val="SR_(IDCT-2)"/>
      <sheetName val="SR_(IDCT-1)"/>
      <sheetName val="CW_SIZING_(IDCT-1)"/>
      <sheetName val="Pipesizing_-_1"/>
      <sheetName val="pipe_thk__-_1"/>
      <sheetName val="IO_LIST"/>
      <sheetName val="Data_sheet"/>
      <sheetName val="Basement_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Choices: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7"/>
      <sheetName val="Material Rates"/>
      <sheetName val="analysis"/>
      <sheetName val="Basement Budget"/>
      <sheetName val="Fill this out first..."/>
      <sheetName val="Site Dev BOQ"/>
      <sheetName val="p&amp;m"/>
      <sheetName val="RCC,Ret. Wall"/>
      <sheetName val="BOQ_Direct_selling cost"/>
      <sheetName val="VCH-SLC"/>
      <sheetName val="Sheet3"/>
      <sheetName val="Supplier"/>
      <sheetName val="IO LIST"/>
      <sheetName val="GBW"/>
      <sheetName val="NPV"/>
      <sheetName val="DETAILED  BOQ"/>
      <sheetName val="월선수금"/>
      <sheetName val="Construction"/>
      <sheetName val="water prop."/>
      <sheetName val="Material&amp;equipment"/>
      <sheetName val="office"/>
      <sheetName val="Costing"/>
      <sheetName val="water prop_"/>
      <sheetName val="BOQ (2)"/>
      <sheetName val="Headings"/>
      <sheetName val="labour coeff"/>
      <sheetName val="Wordsdata"/>
      <sheetName val="item"/>
      <sheetName val="HEAD"/>
      <sheetName val="Vehicles"/>
      <sheetName val="Lists"/>
      <sheetName val="Labour productivity"/>
      <sheetName val="Estimation"/>
      <sheetName val="PCS"/>
      <sheetName val="電気設備表"/>
      <sheetName val="HPL"/>
      <sheetName val="factors"/>
      <sheetName val="Cost summary"/>
      <sheetName val="LIST OF MAKES"/>
      <sheetName val="A"/>
      <sheetName val="boq"/>
      <sheetName val="LOM_MOD"/>
      <sheetName val="Cable-data"/>
      <sheetName val="Civil Works"/>
      <sheetName val="MG"/>
      <sheetName val="07016, Master List-Major Minor"/>
      <sheetName val="Data"/>
      <sheetName val="FORM6&amp;7"/>
      <sheetName val="Index"/>
      <sheetName val="AREAS"/>
      <sheetName val="INPUT SHEET"/>
      <sheetName val="RES-PLANNING"/>
      <sheetName val="final abstract"/>
      <sheetName val="INDIGINEOUS ITEMS "/>
      <sheetName val="Macro1"/>
      <sheetName val="Build-up"/>
      <sheetName val="COLUMN"/>
      <sheetName val="PRECAST lightconc-II"/>
      <sheetName val="3cd Annexure"/>
      <sheetName val="except wiring"/>
      <sheetName val="Design"/>
      <sheetName val="Sheet1"/>
      <sheetName val="#REF"/>
      <sheetName val="Staff Acco."/>
      <sheetName val="IDCCALHYD-GOO"/>
      <sheetName val="Elect."/>
      <sheetName val="RA-markate"/>
      <sheetName val="FORM6"/>
      <sheetName val="FORM 6"/>
      <sheetName val="Data sheet"/>
      <sheetName val="X rate"/>
      <sheetName val="Project Budget Worksheet"/>
      <sheetName val="SOR"/>
      <sheetName val="Cul_detail"/>
      <sheetName val="STAFFSCHED "/>
      <sheetName val="Summary"/>
      <sheetName val="estimate"/>
      <sheetName val="zone-2"/>
      <sheetName val="AOR"/>
      <sheetName val="Indices"/>
      <sheetName val="Master Data Sheet"/>
      <sheetName val="Variables"/>
      <sheetName val="Basic Rates"/>
      <sheetName val="Sheet2"/>
      <sheetName val="Database"/>
      <sheetName val="SCHEDULE"/>
      <sheetName val="schedule nos"/>
      <sheetName val="Input"/>
      <sheetName val="LOCAL RATES"/>
      <sheetName val="Details - SAP"/>
      <sheetName val="DETAILED__BOQ2"/>
      <sheetName val="water_prop_2"/>
      <sheetName val="IO_LIST1"/>
      <sheetName val="water_prop_3"/>
      <sheetName val="Material_Rates1"/>
      <sheetName val="Data_sheet1"/>
      <sheetName val="Basement_Budget1"/>
      <sheetName val="BOQ_(2)1"/>
      <sheetName val="Fill_this_out_first___1"/>
      <sheetName val="Site_Dev_BOQ1"/>
      <sheetName val="labour_coeff1"/>
      <sheetName val="RCC,Ret__Wall1"/>
      <sheetName val="BOQ_Direct_selling_cost1"/>
      <sheetName val="Labour_productivity1"/>
      <sheetName val="07016,_Master_List-Major_Minor1"/>
      <sheetName val="INPUT_SHEET1"/>
      <sheetName val="final_abstract1"/>
      <sheetName val="X_rate1"/>
      <sheetName val="Elect_1"/>
      <sheetName val="Basic_Rates1"/>
      <sheetName val="PRECAST_lightconc-II1"/>
      <sheetName val="3cd_Annexure1"/>
      <sheetName val="except_wiring1"/>
      <sheetName val="Staff_Acco_1"/>
      <sheetName val="INDIGINEOUS_ITEMS_1"/>
      <sheetName val="Cost_summary1"/>
      <sheetName val="LIST_OF_MAKES1"/>
      <sheetName val="schedule_nos1"/>
      <sheetName val="DETAILED__BOQ"/>
      <sheetName val="Material_Rates"/>
      <sheetName val="Basement_Budget"/>
      <sheetName val="BOQ_(2)"/>
      <sheetName val="Fill_this_out_first___"/>
      <sheetName val="Site_Dev_BOQ"/>
      <sheetName val="labour_coeff"/>
      <sheetName val="IO_LIST"/>
      <sheetName val="Labour_productivity"/>
      <sheetName val="water_prop_"/>
      <sheetName val="water_prop_1"/>
      <sheetName val="RCC,Ret__Wall"/>
      <sheetName val="BOQ_Direct_selling_cost"/>
      <sheetName val="07016,_Master_List-Major_Minor"/>
      <sheetName val="INPUT_SHEET"/>
      <sheetName val="final_abstract"/>
      <sheetName val="X_rate"/>
      <sheetName val="Elect_"/>
      <sheetName val="Basic_Rates"/>
      <sheetName val="Data_sheet"/>
      <sheetName val="PRECAST_lightconc-II"/>
      <sheetName val="3cd_Annexure"/>
      <sheetName val="except_wiring"/>
      <sheetName val="Staff_Acco_"/>
      <sheetName val="INDIGINEOUS_ITEMS_"/>
      <sheetName val="Cost_summary"/>
      <sheetName val="LIST_OF_MAKES"/>
      <sheetName val="schedule_nos"/>
      <sheetName val="FORM_6"/>
      <sheetName val="DETAILED__BOQ1"/>
      <sheetName val="Detailed_Summary_(4)"/>
      <sheetName val="FORM_6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 val="Costing"/>
      <sheetName val="Report"/>
    </sheetNames>
    <sheetDataSet>
      <sheetData sheetId="0"/>
      <sheetData sheetId="1"/>
      <sheetData sheetId="2"/>
      <sheetData sheetId="3" refreshError="1"/>
      <sheetData sheetId="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esign"/>
      <sheetName val="#REF"/>
      <sheetName val="IO LIST"/>
      <sheetName val="Basement Budget"/>
      <sheetName val="BASIS -DEC 08"/>
      <sheetName val="Costing"/>
      <sheetName val="RES-PLANNING"/>
      <sheetName val="Intro"/>
      <sheetName val="Fill this out first..."/>
      <sheetName val="Extra Item"/>
      <sheetName val="Database"/>
      <sheetName val="SCHEDULE"/>
      <sheetName val="schedule nos"/>
      <sheetName val="Pay_Sep06"/>
      <sheetName val="INPUT SHEET"/>
      <sheetName val="Site Dev BOQ"/>
      <sheetName val="Voucher"/>
      <sheetName val="horizontal"/>
      <sheetName val="Financials"/>
      <sheetName val="Cash Flow Working"/>
      <sheetName val="loadcal"/>
      <sheetName val="Break up Sheet"/>
      <sheetName val="Headings"/>
      <sheetName val="Assumptions"/>
      <sheetName val="PROG_DATA"/>
      <sheetName val="Publicbuilding"/>
      <sheetName val="leads"/>
      <sheetName val="Labour"/>
      <sheetName val="Material"/>
      <sheetName val="Plant &amp;  Machinery"/>
      <sheetName val="labour coeff"/>
      <sheetName val="Sheet2"/>
      <sheetName val="Timesheet"/>
      <sheetName val="FORM7"/>
      <sheetName val="CFForecast detail"/>
      <sheetName val="Data sheet"/>
      <sheetName val="analysis"/>
      <sheetName val="EMC"/>
      <sheetName val="Material "/>
      <sheetName val="Labour &amp; Plant"/>
      <sheetName val="Main-Material"/>
      <sheetName val="Detail"/>
      <sheetName val="L.L Rates"/>
      <sheetName val="電気設備表"/>
      <sheetName val="Sheet5"/>
      <sheetName val="Non-Factory"/>
      <sheetName val="lookup"/>
      <sheetName val="Cost summary"/>
      <sheetName val="LIST OF MAKES"/>
      <sheetName val="Estimate"/>
      <sheetName val="SALIENT"/>
      <sheetName val="Project Budget Worksheet"/>
      <sheetName val="ABP inputs"/>
      <sheetName val="Synergy Sales Budget"/>
      <sheetName val="NZB Datas"/>
      <sheetName val="Cover sheet"/>
      <sheetName val="PCS DATA"/>
      <sheetName val="NT LBH"/>
      <sheetName val="Lowside"/>
      <sheetName val="Name List"/>
      <sheetName val="Column steel"/>
      <sheetName val="Dimensions"/>
      <sheetName val="PLAN_FEB97"/>
      <sheetName val="Parameters"/>
      <sheetName val="RCC,Ret. Wall"/>
      <sheetName val="grid"/>
      <sheetName val="NSR_E"/>
      <sheetName val="TOT_COST"/>
      <sheetName val="Indices"/>
      <sheetName val="C &amp; G RHS"/>
      <sheetName val="Loads"/>
      <sheetName val="lmp &amp; salse"/>
      <sheetName val="월선수금"/>
      <sheetName val="TARGET"/>
      <sheetName val="BASELINE"/>
      <sheetName val="loaddata"/>
      <sheetName val="PCS"/>
      <sheetName val="Cal"/>
      <sheetName val="Labour List"/>
      <sheetName val="Material List"/>
      <sheetName val="Rollup"/>
      <sheetName val="labour rates"/>
      <sheetName val="Pile cap"/>
      <sheetName val="BOQ"/>
      <sheetName val="GBW"/>
      <sheetName val="Boq- Zero"/>
      <sheetName val="IO_LIST"/>
      <sheetName val="Basement_Budget"/>
      <sheetName val="Fill_this_out_first___"/>
      <sheetName val="labour_coeff"/>
      <sheetName val="Extra_Item"/>
      <sheetName val="schedule_nos"/>
      <sheetName val="INPUT_SHEET"/>
      <sheetName val="Site_Dev_BOQ"/>
      <sheetName val="Cash_Flow_Working"/>
      <sheetName val="Break_up_Sheet"/>
      <sheetName val="BASIS_-DEC_08"/>
      <sheetName val="Plant_&amp;__Machinery"/>
      <sheetName val="CFForecast_detail"/>
      <sheetName val="Data_sheet"/>
      <sheetName val="Material_"/>
      <sheetName val="Labour_&amp;_Plant"/>
      <sheetName val="Project_Budget_Worksheet"/>
      <sheetName val="NZB_Datas"/>
      <sheetName val="Cost_summary"/>
      <sheetName val="LIST_OF_MAKES"/>
      <sheetName val="ABP_inputs"/>
      <sheetName val="Synergy_Sales_Budget"/>
      <sheetName val="Cover_sheet"/>
      <sheetName val="PCS_DATA"/>
      <sheetName val="NT_LBH"/>
      <sheetName val="Name_List"/>
      <sheetName val="RCC,Ret__Wall"/>
      <sheetName val="Column_steel"/>
      <sheetName val="Labour_List"/>
      <sheetName val="Material_List"/>
      <sheetName val="labour_rates"/>
      <sheetName val="L_L_Rates"/>
      <sheetName val="Pile_cap"/>
      <sheetName val="lmp_&amp;_salse"/>
      <sheetName val="Boq-_Zero"/>
      <sheetName val="old boq"/>
      <sheetName val="New May"/>
      <sheetName val="p&amp;m"/>
      <sheetName val="D-F"/>
      <sheetName val="doc-specific"/>
    </sheetNames>
    <sheetDataSet>
      <sheetData sheetId="0" refreshError="1">
        <row r="6">
          <cell r="P6">
            <v>2626</v>
          </cell>
        </row>
        <row r="7">
          <cell r="P7">
            <v>2800</v>
          </cell>
        </row>
        <row r="8">
          <cell r="P8">
            <v>193.98</v>
          </cell>
        </row>
        <row r="22">
          <cell r="P22">
            <v>836.68499999999995</v>
          </cell>
        </row>
        <row r="23">
          <cell r="P23">
            <v>571.68499999999995</v>
          </cell>
        </row>
        <row r="31">
          <cell r="P31">
            <v>171.57999999999998</v>
          </cell>
        </row>
        <row r="32">
          <cell r="P32">
            <v>29500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p 2B cer "/>
      <sheetName val="CIVIL abs II B CER  "/>
      <sheetName val="landscaping"/>
      <sheetName val="CUSTOMER WORKS "/>
      <sheetName val="Sales rate sheet"/>
      <sheetName val="2B specialised  "/>
      <sheetName val="2b BACKFILLING"/>
      <sheetName val="ANTI TERMITE sol"/>
      <sheetName val="PCC"/>
      <sheetName val="RCC,FDN"/>
      <sheetName val="RCC,COL"/>
      <sheetName val="RCC SEPTIC TANK"/>
      <sheetName val="RCC SLAB"/>
      <sheetName val="F.ESCAPE ST.RCC"/>
      <sheetName val="RCC,Ret. Wall"/>
      <sheetName val="RCC,WALL"/>
      <sheetName val="CABL TRE,RCC"/>
      <sheetName val="rcc lintels"/>
      <sheetName val="TUNNEL,RCC"/>
      <sheetName val="SWD  RCC"/>
      <sheetName val="RCC PLINTH BEAM "/>
      <sheetName val="sump,RCC"/>
      <sheetName val="SHU,FDN"/>
      <sheetName val="SHU,COL"/>
      <sheetName val="SHU,WALL"/>
      <sheetName val="SWD shu"/>
      <sheetName val="SHU PLINTH BEAMS "/>
      <sheetName val="ShUTTER LINTEL"/>
      <sheetName val="SHU,SLAB  "/>
      <sheetName val="shu.re.wall"/>
      <sheetName val="shu,stair"/>
      <sheetName val="s.tank sh"/>
      <sheetName val="TUNNEL,SHU"/>
      <sheetName val="cabl tren,shu"/>
      <sheetName val="SUMP,SHUT"/>
      <sheetName val="prestressing"/>
      <sheetName val="precast"/>
      <sheetName val="BLOCKWORK"/>
      <sheetName val="Plastering"/>
      <sheetName val="Brickbat jelly"/>
      <sheetName val="IPS"/>
      <sheetName val="Screed"/>
      <sheetName val="POP"/>
      <sheetName val="WATERP."/>
      <sheetName val="MIsc_POLYETH. SHEET"/>
      <sheetName val="structural"/>
      <sheetName val="TEMP."/>
      <sheetName val="Drawings "/>
      <sheetName val="rework claim status "/>
      <sheetName val="project data sheet"/>
      <sheetName val="figures"/>
      <sheetName val="2B landscaping meas sheet"/>
      <sheetName val="hanging restaurant area modi"/>
      <sheetName val=" ROAD &amp; WALL _2B"/>
      <sheetName val="RCC_Ret_ Wall"/>
      <sheetName val="Labour productivity"/>
      <sheetName val="Formwork - Planned"/>
      <sheetName val="Concrete - planned"/>
      <sheetName val="RA-markate"/>
      <sheetName val="VCH-SLC"/>
      <sheetName val="Supplier"/>
      <sheetName val="LABOUR"/>
      <sheetName val="Stress Calculation"/>
      <sheetName val="Fill this out first..."/>
      <sheetName val="Sheet3"/>
      <sheetName val="Material"/>
      <sheetName val="labour coeff"/>
      <sheetName val="Staff Acco."/>
      <sheetName val="Lead"/>
      <sheetName val="p&amp;m"/>
      <sheetName val="May"/>
      <sheetName val="Sheet2"/>
      <sheetName val="Financials"/>
      <sheetName val="2B_August 2K2"/>
      <sheetName val="13. Steel - Ratio"/>
      <sheetName val="Boq"/>
      <sheetName val="Formulas"/>
      <sheetName val="Project Budget Worksheet"/>
      <sheetName val="Basement Budget"/>
      <sheetName val="TBAL9697 -group wise  sdpl"/>
      <sheetName val="PRECAST lightconc-II"/>
      <sheetName val="Estimate"/>
      <sheetName val="IO LIST"/>
      <sheetName val="strand"/>
      <sheetName val="Pay_Sep06"/>
      <sheetName val="Footings"/>
      <sheetName val="Main-Material"/>
      <sheetName val="Cost summary"/>
      <sheetName val="INPUT SHEET"/>
      <sheetName val="8200AOC"/>
      <sheetName val="Costing"/>
      <sheetName val="RA_markate"/>
      <sheetName val="FORM7"/>
      <sheetName val="crews"/>
      <sheetName val="9. Package split - Cost "/>
      <sheetName val="Extra Item"/>
      <sheetName val="Database"/>
      <sheetName val="SCHEDULE"/>
      <sheetName val="schedule nos"/>
      <sheetName val="Package split - Cost"/>
      <sheetName val="10. &amp; 11. Rate Code &amp; BQ"/>
      <sheetName val="INDEX"/>
      <sheetName val="AREAS"/>
      <sheetName val="2gii"/>
      <sheetName val="Current Bill MB ref"/>
      <sheetName val="Bill 3 - Site Works"/>
      <sheetName val="BASIS -DEC 08"/>
      <sheetName val="Builtup Area"/>
      <sheetName val="Linked Lead"/>
      <sheetName val="Currency Sheet"/>
      <sheetName val="Civil Boq"/>
      <sheetName val="Approved MTD Proj #'s"/>
      <sheetName val="Estimation"/>
      <sheetName val="電気設備表"/>
      <sheetName val="Master Data Sheet"/>
      <sheetName val="RES-PLANNING"/>
      <sheetName val="conc-foot-gradeslab"/>
      <sheetName val="Data"/>
      <sheetName val="Cost_any"/>
      <sheetName val="Quotation"/>
      <sheetName val="Assmpns"/>
      <sheetName val="NetBQ"/>
      <sheetName val="XChange Rate"/>
      <sheetName val="BOQ -Block A"/>
      <sheetName val="월선수금"/>
      <sheetName val="Cleaning &amp; Grubbing"/>
      <sheetName val="Det_Des"/>
      <sheetName val="Rate Analysis"/>
      <sheetName val="BM"/>
      <sheetName val="HEAD"/>
      <sheetName val="analysis"/>
      <sheetName val="Intro"/>
      <sheetName val="Inc.St.-Link"/>
      <sheetName val="ABB"/>
      <sheetName val="PLAN_FEB97"/>
      <sheetName val="Input"/>
      <sheetName val="3cd Annexure"/>
      <sheetName val="Sheet1"/>
      <sheetName val="Improvements"/>
      <sheetName val="计算表"/>
      <sheetName val="单位"/>
      <sheetName val="Manpower"/>
      <sheetName val="Consolidated"/>
      <sheetName val="Sheet3 (2)"/>
      <sheetName val="소상 &quot;1&quot;"/>
      <sheetName val="Msht 5F"/>
      <sheetName val="Assumption"/>
      <sheetName val="Results"/>
      <sheetName val="PLGroupings"/>
      <sheetName val="nVision"/>
      <sheetName val="Driveway Beams"/>
      <sheetName val="Break up Sheet"/>
      <sheetName val="Design"/>
      <sheetName val="SALIENT"/>
      <sheetName val="Pay_Rec"/>
      <sheetName val="Component Pricing, Costs"/>
      <sheetName val="Headings"/>
      <sheetName val="Site Dev BOQ"/>
      <sheetName val="segment_topsheet"/>
      <sheetName val="LEVEL SHEET"/>
      <sheetName val="LIST OF MAKES"/>
      <sheetName val="AOR"/>
      <sheetName val="Macro1"/>
      <sheetName val="Labor abs-NMR"/>
      <sheetName val="E1"/>
      <sheetName val="INTERIOR"/>
      <sheetName val="Boq - Flats"/>
      <sheetName val="Variables_x"/>
      <sheetName val="RA"/>
      <sheetName val="site fab&amp;ernstr"/>
      <sheetName val="calcul"/>
      <sheetName val="Cashflow projection"/>
      <sheetName val="TASKRSRC (2)"/>
      <sheetName val="TARGET"/>
      <sheetName val="BASELINE"/>
      <sheetName val="sumary"/>
      <sheetName val="Factors"/>
      <sheetName val="Variables"/>
      <sheetName val="LISTS"/>
      <sheetName val="Sheet5"/>
      <sheetName val="Labour &amp; Plant"/>
      <sheetName val="투입인력"/>
      <sheetName val="MATERIALS_masterlist"/>
      <sheetName val="beam-reinft"/>
      <sheetName val="Non-Factory"/>
      <sheetName val="재1"/>
      <sheetName val="3. Elemental Summary"/>
      <sheetName val="Perf Distribution"/>
      <sheetName val="Assumptions"/>
      <sheetName val="REVENUES &amp; BS"/>
      <sheetName val="Area Statement 151111"/>
      <sheetName val="INDIGINEOUS ITEMS "/>
      <sheetName val="ord-lost_98&amp;99"/>
      <sheetName val="STG"/>
      <sheetName val="Column L1 to L2"/>
      <sheetName val="Column L2 to L3"/>
      <sheetName val="BEAM"/>
      <sheetName val="RAMP 3"/>
      <sheetName val="RAMP 1"/>
      <sheetName val="staircase"/>
      <sheetName val="R_Wall"/>
      <sheetName val="Column B1 to L1"/>
      <sheetName val="Slab L1"/>
      <sheetName val="Slab L2"/>
      <sheetName val="Basic Rates"/>
      <sheetName val="ABP inputs"/>
      <sheetName val="Synergy Sales Budget"/>
      <sheetName val="cul-invSUBMITTED"/>
      <sheetName val="PUMP"/>
      <sheetName val="SP Break Up"/>
      <sheetName val="DetEst"/>
      <sheetName val="Joinery"/>
      <sheetName val="Column steel"/>
      <sheetName val="fa"/>
      <sheetName val="FSM"/>
      <sheetName val="TRVL"/>
      <sheetName val="UK"/>
      <sheetName val="IGAAP"/>
      <sheetName val="ctrl"/>
      <sheetName val="key dates"/>
      <sheetName val="Actuals"/>
      <sheetName val="S &amp; A"/>
      <sheetName val="PC"/>
      <sheetName val="Working"/>
      <sheetName val="_top_2B_cer_"/>
      <sheetName val="CIVIL_abs_II_B_CER__"/>
      <sheetName val="CUSTOMER_WORKS_"/>
      <sheetName val="Sales_rate_sheet"/>
      <sheetName val="2B_specialised__"/>
      <sheetName val="2b_BACKFILLING"/>
      <sheetName val="ANTI_TERMITE_sol"/>
      <sheetName val="RCC_SEPTIC_TANK"/>
      <sheetName val="RCC_SLAB"/>
      <sheetName val="F_ESCAPE_ST_RCC"/>
      <sheetName val="RCC,Ret__Wall"/>
      <sheetName val="CABL_TRE,RCC"/>
      <sheetName val="rcc_lintels"/>
      <sheetName val="SWD__RCC"/>
      <sheetName val="RCC_PLINTH_BEAM_"/>
      <sheetName val="SWD_shu"/>
      <sheetName val="SHU_PLINTH_BEAMS_"/>
      <sheetName val="ShUTTER_LINTEL"/>
      <sheetName val="SHU,SLAB__"/>
      <sheetName val="shu_re_wall"/>
      <sheetName val="s_tank_sh"/>
      <sheetName val="cabl_tren,shu"/>
      <sheetName val="Brickbat_jelly"/>
      <sheetName val="WATERP_"/>
      <sheetName val="MIsc_POLYETH__SHEET"/>
      <sheetName val="TEMP_"/>
      <sheetName val="Drawings_"/>
      <sheetName val="rework_claim_status_"/>
      <sheetName val="project_data_sheet"/>
      <sheetName val="2B_landscaping_meas_sheet"/>
      <sheetName val="hanging_restaurant_area_modi"/>
      <sheetName val="_ROAD_&amp;_WALL__2B"/>
      <sheetName val="RCC_Ret__Wall"/>
      <sheetName val="13__Steel_-_Ratio"/>
      <sheetName val="Labour_productivity"/>
      <sheetName val="Project_Budget_Worksheet"/>
      <sheetName val="Stress_Calculation"/>
      <sheetName val="9__Package_split_-_Cost_"/>
      <sheetName val="2B_August_2K2"/>
      <sheetName val="Extra_Item"/>
      <sheetName val="Fill_this_out_first___"/>
      <sheetName val="schedule_nos"/>
      <sheetName val="IO_LIST"/>
      <sheetName val="Linked_Lead"/>
      <sheetName val="Currency_Sheet"/>
      <sheetName val="Bill_3_-_Site_Works"/>
      <sheetName val="Current_Bill_MB_ref"/>
      <sheetName val="10__&amp;_11__Rate_Code_&amp;_BQ"/>
      <sheetName val="BASIS_-DEC_08"/>
      <sheetName val="Builtup_Area"/>
      <sheetName val="Formwork_-_Planned"/>
      <sheetName val="Concrete_-_planned"/>
      <sheetName val="TBAL9697_-group_wise__sdpl"/>
      <sheetName val="Package_split_-_Cost"/>
      <sheetName val="PRECAST_lightconc-II"/>
      <sheetName val="Basement_Budget"/>
      <sheetName val="Approved_MTD_Proj_#'s"/>
      <sheetName val="Civil_Boq"/>
      <sheetName val="labour_coeff"/>
      <sheetName val="Staff_Acco_"/>
      <sheetName val="Cost_summary"/>
      <sheetName val="Master_Data_Sheet"/>
      <sheetName val="INPUT_SHEET"/>
      <sheetName val="Inc_St_-Link"/>
      <sheetName val="XChange_Rate"/>
      <sheetName val="Break_up_Sheet"/>
      <sheetName val="BOQ_-Block_A"/>
      <sheetName val="Cleaning_&amp;_Grubbing"/>
      <sheetName val="Rate_Analysis"/>
      <sheetName val="3cd_Annexure"/>
      <sheetName val="Component_Pricing,_Costs"/>
      <sheetName val="Sheet3_(2)"/>
      <sheetName val="Msht_5F"/>
      <sheetName val="Labor_abs-NMR"/>
      <sheetName val="소상_&quot;1&quot;"/>
      <sheetName val="Site_Dev_BOQ"/>
      <sheetName val="LEVEL_SHEET"/>
      <sheetName val="Driveway_Beams"/>
      <sheetName val="LIST_OF_MAKES"/>
      <sheetName val="site_fab&amp;ernstr"/>
      <sheetName val="TASKRSRC_(2)"/>
      <sheetName val="Cashflow_projection"/>
      <sheetName val="Boq_-_Flats"/>
      <sheetName val="Agency 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1(1)"/>
    </sheetNames>
    <sheetDataSet>
      <sheetData sheetId="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sheet"/>
      <sheetName val="Sheet2"/>
      <sheetName val="summary (2)"/>
      <sheetName val="summary"/>
      <sheetName val="RCC work"/>
      <sheetName val="arch-finsh"/>
      <sheetName val="abstract of RCC work"/>
      <sheetName val="WORKING"/>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SLAB1)"/>
      <sheetName val="column-part"/>
      <sheetName val="Indices"/>
      <sheetName val="COLUMN"/>
      <sheetName val="ETC Plant Cost"/>
      <sheetName val="conc-foot-gradeslab"/>
      <sheetName val="Basement Budget"/>
      <sheetName val="Sheet1 (2)"/>
      <sheetName val="concrete"/>
      <sheetName val="RCC,Ret. Wall"/>
      <sheetName val="Project Budget Worksheet"/>
      <sheetName val="beam-reinft"/>
      <sheetName val="CABLE DATA"/>
      <sheetName val="10. &amp; 11. Rate Code &amp; BQ"/>
      <sheetName val="RA-markate"/>
      <sheetName val="P&amp;L-BDMC"/>
      <sheetName val="Tender Summary"/>
      <sheetName val="P_L_BDMC"/>
      <sheetName val="Summary"/>
      <sheetName val="Definitions"/>
      <sheetName val="Design"/>
      <sheetName val="Loads"/>
      <sheetName val="STAFFSCHED "/>
      <sheetName val="RANGE"/>
      <sheetName val="WWR"/>
      <sheetName val="Plant Cost"/>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ate"/>
      <sheetName val="SOR"/>
      <sheetName val="EW"/>
      <sheetName val="STR1"/>
      <sheetName val="STR2"/>
      <sheetName val="STR3"/>
      <sheetName val="LIN1"/>
      <sheetName val="LIN2"/>
      <sheetName val="typical subminor"/>
      <sheetName val="Road"/>
      <sheetName val="S&amp;I"/>
      <sheetName val="machi"/>
      <sheetName val="TRANS1"/>
      <sheetName val="trans"/>
      <sheetName val="mes-fb"/>
      <sheetName val="mes-pl"/>
      <sheetName val="XL4Test5"/>
      <sheetName val="02"/>
      <sheetName val="03"/>
      <sheetName val="04"/>
      <sheetName val="01"/>
      <sheetName val="inWords"/>
      <sheetName val="Mat_Cost"/>
      <sheetName val="factors"/>
      <sheetName val="FitOutConfCentre"/>
      <sheetName val="Headings"/>
      <sheetName val="Shivaji"/>
      <sheetName val="girder"/>
      <sheetName val="Rock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p-motor"/>
      <sheetName val="FT-06-02"/>
      <sheetName val="FT-06-04"/>
      <sheetName val="FT-001 R0"/>
      <sheetName val="E-EI-FT-003R"/>
      <sheetName val="EDRC-HQ"/>
      <sheetName val="E-EI-FT-005"/>
      <sheetName val="FT-05-02 R0"/>
      <sheetName val="Busm"/>
      <sheetName val="e220-66kV "/>
      <sheetName val="ligh"/>
      <sheetName val="FT-05-02IsoBOM"/>
      <sheetName val="Ccab"/>
      <sheetName val="Sizing-Calculation"/>
      <sheetName val="110Vdc"/>
      <sheetName val="48Vdc"/>
      <sheetName val="issue_summary "/>
      <sheetName val="iso-forms "/>
      <sheetName val="purpose&amp;input"/>
      <sheetName val="CAL_SUMMARY"/>
      <sheetName val="PIPESIZING_C120"/>
      <sheetName val="Thickness-C120"/>
      <sheetName val="Prdro_C120"/>
      <sheetName val="resis. coeffC120"/>
      <sheetName val="SCHEMATIC SKETCH"/>
      <sheetName val="estimate"/>
      <sheetName val="Template"/>
      <sheetName val="CABLE DATA"/>
      <sheetName val="Lookup Tables"/>
      <sheetName val="Rate analysis"/>
      <sheetName val="COLUMN"/>
      <sheetName val="BOQ_Direct_selling cost"/>
      <sheetName val="Boq"/>
      <sheetName val="RCC,Ret. Wall"/>
      <sheetName val="Design"/>
      <sheetName val="final abstract"/>
      <sheetName val="RA_markate"/>
      <sheetName val="Register"/>
      <sheetName val="FT-001_R0"/>
      <sheetName val="FT-05-02_R0"/>
      <sheetName val="e220-66kV_"/>
      <sheetName val="issue_summary_"/>
      <sheetName val="iso-forms_"/>
      <sheetName val="resis__coeffC120"/>
      <sheetName val="SCHEMATIC_SKETCH"/>
      <sheetName val="BOQ_Direct_selling_cost"/>
      <sheetName val="final_abstract"/>
      <sheetName val="Summary_Bank"/>
      <sheetName val="FT-001_R01"/>
      <sheetName val="FT-05-02_R01"/>
      <sheetName val="e220-66kV_1"/>
      <sheetName val="issue_summary_1"/>
      <sheetName val="iso-forms_1"/>
      <sheetName val="resis__coeffC1201"/>
      <sheetName val="SCHEMATIC_SKETCH1"/>
      <sheetName val="BOQ_Direct_selling_cost1"/>
      <sheetName val="final_abstrac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Supplier"/>
      <sheetName val="Pondichery Medical College - Ze"/>
      <sheetName val="Pile cap"/>
      <sheetName val="Break up Sheet"/>
      <sheetName val="TBAL9697 -group wise  sdpl"/>
      <sheetName val="Sqn-Abs _G+1"/>
      <sheetName val="PointNo.5"/>
      <sheetName val="BOQ_Direct_selling cost"/>
      <sheetName val="ORDER BOOKING"/>
      <sheetName val="shuttering"/>
      <sheetName val="RCC,Ret. Wall"/>
      <sheetName val="PRECAST lightconc-II"/>
      <sheetName val="COLUMN"/>
      <sheetName val="Risk &amp; Opportunities"/>
      <sheetName val="purpose&amp;input"/>
      <sheetName val="Sqn_Abs _G_1"/>
      <sheetName val="cubes_M20"/>
      <sheetName val="RA-markate"/>
      <sheetName val="For Formulas"/>
      <sheetName val="Mat.-Rates"/>
      <sheetName val="Plant Cost"/>
      <sheetName val="Abstract Sheet"/>
      <sheetName val="sept-plan"/>
      <sheetName val="p&amp;m"/>
      <sheetName val="WWR"/>
      <sheetName val="SC revtrgt"/>
      <sheetName val="#REF!"/>
      <sheetName val="final abstract"/>
      <sheetName val="Legal Risk Analysis"/>
      <sheetName val="SPT vs PHI"/>
      <sheetName val="labour coeff"/>
      <sheetName val="Keyword"/>
      <sheetName val="2.1 受電設備棟"/>
      <sheetName val="2.2 受・防火水槽"/>
      <sheetName val="2.3 排水処理設備棟"/>
      <sheetName val="2.4 倉庫棟"/>
      <sheetName val="2.5 守衛棟"/>
      <sheetName val="BHANDUP"/>
      <sheetName val="INTERIOR"/>
      <sheetName val="Rob. elektr."/>
      <sheetName val="Assumptions"/>
      <sheetName val="nanjprofit"/>
      <sheetName val="IO LIST"/>
      <sheetName val="Co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 Lists"/>
      <sheetName val="MATERIAL"/>
      <sheetName val="COFFICIENTS"/>
      <sheetName val="PRECAST"/>
      <sheetName val="EXCAV"/>
      <sheetName val="BACK-FILL"/>
      <sheetName val="ANTI-TERMITE"/>
      <sheetName val="PCC"/>
      <sheetName val="RCC"/>
      <sheetName val="DMC"/>
      <sheetName val="SHUTTERING"/>
      <sheetName val="REINF"/>
      <sheetName val="CM"/>
      <sheetName val="BLOCK MASONARY"/>
      <sheetName val="BRICK MASONRY"/>
      <sheetName val="STONE MAS."/>
      <sheetName val="PLASTERING"/>
      <sheetName val="MORTAR BANDS"/>
      <sheetName val="POINTING"/>
      <sheetName val="DPC"/>
      <sheetName val="FLOORING"/>
      <sheetName val="CLADING"/>
      <sheetName val="EXPN-JOINT"/>
      <sheetName val="WATER PROOF."/>
      <sheetName val="LC"/>
      <sheetName val="LM"/>
      <sheetName val="STEEL WORK"/>
      <sheetName val="WOOD WORK"/>
      <sheetName val="PAIN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
      <sheetName val="sum"/>
      <sheetName val="Sheet5"/>
      <sheetName val="Sheet6"/>
      <sheetName val="Sheet7"/>
      <sheetName val="Sheet8"/>
      <sheetName val="Sheet9"/>
      <sheetName val="Sheet10"/>
      <sheetName val="Sheet11"/>
      <sheetName val="Sheet12"/>
      <sheetName val="Sheet13"/>
      <sheetName val="Sheet14"/>
      <sheetName val="Sheet15"/>
      <sheetName val="Sheet16"/>
      <sheetName val="Name Lists"/>
      <sheetName val="Footings"/>
      <sheetName val="Summary year Plan"/>
      <sheetName val="Civil Boq"/>
      <sheetName val="Name_Lists"/>
      <sheetName val="Summary_year_Plan"/>
      <sheetName val="Civil_Boq"/>
    </sheetNames>
    <sheetDataSet>
      <sheetData sheetId="0" refreshError="1">
        <row r="341">
          <cell r="H341">
            <v>172690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sheetName val="PTB"/>
      <sheetName val="Schedule new"/>
      <sheetName val="Hardware Schedule"/>
      <sheetName val="Summary"/>
      <sheetName val="BOQ (Finishing)"/>
      <sheetName val="Material+labour"/>
      <sheetName val="Analysis Finishing"/>
      <sheetName val="Basic Rate"/>
      <sheetName val="Market Rate rate"/>
      <sheetName val="Carriage"/>
      <sheetName val="Labour"/>
      <sheetName val="Manual"/>
      <sheetName val="Finishing Material list"/>
      <sheetName val="Items"/>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H13">
            <v>247</v>
          </cell>
        </row>
        <row r="14">
          <cell r="H14">
            <v>247</v>
          </cell>
        </row>
        <row r="30">
          <cell r="H30">
            <v>273</v>
          </cell>
        </row>
        <row r="42">
          <cell r="H42">
            <v>260</v>
          </cell>
        </row>
      </sheetData>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 Rate Summary"/>
      <sheetName val="SOR"/>
      <sheetName val="970121 fee rates"/>
      <sheetName val="p&amp;m"/>
      <sheetName val="Civil Boq"/>
      <sheetName val="BOQ"/>
      <sheetName val="Site Dev BOQ"/>
      <sheetName val="Headings"/>
      <sheetName val="SPT vs PHI"/>
      <sheetName val="A1-Continuous"/>
      <sheetName val="PA- Consutant "/>
      <sheetName val="Materials Cost"/>
      <sheetName val="Design"/>
      <sheetName val="Kurkumbh BOQ"/>
      <sheetName val="BOQ (2)"/>
      <sheetName val="PRECAST lightconc-II"/>
      <sheetName val="GBW"/>
      <sheetName val="FitOutConfCentre"/>
      <sheetName val="MASTER_RATE ANALYSIS"/>
      <sheetName val="Tax Invoice"/>
      <sheetName val="INDIGINEOUS ITEMS "/>
      <sheetName val="FORM7"/>
      <sheetName val="Fee_Rate_Summary"/>
      <sheetName val="970121_fee_rates"/>
      <sheetName val="PA-_Consutant_"/>
      <sheetName val="Materials_Cost"/>
      <sheetName val="Civil_Boq"/>
      <sheetName val="SPT_vs_PHI"/>
      <sheetName val="Site_Dev_BOQ"/>
      <sheetName val="BOQ_(2)"/>
      <sheetName val="PRECAST_lightconc-II"/>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Form 6"/>
      <sheetName val="VCH-SLC"/>
      <sheetName val="Suppli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03_CTS,MEPZ-CANTEEN"/>
      <sheetName val="Flooring"/>
      <sheetName val="Skirting"/>
      <sheetName val="Dado"/>
      <sheetName val="03_CTS,MEPZ-CANTEEN (2)"/>
      <sheetName val="#REF"/>
      <sheetName val="Sheet1"/>
      <sheetName val="beam-reinft-machine rm"/>
      <sheetName val="col-reinft1"/>
      <sheetName val="RECAPITULATION"/>
      <sheetName val="STEEL-SLAB_(0)"/>
      <sheetName val="SHUTTER-1flr_beam_(1)"/>
      <sheetName val="SHUTTER-1flr_slab(1)"/>
      <sheetName val="STEEL-SLAB_(1flr)"/>
      <sheetName val="slab-reinft(1flr)-REF_"/>
      <sheetName val="BEAM-REINFT_(1flr)"/>
      <sheetName val="beam-reinft-(1flr)ADDT_"/>
      <sheetName val="concrete-Ist-IInd_floor"/>
      <sheetName val="shuttering-1st-IInd_floor"/>
      <sheetName val="STEEL-SLAB_(2flr)"/>
      <sheetName val="slab-reinft(2flr)-REF__(2)"/>
      <sheetName val="BEAM-REINFT_(2flr)_(2)"/>
      <sheetName val="beam-reinft-(2flr)ADDT__(2)"/>
      <sheetName val="STEEL-SLAB_(3flr)_"/>
      <sheetName val="Slab-reinft(3flr)ADD_"/>
      <sheetName val="slab-reinft(3flr)-ADD__(1)"/>
      <sheetName val="STEEL-SLAB_(4th-flr)_"/>
      <sheetName val="slab-reinft(4thflr)-ADD__(2)"/>
      <sheetName val="slab_reinft_-(4th_flr)"/>
      <sheetName val="Indices_(3rd)"/>
      <sheetName val="SHUTTER-1flr_beam(old)"/>
      <sheetName val="03_CTS,MEPZ-CANTEEN_(2)"/>
      <sheetName val="beam-reinft-machine_r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1-1(1)"/>
      <sheetName val="#REF"/>
      <sheetName val="Book2"/>
      <sheetName val="Resources (515_2)"/>
      <sheetName val="S U MMARY"/>
      <sheetName val="C946A-BOQ"/>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2"/>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14"/>
  <sheetViews>
    <sheetView zoomScaleNormal="178" zoomScaleSheetLayoutView="100" workbookViewId="0">
      <selection activeCell="F8" sqref="F8"/>
    </sheetView>
  </sheetViews>
  <sheetFormatPr defaultColWidth="6.28515625" defaultRowHeight="12.75"/>
  <cols>
    <col min="1" max="1" width="6.28515625" style="378" customWidth="1"/>
    <col min="2" max="2" width="86.5703125" style="378" customWidth="1"/>
    <col min="3" max="256" width="6.28515625" style="378"/>
    <col min="257" max="257" width="6.28515625" style="378" customWidth="1"/>
    <col min="258" max="258" width="86.5703125" style="378" customWidth="1"/>
    <col min="259" max="512" width="6.28515625" style="378"/>
    <col min="513" max="513" width="6.28515625" style="378" customWidth="1"/>
    <col min="514" max="514" width="86.5703125" style="378" customWidth="1"/>
    <col min="515" max="768" width="6.28515625" style="378"/>
    <col min="769" max="769" width="6.28515625" style="378" customWidth="1"/>
    <col min="770" max="770" width="86.5703125" style="378" customWidth="1"/>
    <col min="771" max="1024" width="6.28515625" style="378"/>
    <col min="1025" max="1025" width="6.28515625" style="378" customWidth="1"/>
    <col min="1026" max="1026" width="86.5703125" style="378" customWidth="1"/>
    <col min="1027" max="1280" width="6.28515625" style="378"/>
    <col min="1281" max="1281" width="6.28515625" style="378" customWidth="1"/>
    <col min="1282" max="1282" width="86.5703125" style="378" customWidth="1"/>
    <col min="1283" max="1536" width="6.28515625" style="378"/>
    <col min="1537" max="1537" width="6.28515625" style="378" customWidth="1"/>
    <col min="1538" max="1538" width="86.5703125" style="378" customWidth="1"/>
    <col min="1539" max="1792" width="6.28515625" style="378"/>
    <col min="1793" max="1793" width="6.28515625" style="378" customWidth="1"/>
    <col min="1794" max="1794" width="86.5703125" style="378" customWidth="1"/>
    <col min="1795" max="2048" width="6.28515625" style="378"/>
    <col min="2049" max="2049" width="6.28515625" style="378" customWidth="1"/>
    <col min="2050" max="2050" width="86.5703125" style="378" customWidth="1"/>
    <col min="2051" max="2304" width="6.28515625" style="378"/>
    <col min="2305" max="2305" width="6.28515625" style="378" customWidth="1"/>
    <col min="2306" max="2306" width="86.5703125" style="378" customWidth="1"/>
    <col min="2307" max="2560" width="6.28515625" style="378"/>
    <col min="2561" max="2561" width="6.28515625" style="378" customWidth="1"/>
    <col min="2562" max="2562" width="86.5703125" style="378" customWidth="1"/>
    <col min="2563" max="2816" width="6.28515625" style="378"/>
    <col min="2817" max="2817" width="6.28515625" style="378" customWidth="1"/>
    <col min="2818" max="2818" width="86.5703125" style="378" customWidth="1"/>
    <col min="2819" max="3072" width="6.28515625" style="378"/>
    <col min="3073" max="3073" width="6.28515625" style="378" customWidth="1"/>
    <col min="3074" max="3074" width="86.5703125" style="378" customWidth="1"/>
    <col min="3075" max="3328" width="6.28515625" style="378"/>
    <col min="3329" max="3329" width="6.28515625" style="378" customWidth="1"/>
    <col min="3330" max="3330" width="86.5703125" style="378" customWidth="1"/>
    <col min="3331" max="3584" width="6.28515625" style="378"/>
    <col min="3585" max="3585" width="6.28515625" style="378" customWidth="1"/>
    <col min="3586" max="3586" width="86.5703125" style="378" customWidth="1"/>
    <col min="3587" max="3840" width="6.28515625" style="378"/>
    <col min="3841" max="3841" width="6.28515625" style="378" customWidth="1"/>
    <col min="3842" max="3842" width="86.5703125" style="378" customWidth="1"/>
    <col min="3843" max="4096" width="6.28515625" style="378"/>
    <col min="4097" max="4097" width="6.28515625" style="378" customWidth="1"/>
    <col min="4098" max="4098" width="86.5703125" style="378" customWidth="1"/>
    <col min="4099" max="4352" width="6.28515625" style="378"/>
    <col min="4353" max="4353" width="6.28515625" style="378" customWidth="1"/>
    <col min="4354" max="4354" width="86.5703125" style="378" customWidth="1"/>
    <col min="4355" max="4608" width="6.28515625" style="378"/>
    <col min="4609" max="4609" width="6.28515625" style="378" customWidth="1"/>
    <col min="4610" max="4610" width="86.5703125" style="378" customWidth="1"/>
    <col min="4611" max="4864" width="6.28515625" style="378"/>
    <col min="4865" max="4865" width="6.28515625" style="378" customWidth="1"/>
    <col min="4866" max="4866" width="86.5703125" style="378" customWidth="1"/>
    <col min="4867" max="5120" width="6.28515625" style="378"/>
    <col min="5121" max="5121" width="6.28515625" style="378" customWidth="1"/>
    <col min="5122" max="5122" width="86.5703125" style="378" customWidth="1"/>
    <col min="5123" max="5376" width="6.28515625" style="378"/>
    <col min="5377" max="5377" width="6.28515625" style="378" customWidth="1"/>
    <col min="5378" max="5378" width="86.5703125" style="378" customWidth="1"/>
    <col min="5379" max="5632" width="6.28515625" style="378"/>
    <col min="5633" max="5633" width="6.28515625" style="378" customWidth="1"/>
    <col min="5634" max="5634" width="86.5703125" style="378" customWidth="1"/>
    <col min="5635" max="5888" width="6.28515625" style="378"/>
    <col min="5889" max="5889" width="6.28515625" style="378" customWidth="1"/>
    <col min="5890" max="5890" width="86.5703125" style="378" customWidth="1"/>
    <col min="5891" max="6144" width="6.28515625" style="378"/>
    <col min="6145" max="6145" width="6.28515625" style="378" customWidth="1"/>
    <col min="6146" max="6146" width="86.5703125" style="378" customWidth="1"/>
    <col min="6147" max="6400" width="6.28515625" style="378"/>
    <col min="6401" max="6401" width="6.28515625" style="378" customWidth="1"/>
    <col min="6402" max="6402" width="86.5703125" style="378" customWidth="1"/>
    <col min="6403" max="6656" width="6.28515625" style="378"/>
    <col min="6657" max="6657" width="6.28515625" style="378" customWidth="1"/>
    <col min="6658" max="6658" width="86.5703125" style="378" customWidth="1"/>
    <col min="6659" max="6912" width="6.28515625" style="378"/>
    <col min="6913" max="6913" width="6.28515625" style="378" customWidth="1"/>
    <col min="6914" max="6914" width="86.5703125" style="378" customWidth="1"/>
    <col min="6915" max="7168" width="6.28515625" style="378"/>
    <col min="7169" max="7169" width="6.28515625" style="378" customWidth="1"/>
    <col min="7170" max="7170" width="86.5703125" style="378" customWidth="1"/>
    <col min="7171" max="7424" width="6.28515625" style="378"/>
    <col min="7425" max="7425" width="6.28515625" style="378" customWidth="1"/>
    <col min="7426" max="7426" width="86.5703125" style="378" customWidth="1"/>
    <col min="7427" max="7680" width="6.28515625" style="378"/>
    <col min="7681" max="7681" width="6.28515625" style="378" customWidth="1"/>
    <col min="7682" max="7682" width="86.5703125" style="378" customWidth="1"/>
    <col min="7683" max="7936" width="6.28515625" style="378"/>
    <col min="7937" max="7937" width="6.28515625" style="378" customWidth="1"/>
    <col min="7938" max="7938" width="86.5703125" style="378" customWidth="1"/>
    <col min="7939" max="8192" width="6.28515625" style="378"/>
    <col min="8193" max="8193" width="6.28515625" style="378" customWidth="1"/>
    <col min="8194" max="8194" width="86.5703125" style="378" customWidth="1"/>
    <col min="8195" max="8448" width="6.28515625" style="378"/>
    <col min="8449" max="8449" width="6.28515625" style="378" customWidth="1"/>
    <col min="8450" max="8450" width="86.5703125" style="378" customWidth="1"/>
    <col min="8451" max="8704" width="6.28515625" style="378"/>
    <col min="8705" max="8705" width="6.28515625" style="378" customWidth="1"/>
    <col min="8706" max="8706" width="86.5703125" style="378" customWidth="1"/>
    <col min="8707" max="8960" width="6.28515625" style="378"/>
    <col min="8961" max="8961" width="6.28515625" style="378" customWidth="1"/>
    <col min="8962" max="8962" width="86.5703125" style="378" customWidth="1"/>
    <col min="8963" max="9216" width="6.28515625" style="378"/>
    <col min="9217" max="9217" width="6.28515625" style="378" customWidth="1"/>
    <col min="9218" max="9218" width="86.5703125" style="378" customWidth="1"/>
    <col min="9219" max="9472" width="6.28515625" style="378"/>
    <col min="9473" max="9473" width="6.28515625" style="378" customWidth="1"/>
    <col min="9474" max="9474" width="86.5703125" style="378" customWidth="1"/>
    <col min="9475" max="9728" width="6.28515625" style="378"/>
    <col min="9729" max="9729" width="6.28515625" style="378" customWidth="1"/>
    <col min="9730" max="9730" width="86.5703125" style="378" customWidth="1"/>
    <col min="9731" max="9984" width="6.28515625" style="378"/>
    <col min="9985" max="9985" width="6.28515625" style="378" customWidth="1"/>
    <col min="9986" max="9986" width="86.5703125" style="378" customWidth="1"/>
    <col min="9987" max="10240" width="6.28515625" style="378"/>
    <col min="10241" max="10241" width="6.28515625" style="378" customWidth="1"/>
    <col min="10242" max="10242" width="86.5703125" style="378" customWidth="1"/>
    <col min="10243" max="10496" width="6.28515625" style="378"/>
    <col min="10497" max="10497" width="6.28515625" style="378" customWidth="1"/>
    <col min="10498" max="10498" width="86.5703125" style="378" customWidth="1"/>
    <col min="10499" max="10752" width="6.28515625" style="378"/>
    <col min="10753" max="10753" width="6.28515625" style="378" customWidth="1"/>
    <col min="10754" max="10754" width="86.5703125" style="378" customWidth="1"/>
    <col min="10755" max="11008" width="6.28515625" style="378"/>
    <col min="11009" max="11009" width="6.28515625" style="378" customWidth="1"/>
    <col min="11010" max="11010" width="86.5703125" style="378" customWidth="1"/>
    <col min="11011" max="11264" width="6.28515625" style="378"/>
    <col min="11265" max="11265" width="6.28515625" style="378" customWidth="1"/>
    <col min="11266" max="11266" width="86.5703125" style="378" customWidth="1"/>
    <col min="11267" max="11520" width="6.28515625" style="378"/>
    <col min="11521" max="11521" width="6.28515625" style="378" customWidth="1"/>
    <col min="11522" max="11522" width="86.5703125" style="378" customWidth="1"/>
    <col min="11523" max="11776" width="6.28515625" style="378"/>
    <col min="11777" max="11777" width="6.28515625" style="378" customWidth="1"/>
    <col min="11778" max="11778" width="86.5703125" style="378" customWidth="1"/>
    <col min="11779" max="12032" width="6.28515625" style="378"/>
    <col min="12033" max="12033" width="6.28515625" style="378" customWidth="1"/>
    <col min="12034" max="12034" width="86.5703125" style="378" customWidth="1"/>
    <col min="12035" max="12288" width="6.28515625" style="378"/>
    <col min="12289" max="12289" width="6.28515625" style="378" customWidth="1"/>
    <col min="12290" max="12290" width="86.5703125" style="378" customWidth="1"/>
    <col min="12291" max="12544" width="6.28515625" style="378"/>
    <col min="12545" max="12545" width="6.28515625" style="378" customWidth="1"/>
    <col min="12546" max="12546" width="86.5703125" style="378" customWidth="1"/>
    <col min="12547" max="12800" width="6.28515625" style="378"/>
    <col min="12801" max="12801" width="6.28515625" style="378" customWidth="1"/>
    <col min="12802" max="12802" width="86.5703125" style="378" customWidth="1"/>
    <col min="12803" max="13056" width="6.28515625" style="378"/>
    <col min="13057" max="13057" width="6.28515625" style="378" customWidth="1"/>
    <col min="13058" max="13058" width="86.5703125" style="378" customWidth="1"/>
    <col min="13059" max="13312" width="6.28515625" style="378"/>
    <col min="13313" max="13313" width="6.28515625" style="378" customWidth="1"/>
    <col min="13314" max="13314" width="86.5703125" style="378" customWidth="1"/>
    <col min="13315" max="13568" width="6.28515625" style="378"/>
    <col min="13569" max="13569" width="6.28515625" style="378" customWidth="1"/>
    <col min="13570" max="13570" width="86.5703125" style="378" customWidth="1"/>
    <col min="13571" max="13824" width="6.28515625" style="378"/>
    <col min="13825" max="13825" width="6.28515625" style="378" customWidth="1"/>
    <col min="13826" max="13826" width="86.5703125" style="378" customWidth="1"/>
    <col min="13827" max="14080" width="6.28515625" style="378"/>
    <col min="14081" max="14081" width="6.28515625" style="378" customWidth="1"/>
    <col min="14082" max="14082" width="86.5703125" style="378" customWidth="1"/>
    <col min="14083" max="14336" width="6.28515625" style="378"/>
    <col min="14337" max="14337" width="6.28515625" style="378" customWidth="1"/>
    <col min="14338" max="14338" width="86.5703125" style="378" customWidth="1"/>
    <col min="14339" max="14592" width="6.28515625" style="378"/>
    <col min="14593" max="14593" width="6.28515625" style="378" customWidth="1"/>
    <col min="14594" max="14594" width="86.5703125" style="378" customWidth="1"/>
    <col min="14595" max="14848" width="6.28515625" style="378"/>
    <col min="14849" max="14849" width="6.28515625" style="378" customWidth="1"/>
    <col min="14850" max="14850" width="86.5703125" style="378" customWidth="1"/>
    <col min="14851" max="15104" width="6.28515625" style="378"/>
    <col min="15105" max="15105" width="6.28515625" style="378" customWidth="1"/>
    <col min="15106" max="15106" width="86.5703125" style="378" customWidth="1"/>
    <col min="15107" max="15360" width="6.28515625" style="378"/>
    <col min="15361" max="15361" width="6.28515625" style="378" customWidth="1"/>
    <col min="15362" max="15362" width="86.5703125" style="378" customWidth="1"/>
    <col min="15363" max="15616" width="6.28515625" style="378"/>
    <col min="15617" max="15617" width="6.28515625" style="378" customWidth="1"/>
    <col min="15618" max="15618" width="86.5703125" style="378" customWidth="1"/>
    <col min="15619" max="15872" width="6.28515625" style="378"/>
    <col min="15873" max="15873" width="6.28515625" style="378" customWidth="1"/>
    <col min="15874" max="15874" width="86.5703125" style="378" customWidth="1"/>
    <col min="15875" max="16128" width="6.28515625" style="378"/>
    <col min="16129" max="16129" width="6.28515625" style="378" customWidth="1"/>
    <col min="16130" max="16130" width="86.5703125" style="378" customWidth="1"/>
    <col min="16131" max="16384" width="6.28515625" style="378"/>
  </cols>
  <sheetData>
    <row r="1" spans="1:2" ht="23.25" customHeight="1">
      <c r="A1" s="398" t="s">
        <v>0</v>
      </c>
      <c r="B1" s="398"/>
    </row>
    <row r="2" spans="1:2" ht="17.25" customHeight="1">
      <c r="A2" s="399"/>
      <c r="B2" s="399"/>
    </row>
    <row r="3" spans="1:2" ht="26.25" customHeight="1">
      <c r="A3" s="400" t="s">
        <v>1</v>
      </c>
      <c r="B3" s="400"/>
    </row>
    <row r="4" spans="1:2" ht="17.25" customHeight="1">
      <c r="A4" s="399" t="s">
        <v>2</v>
      </c>
      <c r="B4" s="399"/>
    </row>
    <row r="5" spans="1:2" ht="38.25">
      <c r="A5" s="392">
        <v>1</v>
      </c>
      <c r="B5" s="379" t="s">
        <v>3</v>
      </c>
    </row>
    <row r="6" spans="1:2" ht="12.75" customHeight="1">
      <c r="A6" s="392"/>
      <c r="B6" s="379"/>
    </row>
    <row r="7" spans="1:2" ht="25.5">
      <c r="A7" s="392">
        <v>2</v>
      </c>
      <c r="B7" s="379" t="s">
        <v>4</v>
      </c>
    </row>
    <row r="8" spans="1:2" ht="15.75" customHeight="1">
      <c r="A8" s="392"/>
      <c r="B8" s="379"/>
    </row>
    <row r="9" spans="1:2" ht="25.5">
      <c r="A9" s="392">
        <v>3</v>
      </c>
      <c r="B9" s="379" t="s">
        <v>5</v>
      </c>
    </row>
    <row r="10" spans="1:2" ht="14.25" customHeight="1">
      <c r="A10" s="392"/>
      <c r="B10" s="379"/>
    </row>
    <row r="11" spans="1:2" ht="51.75" customHeight="1">
      <c r="A11" s="392">
        <v>4</v>
      </c>
      <c r="B11" s="379" t="s">
        <v>6</v>
      </c>
    </row>
    <row r="12" spans="1:2" ht="14.25" customHeight="1">
      <c r="A12" s="392"/>
      <c r="B12" s="379"/>
    </row>
    <row r="13" spans="1:2" ht="17.25" customHeight="1">
      <c r="A13" s="392">
        <v>5</v>
      </c>
      <c r="B13" s="379" t="s">
        <v>7</v>
      </c>
    </row>
    <row r="14" spans="1:2" ht="17.25" customHeight="1">
      <c r="A14" s="392"/>
      <c r="B14" s="379"/>
    </row>
    <row r="15" spans="1:2">
      <c r="A15" s="392">
        <v>6</v>
      </c>
      <c r="B15" s="379" t="s">
        <v>8</v>
      </c>
    </row>
    <row r="16" spans="1:2" ht="17.25" customHeight="1">
      <c r="A16" s="392"/>
      <c r="B16" s="379"/>
    </row>
    <row r="17" spans="1:2" ht="25.5">
      <c r="A17" s="392">
        <v>7</v>
      </c>
      <c r="B17" s="379" t="s">
        <v>9</v>
      </c>
    </row>
    <row r="18" spans="1:2" ht="13.5" customHeight="1">
      <c r="A18" s="392"/>
      <c r="B18" s="379"/>
    </row>
    <row r="19" spans="1:2">
      <c r="A19" s="392">
        <v>8</v>
      </c>
      <c r="B19" s="379" t="s">
        <v>10</v>
      </c>
    </row>
    <row r="20" spans="1:2" ht="14.25" customHeight="1">
      <c r="A20" s="392"/>
      <c r="B20" s="379"/>
    </row>
    <row r="21" spans="1:2" ht="90" customHeight="1">
      <c r="A21" s="392">
        <v>9</v>
      </c>
      <c r="B21" s="379" t="s">
        <v>11</v>
      </c>
    </row>
    <row r="22" spans="1:2" ht="15.75" customHeight="1">
      <c r="A22" s="392"/>
      <c r="B22" s="379"/>
    </row>
    <row r="23" spans="1:2" ht="25.5">
      <c r="A23" s="392">
        <v>10</v>
      </c>
      <c r="B23" s="379" t="s">
        <v>12</v>
      </c>
    </row>
    <row r="24" spans="1:2" ht="17.25" customHeight="1">
      <c r="A24" s="392"/>
      <c r="B24" s="379"/>
    </row>
    <row r="25" spans="1:2" ht="54" customHeight="1">
      <c r="A25" s="392">
        <v>11</v>
      </c>
      <c r="B25" s="379" t="s">
        <v>13</v>
      </c>
    </row>
    <row r="26" spans="1:2" ht="15.75" customHeight="1">
      <c r="A26" s="392"/>
      <c r="B26" s="379"/>
    </row>
    <row r="27" spans="1:2" ht="27.75" customHeight="1">
      <c r="A27" s="392">
        <v>12</v>
      </c>
      <c r="B27" s="379" t="s">
        <v>14</v>
      </c>
    </row>
    <row r="28" spans="1:2" ht="15" customHeight="1">
      <c r="A28" s="392"/>
      <c r="B28" s="379"/>
    </row>
    <row r="29" spans="1:2" ht="25.5">
      <c r="A29" s="392">
        <v>13</v>
      </c>
      <c r="B29" s="379" t="s">
        <v>15</v>
      </c>
    </row>
    <row r="30" spans="1:2" ht="14.25" customHeight="1">
      <c r="A30" s="392"/>
      <c r="B30" s="379"/>
    </row>
    <row r="31" spans="1:2" ht="25.5">
      <c r="A31" s="392">
        <v>14</v>
      </c>
      <c r="B31" s="379" t="s">
        <v>16</v>
      </c>
    </row>
    <row r="32" spans="1:2" ht="17.25" customHeight="1">
      <c r="A32" s="392"/>
      <c r="B32" s="379"/>
    </row>
    <row r="33" spans="1:2" ht="38.25">
      <c r="A33" s="392">
        <v>15</v>
      </c>
      <c r="B33" s="379" t="s">
        <v>17</v>
      </c>
    </row>
    <row r="34" spans="1:2" ht="17.25" customHeight="1">
      <c r="A34" s="392"/>
      <c r="B34" s="380"/>
    </row>
    <row r="35" spans="1:2" ht="38.25">
      <c r="A35" s="392">
        <v>16</v>
      </c>
      <c r="B35" s="379" t="s">
        <v>18</v>
      </c>
    </row>
    <row r="36" spans="1:2" ht="17.25" customHeight="1">
      <c r="A36" s="392"/>
    </row>
    <row r="37" spans="1:2" ht="24.75" customHeight="1">
      <c r="A37" s="392">
        <v>17</v>
      </c>
      <c r="B37" s="379" t="s">
        <v>19</v>
      </c>
    </row>
    <row r="38" spans="1:2" ht="17.25" customHeight="1">
      <c r="A38" s="392"/>
    </row>
    <row r="39" spans="1:2" ht="15.75" customHeight="1">
      <c r="A39" s="392">
        <v>18</v>
      </c>
      <c r="B39" s="381" t="s">
        <v>20</v>
      </c>
    </row>
    <row r="40" spans="1:2" ht="17.25" customHeight="1">
      <c r="A40" s="392"/>
    </row>
    <row r="41" spans="1:2">
      <c r="A41" s="392">
        <v>19</v>
      </c>
      <c r="B41" s="379" t="s">
        <v>21</v>
      </c>
    </row>
    <row r="42" spans="1:2" ht="17.25" customHeight="1">
      <c r="A42" s="392"/>
      <c r="B42" s="379"/>
    </row>
    <row r="43" spans="1:2" ht="25.5">
      <c r="A43" s="392">
        <v>20</v>
      </c>
      <c r="B43" s="379" t="s">
        <v>22</v>
      </c>
    </row>
    <row r="44" spans="1:2">
      <c r="A44" s="392"/>
      <c r="B44" s="379"/>
    </row>
    <row r="45" spans="1:2" ht="38.25">
      <c r="A45" s="392">
        <v>21</v>
      </c>
      <c r="B45" s="379" t="s">
        <v>23</v>
      </c>
    </row>
    <row r="46" spans="1:2">
      <c r="A46" s="392"/>
      <c r="B46" s="379"/>
    </row>
    <row r="47" spans="1:2" ht="30.75" customHeight="1">
      <c r="A47" s="392">
        <v>22</v>
      </c>
      <c r="B47" s="380" t="s">
        <v>24</v>
      </c>
    </row>
    <row r="48" spans="1:2" ht="17.25" customHeight="1">
      <c r="A48" s="392"/>
      <c r="B48" s="382"/>
    </row>
    <row r="49" spans="1:2" ht="38.25">
      <c r="A49" s="392">
        <v>23</v>
      </c>
      <c r="B49" s="380" t="s">
        <v>25</v>
      </c>
    </row>
    <row r="50" spans="1:2" ht="17.25" customHeight="1">
      <c r="A50" s="392"/>
      <c r="B50" s="382"/>
    </row>
    <row r="51" spans="1:2" ht="25.5">
      <c r="A51" s="392">
        <v>24</v>
      </c>
      <c r="B51" s="380" t="s">
        <v>26</v>
      </c>
    </row>
    <row r="52" spans="1:2" ht="17.25" customHeight="1">
      <c r="A52" s="392"/>
      <c r="B52" s="382"/>
    </row>
    <row r="53" spans="1:2" ht="25.5">
      <c r="A53" s="392">
        <v>25</v>
      </c>
      <c r="B53" s="380" t="s">
        <v>27</v>
      </c>
    </row>
    <row r="54" spans="1:2" ht="17.25" customHeight="1">
      <c r="A54" s="392"/>
      <c r="B54" s="382"/>
    </row>
    <row r="55" spans="1:2" ht="25.5">
      <c r="A55" s="392">
        <v>26</v>
      </c>
      <c r="B55" s="380" t="s">
        <v>28</v>
      </c>
    </row>
    <row r="56" spans="1:2" ht="17.25" customHeight="1">
      <c r="A56" s="392"/>
      <c r="B56" s="380"/>
    </row>
    <row r="57" spans="1:2" ht="25.5">
      <c r="A57" s="392">
        <v>27</v>
      </c>
      <c r="B57" s="380" t="s">
        <v>29</v>
      </c>
    </row>
    <row r="58" spans="1:2" ht="17.25" customHeight="1">
      <c r="A58" s="392"/>
      <c r="B58" s="380"/>
    </row>
    <row r="59" spans="1:2" ht="25.5">
      <c r="A59" s="392">
        <v>28</v>
      </c>
      <c r="B59" s="380" t="s">
        <v>30</v>
      </c>
    </row>
    <row r="60" spans="1:2" ht="17.25" customHeight="1">
      <c r="A60" s="392"/>
      <c r="B60" s="382"/>
    </row>
    <row r="61" spans="1:2" ht="25.5">
      <c r="A61" s="392">
        <v>29</v>
      </c>
      <c r="B61" s="380" t="s">
        <v>31</v>
      </c>
    </row>
    <row r="62" spans="1:2" ht="17.25" customHeight="1">
      <c r="A62" s="392"/>
      <c r="B62" s="382"/>
    </row>
    <row r="63" spans="1:2" ht="38.25">
      <c r="A63" s="392">
        <v>30</v>
      </c>
      <c r="B63" s="380" t="s">
        <v>32</v>
      </c>
    </row>
    <row r="64" spans="1:2" ht="17.25" customHeight="1">
      <c r="A64" s="392"/>
      <c r="B64" s="382"/>
    </row>
    <row r="65" spans="1:1019 1027:2045 2053:3071 3079:5114 5122:6140 6148:7166 7174:8192 8200:9209 9217:10235 10243:11261 11269:12287 12295:14330 14338:15356 15364:16382" ht="25.5">
      <c r="A65" s="392">
        <v>31</v>
      </c>
      <c r="B65" s="380" t="s">
        <v>33</v>
      </c>
    </row>
    <row r="66" spans="1:1019 1027:2045 2053:3071 3079:5114 5122:6140 6148:7166 7174:8192 8200:9209 9217:10235 10243:11261 11269:12287 12295:14330 14338:15356 15364:16382" ht="17.25" customHeight="1">
      <c r="A66" s="392"/>
      <c r="B66" s="382"/>
    </row>
    <row r="67" spans="1:1019 1027:2045 2053:3071 3079:5114 5122:6140 6148:7166 7174:8192 8200:9209 9217:10235 10243:11261 11269:12287 12295:14330 14338:15356 15364:16382" ht="38.25">
      <c r="A67" s="392">
        <v>32</v>
      </c>
      <c r="B67" s="380" t="s">
        <v>34</v>
      </c>
    </row>
    <row r="68" spans="1:1019 1027:2045 2053:3071 3079:5114 5122:6140 6148:7166 7174:8192 8200:9209 9217:10235 10243:11261 11269:12287 12295:14330 14338:15356 15364:16382" ht="17.25" customHeight="1">
      <c r="A68" s="392"/>
      <c r="B68" s="382"/>
    </row>
    <row r="69" spans="1:1019 1027:2045 2053:3071 3079:5114 5122:6140 6148:7166 7174:8192 8200:9209 9217:10235 10243:11261 11269:12287 12295:14330 14338:15356 15364:16382" ht="25.5">
      <c r="A69" s="392">
        <v>33</v>
      </c>
      <c r="B69" s="380" t="s">
        <v>19</v>
      </c>
    </row>
    <row r="70" spans="1:1019 1027:2045 2053:3071 3079:5114 5122:6140 6148:7166 7174:8192 8200:9209 9217:10235 10243:11261 11269:12287 12295:14330 14338:15356 15364:16382" ht="17.25" customHeight="1">
      <c r="A70" s="392"/>
      <c r="B70" s="381"/>
      <c r="J70" s="392"/>
      <c r="K70" s="381"/>
      <c r="S70" s="392"/>
      <c r="T70" s="381"/>
      <c r="AB70" s="392"/>
      <c r="AC70" s="381"/>
      <c r="AK70" s="392"/>
      <c r="AL70" s="381"/>
      <c r="AT70" s="392"/>
      <c r="AU70" s="381"/>
      <c r="BC70" s="392"/>
      <c r="BD70" s="381"/>
      <c r="BL70" s="392"/>
      <c r="BM70" s="381"/>
      <c r="BU70" s="392"/>
      <c r="BV70" s="381"/>
      <c r="CD70" s="392"/>
      <c r="CE70" s="381"/>
      <c r="CM70" s="392"/>
      <c r="CN70" s="381"/>
      <c r="CV70" s="392"/>
      <c r="CW70" s="381"/>
      <c r="DE70" s="392"/>
      <c r="DF70" s="381"/>
      <c r="DN70" s="392"/>
      <c r="DO70" s="381"/>
      <c r="DW70" s="392"/>
      <c r="DX70" s="381"/>
      <c r="EF70" s="392"/>
      <c r="EG70" s="381"/>
      <c r="EO70" s="392"/>
      <c r="EP70" s="381"/>
      <c r="EX70" s="392"/>
      <c r="EY70" s="381"/>
      <c r="FG70" s="392"/>
      <c r="FH70" s="381"/>
      <c r="FP70" s="392"/>
      <c r="FQ70" s="381"/>
      <c r="FY70" s="392"/>
      <c r="FZ70" s="381"/>
      <c r="GH70" s="392"/>
      <c r="GI70" s="381"/>
      <c r="GQ70" s="392"/>
      <c r="GR70" s="381"/>
      <c r="GZ70" s="392"/>
      <c r="HA70" s="381"/>
      <c r="HI70" s="392"/>
      <c r="HJ70" s="381"/>
      <c r="HR70" s="392"/>
      <c r="HS70" s="381"/>
      <c r="IA70" s="392"/>
      <c r="IB70" s="381"/>
      <c r="IJ70" s="392"/>
      <c r="IK70" s="381"/>
      <c r="IS70" s="392"/>
      <c r="IT70" s="381"/>
      <c r="JB70" s="392"/>
      <c r="JC70" s="381"/>
      <c r="JK70" s="392"/>
      <c r="JL70" s="381"/>
      <c r="JT70" s="392"/>
      <c r="JU70" s="381"/>
      <c r="KC70" s="392"/>
      <c r="KD70" s="381"/>
      <c r="KL70" s="392"/>
      <c r="KM70" s="381"/>
      <c r="KU70" s="392"/>
      <c r="KV70" s="381"/>
      <c r="LD70" s="392"/>
      <c r="LE70" s="381"/>
      <c r="LM70" s="392"/>
      <c r="LN70" s="381"/>
      <c r="LV70" s="392"/>
      <c r="LW70" s="381"/>
      <c r="ME70" s="392"/>
      <c r="MF70" s="381"/>
      <c r="MN70" s="392"/>
      <c r="MO70" s="381"/>
      <c r="MW70" s="392"/>
      <c r="MX70" s="381"/>
      <c r="NF70" s="392"/>
      <c r="NG70" s="381"/>
      <c r="NO70" s="392"/>
      <c r="NP70" s="381"/>
      <c r="NX70" s="392"/>
      <c r="NY70" s="381"/>
      <c r="OG70" s="392"/>
      <c r="OH70" s="381"/>
      <c r="OP70" s="392"/>
      <c r="OQ70" s="381"/>
      <c r="OY70" s="392"/>
      <c r="OZ70" s="381"/>
      <c r="PH70" s="392"/>
      <c r="PI70" s="381"/>
      <c r="PQ70" s="392"/>
      <c r="PR70" s="381"/>
      <c r="PZ70" s="392"/>
      <c r="QA70" s="381"/>
      <c r="QI70" s="392"/>
      <c r="QJ70" s="381"/>
      <c r="QR70" s="392"/>
      <c r="QS70" s="381"/>
      <c r="RA70" s="392"/>
      <c r="RB70" s="381"/>
      <c r="RJ70" s="392"/>
      <c r="RK70" s="381"/>
      <c r="RS70" s="392"/>
      <c r="RT70" s="381"/>
      <c r="SB70" s="392"/>
      <c r="SC70" s="381"/>
      <c r="SK70" s="392"/>
      <c r="SL70" s="381"/>
      <c r="ST70" s="392"/>
      <c r="SU70" s="381"/>
      <c r="TC70" s="392"/>
      <c r="TD70" s="381"/>
      <c r="TL70" s="392"/>
      <c r="TM70" s="381"/>
      <c r="TU70" s="392"/>
      <c r="TV70" s="381"/>
      <c r="UD70" s="392"/>
      <c r="UE70" s="381"/>
      <c r="UM70" s="392"/>
      <c r="UN70" s="381"/>
      <c r="UV70" s="392"/>
      <c r="UW70" s="381"/>
      <c r="VE70" s="392"/>
      <c r="VF70" s="381"/>
      <c r="VN70" s="392"/>
      <c r="VO70" s="381"/>
      <c r="VW70" s="392"/>
      <c r="VX70" s="381"/>
      <c r="WF70" s="392"/>
      <c r="WG70" s="381"/>
      <c r="WO70" s="392"/>
      <c r="WP70" s="381"/>
      <c r="WX70" s="392"/>
      <c r="WY70" s="381"/>
      <c r="XG70" s="392"/>
      <c r="XH70" s="381"/>
      <c r="XP70" s="392"/>
      <c r="XQ70" s="381"/>
      <c r="XY70" s="392"/>
      <c r="XZ70" s="381"/>
      <c r="YH70" s="392"/>
      <c r="YI70" s="381"/>
      <c r="YQ70" s="392"/>
      <c r="YR70" s="381"/>
      <c r="YZ70" s="392"/>
      <c r="ZA70" s="381"/>
      <c r="ZI70" s="392"/>
      <c r="ZJ70" s="381"/>
      <c r="ZR70" s="392"/>
      <c r="ZS70" s="381"/>
      <c r="AAA70" s="392"/>
      <c r="AAB70" s="381"/>
      <c r="AAJ70" s="392"/>
      <c r="AAK70" s="381"/>
      <c r="AAS70" s="392"/>
      <c r="AAT70" s="381"/>
      <c r="ABB70" s="392"/>
      <c r="ABC70" s="381"/>
      <c r="ABK70" s="392"/>
      <c r="ABL70" s="381"/>
      <c r="ABT70" s="392"/>
      <c r="ABU70" s="381"/>
      <c r="ACC70" s="392"/>
      <c r="ACD70" s="381"/>
      <c r="ACL70" s="392"/>
      <c r="ACM70" s="381"/>
      <c r="ACU70" s="392"/>
      <c r="ACV70" s="381"/>
      <c r="ADD70" s="392"/>
      <c r="ADE70" s="381"/>
      <c r="ADM70" s="392"/>
      <c r="ADN70" s="381"/>
      <c r="ADV70" s="392"/>
      <c r="ADW70" s="381"/>
      <c r="AEE70" s="392"/>
      <c r="AEF70" s="381"/>
      <c r="AEN70" s="392"/>
      <c r="AEO70" s="381"/>
      <c r="AEW70" s="392"/>
      <c r="AEX70" s="381"/>
      <c r="AFF70" s="392"/>
      <c r="AFG70" s="381"/>
      <c r="AFO70" s="392"/>
      <c r="AFP70" s="381"/>
      <c r="AFX70" s="392"/>
      <c r="AFY70" s="381"/>
      <c r="AGG70" s="392"/>
      <c r="AGH70" s="381"/>
      <c r="AGP70" s="392"/>
      <c r="AGQ70" s="381"/>
      <c r="AGY70" s="392"/>
      <c r="AGZ70" s="381"/>
      <c r="AHH70" s="392"/>
      <c r="AHI70" s="381"/>
      <c r="AHQ70" s="392"/>
      <c r="AHR70" s="381"/>
      <c r="AHZ70" s="392"/>
      <c r="AIA70" s="381"/>
      <c r="AII70" s="392"/>
      <c r="AIJ70" s="381"/>
      <c r="AIR70" s="392"/>
      <c r="AIS70" s="381"/>
      <c r="AJA70" s="392"/>
      <c r="AJB70" s="381"/>
      <c r="AJJ70" s="392"/>
      <c r="AJK70" s="381"/>
      <c r="AJS70" s="392"/>
      <c r="AJT70" s="381"/>
      <c r="AKB70" s="392"/>
      <c r="AKC70" s="381"/>
      <c r="AKK70" s="392"/>
      <c r="AKL70" s="381"/>
      <c r="AKT70" s="392"/>
      <c r="AKU70" s="381"/>
      <c r="ALC70" s="392"/>
      <c r="ALD70" s="381"/>
      <c r="ALL70" s="392"/>
      <c r="ALM70" s="381"/>
      <c r="ALU70" s="392"/>
      <c r="ALV70" s="381"/>
      <c r="AMD70" s="392"/>
      <c r="AME70" s="381"/>
      <c r="AMM70" s="392"/>
      <c r="AMN70" s="381"/>
      <c r="AMV70" s="392"/>
      <c r="AMW70" s="381"/>
      <c r="ANE70" s="392"/>
      <c r="ANF70" s="381"/>
      <c r="ANN70" s="392"/>
      <c r="ANO70" s="381"/>
      <c r="ANW70" s="392"/>
      <c r="ANX70" s="381"/>
      <c r="AOF70" s="392"/>
      <c r="AOG70" s="381"/>
      <c r="AOO70" s="392"/>
      <c r="AOP70" s="381"/>
      <c r="AOX70" s="392"/>
      <c r="AOY70" s="381"/>
      <c r="APG70" s="392"/>
      <c r="APH70" s="381"/>
      <c r="APP70" s="392"/>
      <c r="APQ70" s="381"/>
      <c r="APY70" s="392"/>
      <c r="APZ70" s="381"/>
      <c r="AQH70" s="392"/>
      <c r="AQI70" s="381"/>
      <c r="AQQ70" s="392"/>
      <c r="AQR70" s="381"/>
      <c r="AQZ70" s="392"/>
      <c r="ARA70" s="381"/>
      <c r="ARI70" s="392"/>
      <c r="ARJ70" s="381"/>
      <c r="ARR70" s="392"/>
      <c r="ARS70" s="381"/>
      <c r="ASA70" s="392"/>
      <c r="ASB70" s="381"/>
      <c r="ASJ70" s="392"/>
      <c r="ASK70" s="381"/>
      <c r="ASS70" s="392"/>
      <c r="AST70" s="381"/>
      <c r="ATB70" s="392"/>
      <c r="ATC70" s="381"/>
      <c r="ATK70" s="392"/>
      <c r="ATL70" s="381"/>
      <c r="ATT70" s="392"/>
      <c r="ATU70" s="381"/>
      <c r="AUC70" s="392"/>
      <c r="AUD70" s="381"/>
      <c r="AUL70" s="392"/>
      <c r="AUM70" s="381"/>
      <c r="AUU70" s="392"/>
      <c r="AUV70" s="381"/>
      <c r="AVD70" s="392"/>
      <c r="AVE70" s="381"/>
      <c r="AVM70" s="392"/>
      <c r="AVN70" s="381"/>
      <c r="AVV70" s="392"/>
      <c r="AVW70" s="381"/>
      <c r="AWE70" s="392"/>
      <c r="AWF70" s="381"/>
      <c r="AWN70" s="392"/>
      <c r="AWO70" s="381"/>
      <c r="AWW70" s="392"/>
      <c r="AWX70" s="381"/>
      <c r="AXF70" s="392"/>
      <c r="AXG70" s="381"/>
      <c r="AXO70" s="392"/>
      <c r="AXP70" s="381"/>
      <c r="AXX70" s="392"/>
      <c r="AXY70" s="381"/>
      <c r="AYG70" s="392"/>
      <c r="AYH70" s="381"/>
      <c r="AYP70" s="392"/>
      <c r="AYQ70" s="381"/>
      <c r="AYY70" s="392"/>
      <c r="AYZ70" s="381"/>
      <c r="AZH70" s="392"/>
      <c r="AZI70" s="381"/>
      <c r="AZQ70" s="392"/>
      <c r="AZR70" s="381"/>
      <c r="AZZ70" s="392"/>
      <c r="BAA70" s="381"/>
      <c r="BAI70" s="392"/>
      <c r="BAJ70" s="381"/>
      <c r="BAR70" s="392"/>
      <c r="BAS70" s="381"/>
      <c r="BBA70" s="392"/>
      <c r="BBB70" s="381"/>
      <c r="BBJ70" s="392"/>
      <c r="BBK70" s="381"/>
      <c r="BBS70" s="392"/>
      <c r="BBT70" s="381"/>
      <c r="BCB70" s="392"/>
      <c r="BCC70" s="381"/>
      <c r="BCK70" s="392"/>
      <c r="BCL70" s="381"/>
      <c r="BCT70" s="392"/>
      <c r="BCU70" s="381"/>
      <c r="BDC70" s="392"/>
      <c r="BDD70" s="381"/>
      <c r="BDL70" s="392"/>
      <c r="BDM70" s="381"/>
      <c r="BDU70" s="392"/>
      <c r="BDV70" s="381"/>
      <c r="BED70" s="392"/>
      <c r="BEE70" s="381"/>
      <c r="BEM70" s="392"/>
      <c r="BEN70" s="381"/>
      <c r="BEV70" s="392"/>
      <c r="BEW70" s="381"/>
      <c r="BFE70" s="392"/>
      <c r="BFF70" s="381"/>
      <c r="BFN70" s="392"/>
      <c r="BFO70" s="381"/>
      <c r="BFW70" s="392"/>
      <c r="BFX70" s="381"/>
      <c r="BGF70" s="392"/>
      <c r="BGG70" s="381"/>
      <c r="BGO70" s="392"/>
      <c r="BGP70" s="381"/>
      <c r="BGX70" s="392"/>
      <c r="BGY70" s="381"/>
      <c r="BHG70" s="392"/>
      <c r="BHH70" s="381"/>
      <c r="BHP70" s="392"/>
      <c r="BHQ70" s="381"/>
      <c r="BHY70" s="392"/>
      <c r="BHZ70" s="381"/>
      <c r="BIH70" s="392"/>
      <c r="BII70" s="381"/>
      <c r="BIQ70" s="392"/>
      <c r="BIR70" s="381"/>
      <c r="BIZ70" s="392"/>
      <c r="BJA70" s="381"/>
      <c r="BJI70" s="392"/>
      <c r="BJJ70" s="381"/>
      <c r="BJR70" s="392"/>
      <c r="BJS70" s="381"/>
      <c r="BKA70" s="392"/>
      <c r="BKB70" s="381"/>
      <c r="BKJ70" s="392"/>
      <c r="BKK70" s="381"/>
      <c r="BKS70" s="392"/>
      <c r="BKT70" s="381"/>
      <c r="BLB70" s="392"/>
      <c r="BLC70" s="381"/>
      <c r="BLK70" s="392"/>
      <c r="BLL70" s="381"/>
      <c r="BLT70" s="392"/>
      <c r="BLU70" s="381"/>
      <c r="BMC70" s="392"/>
      <c r="BMD70" s="381"/>
      <c r="BML70" s="392"/>
      <c r="BMM70" s="381"/>
      <c r="BMU70" s="392"/>
      <c r="BMV70" s="381"/>
      <c r="BND70" s="392"/>
      <c r="BNE70" s="381"/>
      <c r="BNM70" s="392"/>
      <c r="BNN70" s="381"/>
      <c r="BNV70" s="392"/>
      <c r="BNW70" s="381"/>
      <c r="BOE70" s="392"/>
      <c r="BOF70" s="381"/>
      <c r="BON70" s="392"/>
      <c r="BOO70" s="381"/>
      <c r="BOW70" s="392"/>
      <c r="BOX70" s="381"/>
      <c r="BPF70" s="392"/>
      <c r="BPG70" s="381"/>
      <c r="BPO70" s="392"/>
      <c r="BPP70" s="381"/>
      <c r="BPX70" s="392"/>
      <c r="BPY70" s="381"/>
      <c r="BQG70" s="392"/>
      <c r="BQH70" s="381"/>
      <c r="BQP70" s="392"/>
      <c r="BQQ70" s="381"/>
      <c r="BQY70" s="392"/>
      <c r="BQZ70" s="381"/>
      <c r="BRH70" s="392"/>
      <c r="BRI70" s="381"/>
      <c r="BRQ70" s="392"/>
      <c r="BRR70" s="381"/>
      <c r="BRZ70" s="392"/>
      <c r="BSA70" s="381"/>
      <c r="BSI70" s="392"/>
      <c r="BSJ70" s="381"/>
      <c r="BSR70" s="392"/>
      <c r="BSS70" s="381"/>
      <c r="BTA70" s="392"/>
      <c r="BTB70" s="381"/>
      <c r="BTJ70" s="392"/>
      <c r="BTK70" s="381"/>
      <c r="BTS70" s="392"/>
      <c r="BTT70" s="381"/>
      <c r="BUB70" s="392"/>
      <c r="BUC70" s="381"/>
      <c r="BUK70" s="392"/>
      <c r="BUL70" s="381"/>
      <c r="BUT70" s="392"/>
      <c r="BUU70" s="381"/>
      <c r="BVC70" s="392"/>
      <c r="BVD70" s="381"/>
      <c r="BVL70" s="392"/>
      <c r="BVM70" s="381"/>
      <c r="BVU70" s="392"/>
      <c r="BVV70" s="381"/>
      <c r="BWD70" s="392"/>
      <c r="BWE70" s="381"/>
      <c r="BWM70" s="392"/>
      <c r="BWN70" s="381"/>
      <c r="BWV70" s="392"/>
      <c r="BWW70" s="381"/>
      <c r="BXE70" s="392"/>
      <c r="BXF70" s="381"/>
      <c r="BXN70" s="392"/>
      <c r="BXO70" s="381"/>
      <c r="BXW70" s="392"/>
      <c r="BXX70" s="381"/>
      <c r="BYF70" s="392"/>
      <c r="BYG70" s="381"/>
      <c r="BYO70" s="392"/>
      <c r="BYP70" s="381"/>
      <c r="BYX70" s="392"/>
      <c r="BYY70" s="381"/>
      <c r="BZG70" s="392"/>
      <c r="BZH70" s="381"/>
      <c r="BZP70" s="392"/>
      <c r="BZQ70" s="381"/>
      <c r="BZY70" s="392"/>
      <c r="BZZ70" s="381"/>
      <c r="CAH70" s="392"/>
      <c r="CAI70" s="381"/>
      <c r="CAQ70" s="392"/>
      <c r="CAR70" s="381"/>
      <c r="CAZ70" s="392"/>
      <c r="CBA70" s="381"/>
      <c r="CBI70" s="392"/>
      <c r="CBJ70" s="381"/>
      <c r="CBR70" s="392"/>
      <c r="CBS70" s="381"/>
      <c r="CCA70" s="392"/>
      <c r="CCB70" s="381"/>
      <c r="CCJ70" s="392"/>
      <c r="CCK70" s="381"/>
      <c r="CCS70" s="392"/>
      <c r="CCT70" s="381"/>
      <c r="CDB70" s="392"/>
      <c r="CDC70" s="381"/>
      <c r="CDK70" s="392"/>
      <c r="CDL70" s="381"/>
      <c r="CDT70" s="392"/>
      <c r="CDU70" s="381"/>
      <c r="CEC70" s="392"/>
      <c r="CED70" s="381"/>
      <c r="CEL70" s="392"/>
      <c r="CEM70" s="381"/>
      <c r="CEU70" s="392"/>
      <c r="CEV70" s="381"/>
      <c r="CFD70" s="392"/>
      <c r="CFE70" s="381"/>
      <c r="CFM70" s="392"/>
      <c r="CFN70" s="381"/>
      <c r="CFV70" s="392"/>
      <c r="CFW70" s="381"/>
      <c r="CGE70" s="392"/>
      <c r="CGF70" s="381"/>
      <c r="CGN70" s="392"/>
      <c r="CGO70" s="381"/>
      <c r="CGW70" s="392"/>
      <c r="CGX70" s="381"/>
      <c r="CHF70" s="392"/>
      <c r="CHG70" s="381"/>
      <c r="CHO70" s="392"/>
      <c r="CHP70" s="381"/>
      <c r="CHX70" s="392"/>
      <c r="CHY70" s="381"/>
      <c r="CIG70" s="392"/>
      <c r="CIH70" s="381"/>
      <c r="CIP70" s="392"/>
      <c r="CIQ70" s="381"/>
      <c r="CIY70" s="392"/>
      <c r="CIZ70" s="381"/>
      <c r="CJH70" s="392"/>
      <c r="CJI70" s="381"/>
      <c r="CJQ70" s="392"/>
      <c r="CJR70" s="381"/>
      <c r="CJZ70" s="392"/>
      <c r="CKA70" s="381"/>
      <c r="CKI70" s="392"/>
      <c r="CKJ70" s="381"/>
      <c r="CKR70" s="392"/>
      <c r="CKS70" s="381"/>
      <c r="CLA70" s="392"/>
      <c r="CLB70" s="381"/>
      <c r="CLJ70" s="392"/>
      <c r="CLK70" s="381"/>
      <c r="CLS70" s="392"/>
      <c r="CLT70" s="381"/>
      <c r="CMB70" s="392"/>
      <c r="CMC70" s="381"/>
      <c r="CMK70" s="392"/>
      <c r="CML70" s="381"/>
      <c r="CMT70" s="392"/>
      <c r="CMU70" s="381"/>
      <c r="CNC70" s="392"/>
      <c r="CND70" s="381"/>
      <c r="CNL70" s="392"/>
      <c r="CNM70" s="381"/>
      <c r="CNU70" s="392"/>
      <c r="CNV70" s="381"/>
      <c r="COD70" s="392"/>
      <c r="COE70" s="381"/>
      <c r="COM70" s="392"/>
      <c r="CON70" s="381"/>
      <c r="COV70" s="392"/>
      <c r="COW70" s="381"/>
      <c r="CPE70" s="392"/>
      <c r="CPF70" s="381"/>
      <c r="CPN70" s="392"/>
      <c r="CPO70" s="381"/>
      <c r="CPW70" s="392"/>
      <c r="CPX70" s="381"/>
      <c r="CQF70" s="392"/>
      <c r="CQG70" s="381"/>
      <c r="CQO70" s="392"/>
      <c r="CQP70" s="381"/>
      <c r="CQX70" s="392"/>
      <c r="CQY70" s="381"/>
      <c r="CRG70" s="392"/>
      <c r="CRH70" s="381"/>
      <c r="CRP70" s="392"/>
      <c r="CRQ70" s="381"/>
      <c r="CRY70" s="392"/>
      <c r="CRZ70" s="381"/>
      <c r="CSH70" s="392"/>
      <c r="CSI70" s="381"/>
      <c r="CSQ70" s="392"/>
      <c r="CSR70" s="381"/>
      <c r="CSZ70" s="392"/>
      <c r="CTA70" s="381"/>
      <c r="CTI70" s="392"/>
      <c r="CTJ70" s="381"/>
      <c r="CTR70" s="392"/>
      <c r="CTS70" s="381"/>
      <c r="CUA70" s="392"/>
      <c r="CUB70" s="381"/>
      <c r="CUJ70" s="392"/>
      <c r="CUK70" s="381"/>
      <c r="CUS70" s="392"/>
      <c r="CUT70" s="381"/>
      <c r="CVB70" s="392"/>
      <c r="CVC70" s="381"/>
      <c r="CVK70" s="392"/>
      <c r="CVL70" s="381"/>
      <c r="CVT70" s="392"/>
      <c r="CVU70" s="381"/>
      <c r="CWC70" s="392"/>
      <c r="CWD70" s="381"/>
      <c r="CWL70" s="392"/>
      <c r="CWM70" s="381"/>
      <c r="CWU70" s="392"/>
      <c r="CWV70" s="381"/>
      <c r="CXD70" s="392"/>
      <c r="CXE70" s="381"/>
      <c r="CXM70" s="392"/>
      <c r="CXN70" s="381"/>
      <c r="CXV70" s="392"/>
      <c r="CXW70" s="381"/>
      <c r="CYE70" s="392"/>
      <c r="CYF70" s="381"/>
      <c r="CYN70" s="392"/>
      <c r="CYO70" s="381"/>
      <c r="CYW70" s="392"/>
      <c r="CYX70" s="381"/>
      <c r="CZF70" s="392"/>
      <c r="CZG70" s="381"/>
      <c r="CZO70" s="392"/>
      <c r="CZP70" s="381"/>
      <c r="CZX70" s="392"/>
      <c r="CZY70" s="381"/>
      <c r="DAG70" s="392"/>
      <c r="DAH70" s="381"/>
      <c r="DAP70" s="392"/>
      <c r="DAQ70" s="381"/>
      <c r="DAY70" s="392"/>
      <c r="DAZ70" s="381"/>
      <c r="DBH70" s="392"/>
      <c r="DBI70" s="381"/>
      <c r="DBQ70" s="392"/>
      <c r="DBR70" s="381"/>
      <c r="DBZ70" s="392"/>
      <c r="DCA70" s="381"/>
      <c r="DCI70" s="392"/>
      <c r="DCJ70" s="381"/>
      <c r="DCR70" s="392"/>
      <c r="DCS70" s="381"/>
      <c r="DDA70" s="392"/>
      <c r="DDB70" s="381"/>
      <c r="DDJ70" s="392"/>
      <c r="DDK70" s="381"/>
      <c r="DDS70" s="392"/>
      <c r="DDT70" s="381"/>
      <c r="DEB70" s="392"/>
      <c r="DEC70" s="381"/>
      <c r="DEK70" s="392"/>
      <c r="DEL70" s="381"/>
      <c r="DET70" s="392"/>
      <c r="DEU70" s="381"/>
      <c r="DFC70" s="392"/>
      <c r="DFD70" s="381"/>
      <c r="DFL70" s="392"/>
      <c r="DFM70" s="381"/>
      <c r="DFU70" s="392"/>
      <c r="DFV70" s="381"/>
      <c r="DGD70" s="392"/>
      <c r="DGE70" s="381"/>
      <c r="DGM70" s="392"/>
      <c r="DGN70" s="381"/>
      <c r="DGV70" s="392"/>
      <c r="DGW70" s="381"/>
      <c r="DHE70" s="392"/>
      <c r="DHF70" s="381"/>
      <c r="DHN70" s="392"/>
      <c r="DHO70" s="381"/>
      <c r="DHW70" s="392"/>
      <c r="DHX70" s="381"/>
      <c r="DIF70" s="392"/>
      <c r="DIG70" s="381"/>
      <c r="DIO70" s="392"/>
      <c r="DIP70" s="381"/>
      <c r="DIX70" s="392"/>
      <c r="DIY70" s="381"/>
      <c r="DJG70" s="392"/>
      <c r="DJH70" s="381"/>
      <c r="DJP70" s="392"/>
      <c r="DJQ70" s="381"/>
      <c r="DJY70" s="392"/>
      <c r="DJZ70" s="381"/>
      <c r="DKH70" s="392"/>
      <c r="DKI70" s="381"/>
      <c r="DKQ70" s="392"/>
      <c r="DKR70" s="381"/>
      <c r="DKZ70" s="392"/>
      <c r="DLA70" s="381"/>
      <c r="DLI70" s="392"/>
      <c r="DLJ70" s="381"/>
      <c r="DLR70" s="392"/>
      <c r="DLS70" s="381"/>
      <c r="DMA70" s="392"/>
      <c r="DMB70" s="381"/>
      <c r="DMJ70" s="392"/>
      <c r="DMK70" s="381"/>
      <c r="DMS70" s="392"/>
      <c r="DMT70" s="381"/>
      <c r="DNB70" s="392"/>
      <c r="DNC70" s="381"/>
      <c r="DNK70" s="392"/>
      <c r="DNL70" s="381"/>
      <c r="DNT70" s="392"/>
      <c r="DNU70" s="381"/>
      <c r="DOC70" s="392"/>
      <c r="DOD70" s="381"/>
      <c r="DOL70" s="392"/>
      <c r="DOM70" s="381"/>
      <c r="DOU70" s="392"/>
      <c r="DOV70" s="381"/>
      <c r="DPD70" s="392"/>
      <c r="DPE70" s="381"/>
      <c r="DPM70" s="392"/>
      <c r="DPN70" s="381"/>
      <c r="DPV70" s="392"/>
      <c r="DPW70" s="381"/>
      <c r="DQE70" s="392"/>
      <c r="DQF70" s="381"/>
      <c r="DQN70" s="392"/>
      <c r="DQO70" s="381"/>
      <c r="DQW70" s="392"/>
      <c r="DQX70" s="381"/>
      <c r="DRF70" s="392"/>
      <c r="DRG70" s="381"/>
      <c r="DRO70" s="392"/>
      <c r="DRP70" s="381"/>
      <c r="DRX70" s="392"/>
      <c r="DRY70" s="381"/>
      <c r="DSG70" s="392"/>
      <c r="DSH70" s="381"/>
      <c r="DSP70" s="392"/>
      <c r="DSQ70" s="381"/>
      <c r="DSY70" s="392"/>
      <c r="DSZ70" s="381"/>
      <c r="DTH70" s="392"/>
      <c r="DTI70" s="381"/>
      <c r="DTQ70" s="392"/>
      <c r="DTR70" s="381"/>
      <c r="DTZ70" s="392"/>
      <c r="DUA70" s="381"/>
      <c r="DUI70" s="392"/>
      <c r="DUJ70" s="381"/>
      <c r="DUR70" s="392"/>
      <c r="DUS70" s="381"/>
      <c r="DVA70" s="392"/>
      <c r="DVB70" s="381"/>
      <c r="DVJ70" s="392"/>
      <c r="DVK70" s="381"/>
      <c r="DVS70" s="392"/>
      <c r="DVT70" s="381"/>
      <c r="DWB70" s="392"/>
      <c r="DWC70" s="381"/>
      <c r="DWK70" s="392"/>
      <c r="DWL70" s="381"/>
      <c r="DWT70" s="392"/>
      <c r="DWU70" s="381"/>
      <c r="DXC70" s="392"/>
      <c r="DXD70" s="381"/>
      <c r="DXL70" s="392"/>
      <c r="DXM70" s="381"/>
      <c r="DXU70" s="392"/>
      <c r="DXV70" s="381"/>
      <c r="DYD70" s="392"/>
      <c r="DYE70" s="381"/>
      <c r="DYM70" s="392"/>
      <c r="DYN70" s="381"/>
      <c r="DYV70" s="392"/>
      <c r="DYW70" s="381"/>
      <c r="DZE70" s="392"/>
      <c r="DZF70" s="381"/>
      <c r="DZN70" s="392"/>
      <c r="DZO70" s="381"/>
      <c r="DZW70" s="392"/>
      <c r="DZX70" s="381"/>
      <c r="EAF70" s="392"/>
      <c r="EAG70" s="381"/>
      <c r="EAO70" s="392"/>
      <c r="EAP70" s="381"/>
      <c r="EAX70" s="392"/>
      <c r="EAY70" s="381"/>
      <c r="EBG70" s="392"/>
      <c r="EBH70" s="381"/>
      <c r="EBP70" s="392"/>
      <c r="EBQ70" s="381"/>
      <c r="EBY70" s="392"/>
      <c r="EBZ70" s="381"/>
      <c r="ECH70" s="392"/>
      <c r="ECI70" s="381"/>
      <c r="ECQ70" s="392"/>
      <c r="ECR70" s="381"/>
      <c r="ECZ70" s="392"/>
      <c r="EDA70" s="381"/>
      <c r="EDI70" s="392"/>
      <c r="EDJ70" s="381"/>
      <c r="EDR70" s="392"/>
      <c r="EDS70" s="381"/>
      <c r="EEA70" s="392"/>
      <c r="EEB70" s="381"/>
      <c r="EEJ70" s="392"/>
      <c r="EEK70" s="381"/>
      <c r="EES70" s="392"/>
      <c r="EET70" s="381"/>
      <c r="EFB70" s="392"/>
      <c r="EFC70" s="381"/>
      <c r="EFK70" s="392"/>
      <c r="EFL70" s="381"/>
      <c r="EFT70" s="392"/>
      <c r="EFU70" s="381"/>
      <c r="EGC70" s="392"/>
      <c r="EGD70" s="381"/>
      <c r="EGL70" s="392"/>
      <c r="EGM70" s="381"/>
      <c r="EGU70" s="392"/>
      <c r="EGV70" s="381"/>
      <c r="EHD70" s="392"/>
      <c r="EHE70" s="381"/>
      <c r="EHM70" s="392"/>
      <c r="EHN70" s="381"/>
      <c r="EHV70" s="392"/>
      <c r="EHW70" s="381"/>
      <c r="EIE70" s="392"/>
      <c r="EIF70" s="381"/>
      <c r="EIN70" s="392"/>
      <c r="EIO70" s="381"/>
      <c r="EIW70" s="392"/>
      <c r="EIX70" s="381"/>
      <c r="EJF70" s="392"/>
      <c r="EJG70" s="381"/>
      <c r="EJO70" s="392"/>
      <c r="EJP70" s="381"/>
      <c r="EJX70" s="392"/>
      <c r="EJY70" s="381"/>
      <c r="EKG70" s="392"/>
      <c r="EKH70" s="381"/>
      <c r="EKP70" s="392"/>
      <c r="EKQ70" s="381"/>
      <c r="EKY70" s="392"/>
      <c r="EKZ70" s="381"/>
      <c r="ELH70" s="392"/>
      <c r="ELI70" s="381"/>
      <c r="ELQ70" s="392"/>
      <c r="ELR70" s="381"/>
      <c r="ELZ70" s="392"/>
      <c r="EMA70" s="381"/>
      <c r="EMI70" s="392"/>
      <c r="EMJ70" s="381"/>
      <c r="EMR70" s="392"/>
      <c r="EMS70" s="381"/>
      <c r="ENA70" s="392"/>
      <c r="ENB70" s="381"/>
      <c r="ENJ70" s="392"/>
      <c r="ENK70" s="381"/>
      <c r="ENS70" s="392"/>
      <c r="ENT70" s="381"/>
      <c r="EOB70" s="392"/>
      <c r="EOC70" s="381"/>
      <c r="EOK70" s="392"/>
      <c r="EOL70" s="381"/>
      <c r="EOT70" s="392"/>
      <c r="EOU70" s="381"/>
      <c r="EPC70" s="392"/>
      <c r="EPD70" s="381"/>
      <c r="EPL70" s="392"/>
      <c r="EPM70" s="381"/>
      <c r="EPU70" s="392"/>
      <c r="EPV70" s="381"/>
      <c r="EQD70" s="392"/>
      <c r="EQE70" s="381"/>
      <c r="EQM70" s="392"/>
      <c r="EQN70" s="381"/>
      <c r="EQV70" s="392"/>
      <c r="EQW70" s="381"/>
      <c r="ERE70" s="392"/>
      <c r="ERF70" s="381"/>
      <c r="ERN70" s="392"/>
      <c r="ERO70" s="381"/>
      <c r="ERW70" s="392"/>
      <c r="ERX70" s="381"/>
      <c r="ESF70" s="392"/>
      <c r="ESG70" s="381"/>
      <c r="ESO70" s="392"/>
      <c r="ESP70" s="381"/>
      <c r="ESX70" s="392"/>
      <c r="ESY70" s="381"/>
      <c r="ETG70" s="392"/>
      <c r="ETH70" s="381"/>
      <c r="ETP70" s="392"/>
      <c r="ETQ70" s="381"/>
      <c r="ETY70" s="392"/>
      <c r="ETZ70" s="381"/>
      <c r="EUH70" s="392"/>
      <c r="EUI70" s="381"/>
      <c r="EUQ70" s="392"/>
      <c r="EUR70" s="381"/>
      <c r="EUZ70" s="392"/>
      <c r="EVA70" s="381"/>
      <c r="EVI70" s="392"/>
      <c r="EVJ70" s="381"/>
      <c r="EVR70" s="392"/>
      <c r="EVS70" s="381"/>
      <c r="EWA70" s="392"/>
      <c r="EWB70" s="381"/>
      <c r="EWJ70" s="392"/>
      <c r="EWK70" s="381"/>
      <c r="EWS70" s="392"/>
      <c r="EWT70" s="381"/>
      <c r="EXB70" s="392"/>
      <c r="EXC70" s="381"/>
      <c r="EXK70" s="392"/>
      <c r="EXL70" s="381"/>
      <c r="EXT70" s="392"/>
      <c r="EXU70" s="381"/>
      <c r="EYC70" s="392"/>
      <c r="EYD70" s="381"/>
      <c r="EYL70" s="392"/>
      <c r="EYM70" s="381"/>
      <c r="EYU70" s="392"/>
      <c r="EYV70" s="381"/>
      <c r="EZD70" s="392"/>
      <c r="EZE70" s="381"/>
      <c r="EZM70" s="392"/>
      <c r="EZN70" s="381"/>
      <c r="EZV70" s="392"/>
      <c r="EZW70" s="381"/>
      <c r="FAE70" s="392"/>
      <c r="FAF70" s="381"/>
      <c r="FAN70" s="392"/>
      <c r="FAO70" s="381"/>
      <c r="FAW70" s="392"/>
      <c r="FAX70" s="381"/>
      <c r="FBF70" s="392"/>
      <c r="FBG70" s="381"/>
      <c r="FBO70" s="392"/>
      <c r="FBP70" s="381"/>
      <c r="FBX70" s="392"/>
      <c r="FBY70" s="381"/>
      <c r="FCG70" s="392"/>
      <c r="FCH70" s="381"/>
      <c r="FCP70" s="392"/>
      <c r="FCQ70" s="381"/>
      <c r="FCY70" s="392"/>
      <c r="FCZ70" s="381"/>
      <c r="FDH70" s="392"/>
      <c r="FDI70" s="381"/>
      <c r="FDQ70" s="392"/>
      <c r="FDR70" s="381"/>
      <c r="FDZ70" s="392"/>
      <c r="FEA70" s="381"/>
      <c r="FEI70" s="392"/>
      <c r="FEJ70" s="381"/>
      <c r="FER70" s="392"/>
      <c r="FES70" s="381"/>
      <c r="FFA70" s="392"/>
      <c r="FFB70" s="381"/>
      <c r="FFJ70" s="392"/>
      <c r="FFK70" s="381"/>
      <c r="FFS70" s="392"/>
      <c r="FFT70" s="381"/>
      <c r="FGB70" s="392"/>
      <c r="FGC70" s="381"/>
      <c r="FGK70" s="392"/>
      <c r="FGL70" s="381"/>
      <c r="FGT70" s="392"/>
      <c r="FGU70" s="381"/>
      <c r="FHC70" s="392"/>
      <c r="FHD70" s="381"/>
      <c r="FHL70" s="392"/>
      <c r="FHM70" s="381"/>
      <c r="FHU70" s="392"/>
      <c r="FHV70" s="381"/>
      <c r="FID70" s="392"/>
      <c r="FIE70" s="381"/>
      <c r="FIM70" s="392"/>
      <c r="FIN70" s="381"/>
      <c r="FIV70" s="392"/>
      <c r="FIW70" s="381"/>
      <c r="FJE70" s="392"/>
      <c r="FJF70" s="381"/>
      <c r="FJN70" s="392"/>
      <c r="FJO70" s="381"/>
      <c r="FJW70" s="392"/>
      <c r="FJX70" s="381"/>
      <c r="FKF70" s="392"/>
      <c r="FKG70" s="381"/>
      <c r="FKO70" s="392"/>
      <c r="FKP70" s="381"/>
      <c r="FKX70" s="392"/>
      <c r="FKY70" s="381"/>
      <c r="FLG70" s="392"/>
      <c r="FLH70" s="381"/>
      <c r="FLP70" s="392"/>
      <c r="FLQ70" s="381"/>
      <c r="FLY70" s="392"/>
      <c r="FLZ70" s="381"/>
      <c r="FMH70" s="392"/>
      <c r="FMI70" s="381"/>
      <c r="FMQ70" s="392"/>
      <c r="FMR70" s="381"/>
      <c r="FMZ70" s="392"/>
      <c r="FNA70" s="381"/>
      <c r="FNI70" s="392"/>
      <c r="FNJ70" s="381"/>
      <c r="FNR70" s="392"/>
      <c r="FNS70" s="381"/>
      <c r="FOA70" s="392"/>
      <c r="FOB70" s="381"/>
      <c r="FOJ70" s="392"/>
      <c r="FOK70" s="381"/>
      <c r="FOS70" s="392"/>
      <c r="FOT70" s="381"/>
      <c r="FPB70" s="392"/>
      <c r="FPC70" s="381"/>
      <c r="FPK70" s="392"/>
      <c r="FPL70" s="381"/>
      <c r="FPT70" s="392"/>
      <c r="FPU70" s="381"/>
      <c r="FQC70" s="392"/>
      <c r="FQD70" s="381"/>
      <c r="FQL70" s="392"/>
      <c r="FQM70" s="381"/>
      <c r="FQU70" s="392"/>
      <c r="FQV70" s="381"/>
      <c r="FRD70" s="392"/>
      <c r="FRE70" s="381"/>
      <c r="FRM70" s="392"/>
      <c r="FRN70" s="381"/>
      <c r="FRV70" s="392"/>
      <c r="FRW70" s="381"/>
      <c r="FSE70" s="392"/>
      <c r="FSF70" s="381"/>
      <c r="FSN70" s="392"/>
      <c r="FSO70" s="381"/>
      <c r="FSW70" s="392"/>
      <c r="FSX70" s="381"/>
      <c r="FTF70" s="392"/>
      <c r="FTG70" s="381"/>
      <c r="FTO70" s="392"/>
      <c r="FTP70" s="381"/>
      <c r="FTX70" s="392"/>
      <c r="FTY70" s="381"/>
      <c r="FUG70" s="392"/>
      <c r="FUH70" s="381"/>
      <c r="FUP70" s="392"/>
      <c r="FUQ70" s="381"/>
      <c r="FUY70" s="392"/>
      <c r="FUZ70" s="381"/>
      <c r="FVH70" s="392"/>
      <c r="FVI70" s="381"/>
      <c r="FVQ70" s="392"/>
      <c r="FVR70" s="381"/>
      <c r="FVZ70" s="392"/>
      <c r="FWA70" s="381"/>
      <c r="FWI70" s="392"/>
      <c r="FWJ70" s="381"/>
      <c r="FWR70" s="392"/>
      <c r="FWS70" s="381"/>
      <c r="FXA70" s="392"/>
      <c r="FXB70" s="381"/>
      <c r="FXJ70" s="392"/>
      <c r="FXK70" s="381"/>
      <c r="FXS70" s="392"/>
      <c r="FXT70" s="381"/>
      <c r="FYB70" s="392"/>
      <c r="FYC70" s="381"/>
      <c r="FYK70" s="392"/>
      <c r="FYL70" s="381"/>
      <c r="FYT70" s="392"/>
      <c r="FYU70" s="381"/>
      <c r="FZC70" s="392"/>
      <c r="FZD70" s="381"/>
      <c r="FZL70" s="392"/>
      <c r="FZM70" s="381"/>
      <c r="FZU70" s="392"/>
      <c r="FZV70" s="381"/>
      <c r="GAD70" s="392"/>
      <c r="GAE70" s="381"/>
      <c r="GAM70" s="392"/>
      <c r="GAN70" s="381"/>
      <c r="GAV70" s="392"/>
      <c r="GAW70" s="381"/>
      <c r="GBE70" s="392"/>
      <c r="GBF70" s="381"/>
      <c r="GBN70" s="392"/>
      <c r="GBO70" s="381"/>
      <c r="GBW70" s="392"/>
      <c r="GBX70" s="381"/>
      <c r="GCF70" s="392"/>
      <c r="GCG70" s="381"/>
      <c r="GCO70" s="392"/>
      <c r="GCP70" s="381"/>
      <c r="GCX70" s="392"/>
      <c r="GCY70" s="381"/>
      <c r="GDG70" s="392"/>
      <c r="GDH70" s="381"/>
      <c r="GDP70" s="392"/>
      <c r="GDQ70" s="381"/>
      <c r="GDY70" s="392"/>
      <c r="GDZ70" s="381"/>
      <c r="GEH70" s="392"/>
      <c r="GEI70" s="381"/>
      <c r="GEQ70" s="392"/>
      <c r="GER70" s="381"/>
      <c r="GEZ70" s="392"/>
      <c r="GFA70" s="381"/>
      <c r="GFI70" s="392"/>
      <c r="GFJ70" s="381"/>
      <c r="GFR70" s="392"/>
      <c r="GFS70" s="381"/>
      <c r="GGA70" s="392"/>
      <c r="GGB70" s="381"/>
      <c r="GGJ70" s="392"/>
      <c r="GGK70" s="381"/>
      <c r="GGS70" s="392"/>
      <c r="GGT70" s="381"/>
      <c r="GHB70" s="392"/>
      <c r="GHC70" s="381"/>
      <c r="GHK70" s="392"/>
      <c r="GHL70" s="381"/>
      <c r="GHT70" s="392"/>
      <c r="GHU70" s="381"/>
      <c r="GIC70" s="392"/>
      <c r="GID70" s="381"/>
      <c r="GIL70" s="392"/>
      <c r="GIM70" s="381"/>
      <c r="GIU70" s="392"/>
      <c r="GIV70" s="381"/>
      <c r="GJD70" s="392"/>
      <c r="GJE70" s="381"/>
      <c r="GJM70" s="392"/>
      <c r="GJN70" s="381"/>
      <c r="GJV70" s="392"/>
      <c r="GJW70" s="381"/>
      <c r="GKE70" s="392"/>
      <c r="GKF70" s="381"/>
      <c r="GKN70" s="392"/>
      <c r="GKO70" s="381"/>
      <c r="GKW70" s="392"/>
      <c r="GKX70" s="381"/>
      <c r="GLF70" s="392"/>
      <c r="GLG70" s="381"/>
      <c r="GLO70" s="392"/>
      <c r="GLP70" s="381"/>
      <c r="GLX70" s="392"/>
      <c r="GLY70" s="381"/>
      <c r="GMG70" s="392"/>
      <c r="GMH70" s="381"/>
      <c r="GMP70" s="392"/>
      <c r="GMQ70" s="381"/>
      <c r="GMY70" s="392"/>
      <c r="GMZ70" s="381"/>
      <c r="GNH70" s="392"/>
      <c r="GNI70" s="381"/>
      <c r="GNQ70" s="392"/>
      <c r="GNR70" s="381"/>
      <c r="GNZ70" s="392"/>
      <c r="GOA70" s="381"/>
      <c r="GOI70" s="392"/>
      <c r="GOJ70" s="381"/>
      <c r="GOR70" s="392"/>
      <c r="GOS70" s="381"/>
      <c r="GPA70" s="392"/>
      <c r="GPB70" s="381"/>
      <c r="GPJ70" s="392"/>
      <c r="GPK70" s="381"/>
      <c r="GPS70" s="392"/>
      <c r="GPT70" s="381"/>
      <c r="GQB70" s="392"/>
      <c r="GQC70" s="381"/>
      <c r="GQK70" s="392"/>
      <c r="GQL70" s="381"/>
      <c r="GQT70" s="392"/>
      <c r="GQU70" s="381"/>
      <c r="GRC70" s="392"/>
      <c r="GRD70" s="381"/>
      <c r="GRL70" s="392"/>
      <c r="GRM70" s="381"/>
      <c r="GRU70" s="392"/>
      <c r="GRV70" s="381"/>
      <c r="GSD70" s="392"/>
      <c r="GSE70" s="381"/>
      <c r="GSM70" s="392"/>
      <c r="GSN70" s="381"/>
      <c r="GSV70" s="392"/>
      <c r="GSW70" s="381"/>
      <c r="GTE70" s="392"/>
      <c r="GTF70" s="381"/>
      <c r="GTN70" s="392"/>
      <c r="GTO70" s="381"/>
      <c r="GTW70" s="392"/>
      <c r="GTX70" s="381"/>
      <c r="GUF70" s="392"/>
      <c r="GUG70" s="381"/>
      <c r="GUO70" s="392"/>
      <c r="GUP70" s="381"/>
      <c r="GUX70" s="392"/>
      <c r="GUY70" s="381"/>
      <c r="GVG70" s="392"/>
      <c r="GVH70" s="381"/>
      <c r="GVP70" s="392"/>
      <c r="GVQ70" s="381"/>
      <c r="GVY70" s="392"/>
      <c r="GVZ70" s="381"/>
      <c r="GWH70" s="392"/>
      <c r="GWI70" s="381"/>
      <c r="GWQ70" s="392"/>
      <c r="GWR70" s="381"/>
      <c r="GWZ70" s="392"/>
      <c r="GXA70" s="381"/>
      <c r="GXI70" s="392"/>
      <c r="GXJ70" s="381"/>
      <c r="GXR70" s="392"/>
      <c r="GXS70" s="381"/>
      <c r="GYA70" s="392"/>
      <c r="GYB70" s="381"/>
      <c r="GYJ70" s="392"/>
      <c r="GYK70" s="381"/>
      <c r="GYS70" s="392"/>
      <c r="GYT70" s="381"/>
      <c r="GZB70" s="392"/>
      <c r="GZC70" s="381"/>
      <c r="GZK70" s="392"/>
      <c r="GZL70" s="381"/>
      <c r="GZT70" s="392"/>
      <c r="GZU70" s="381"/>
      <c r="HAC70" s="392"/>
      <c r="HAD70" s="381"/>
      <c r="HAL70" s="392"/>
      <c r="HAM70" s="381"/>
      <c r="HAU70" s="392"/>
      <c r="HAV70" s="381"/>
      <c r="HBD70" s="392"/>
      <c r="HBE70" s="381"/>
      <c r="HBM70" s="392"/>
      <c r="HBN70" s="381"/>
      <c r="HBV70" s="392"/>
      <c r="HBW70" s="381"/>
      <c r="HCE70" s="392"/>
      <c r="HCF70" s="381"/>
      <c r="HCN70" s="392"/>
      <c r="HCO70" s="381"/>
      <c r="HCW70" s="392"/>
      <c r="HCX70" s="381"/>
      <c r="HDF70" s="392"/>
      <c r="HDG70" s="381"/>
      <c r="HDO70" s="392"/>
      <c r="HDP70" s="381"/>
      <c r="HDX70" s="392"/>
      <c r="HDY70" s="381"/>
      <c r="HEG70" s="392"/>
      <c r="HEH70" s="381"/>
      <c r="HEP70" s="392"/>
      <c r="HEQ70" s="381"/>
      <c r="HEY70" s="392"/>
      <c r="HEZ70" s="381"/>
      <c r="HFH70" s="392"/>
      <c r="HFI70" s="381"/>
      <c r="HFQ70" s="392"/>
      <c r="HFR70" s="381"/>
      <c r="HFZ70" s="392"/>
      <c r="HGA70" s="381"/>
      <c r="HGI70" s="392"/>
      <c r="HGJ70" s="381"/>
      <c r="HGR70" s="392"/>
      <c r="HGS70" s="381"/>
      <c r="HHA70" s="392"/>
      <c r="HHB70" s="381"/>
      <c r="HHJ70" s="392"/>
      <c r="HHK70" s="381"/>
      <c r="HHS70" s="392"/>
      <c r="HHT70" s="381"/>
      <c r="HIB70" s="392"/>
      <c r="HIC70" s="381"/>
      <c r="HIK70" s="392"/>
      <c r="HIL70" s="381"/>
      <c r="HIT70" s="392"/>
      <c r="HIU70" s="381"/>
      <c r="HJC70" s="392"/>
      <c r="HJD70" s="381"/>
      <c r="HJL70" s="392"/>
      <c r="HJM70" s="381"/>
      <c r="HJU70" s="392"/>
      <c r="HJV70" s="381"/>
      <c r="HKD70" s="392"/>
      <c r="HKE70" s="381"/>
      <c r="HKM70" s="392"/>
      <c r="HKN70" s="381"/>
      <c r="HKV70" s="392"/>
      <c r="HKW70" s="381"/>
      <c r="HLE70" s="392"/>
      <c r="HLF70" s="381"/>
      <c r="HLN70" s="392"/>
      <c r="HLO70" s="381"/>
      <c r="HLW70" s="392"/>
      <c r="HLX70" s="381"/>
      <c r="HMF70" s="392"/>
      <c r="HMG70" s="381"/>
      <c r="HMO70" s="392"/>
      <c r="HMP70" s="381"/>
      <c r="HMX70" s="392"/>
      <c r="HMY70" s="381"/>
      <c r="HNG70" s="392"/>
      <c r="HNH70" s="381"/>
      <c r="HNP70" s="392"/>
      <c r="HNQ70" s="381"/>
      <c r="HNY70" s="392"/>
      <c r="HNZ70" s="381"/>
      <c r="HOH70" s="392"/>
      <c r="HOI70" s="381"/>
      <c r="HOQ70" s="392"/>
      <c r="HOR70" s="381"/>
      <c r="HOZ70" s="392"/>
      <c r="HPA70" s="381"/>
      <c r="HPI70" s="392"/>
      <c r="HPJ70" s="381"/>
      <c r="HPR70" s="392"/>
      <c r="HPS70" s="381"/>
      <c r="HQA70" s="392"/>
      <c r="HQB70" s="381"/>
      <c r="HQJ70" s="392"/>
      <c r="HQK70" s="381"/>
      <c r="HQS70" s="392"/>
      <c r="HQT70" s="381"/>
      <c r="HRB70" s="392"/>
      <c r="HRC70" s="381"/>
      <c r="HRK70" s="392"/>
      <c r="HRL70" s="381"/>
      <c r="HRT70" s="392"/>
      <c r="HRU70" s="381"/>
      <c r="HSC70" s="392"/>
      <c r="HSD70" s="381"/>
      <c r="HSL70" s="392"/>
      <c r="HSM70" s="381"/>
      <c r="HSU70" s="392"/>
      <c r="HSV70" s="381"/>
      <c r="HTD70" s="392"/>
      <c r="HTE70" s="381"/>
      <c r="HTM70" s="392"/>
      <c r="HTN70" s="381"/>
      <c r="HTV70" s="392"/>
      <c r="HTW70" s="381"/>
      <c r="HUE70" s="392"/>
      <c r="HUF70" s="381"/>
      <c r="HUN70" s="392"/>
      <c r="HUO70" s="381"/>
      <c r="HUW70" s="392"/>
      <c r="HUX70" s="381"/>
      <c r="HVF70" s="392"/>
      <c r="HVG70" s="381"/>
      <c r="HVO70" s="392"/>
      <c r="HVP70" s="381"/>
      <c r="HVX70" s="392"/>
      <c r="HVY70" s="381"/>
      <c r="HWG70" s="392"/>
      <c r="HWH70" s="381"/>
      <c r="HWP70" s="392"/>
      <c r="HWQ70" s="381"/>
      <c r="HWY70" s="392"/>
      <c r="HWZ70" s="381"/>
      <c r="HXH70" s="392"/>
      <c r="HXI70" s="381"/>
      <c r="HXQ70" s="392"/>
      <c r="HXR70" s="381"/>
      <c r="HXZ70" s="392"/>
      <c r="HYA70" s="381"/>
      <c r="HYI70" s="392"/>
      <c r="HYJ70" s="381"/>
      <c r="HYR70" s="392"/>
      <c r="HYS70" s="381"/>
      <c r="HZA70" s="392"/>
      <c r="HZB70" s="381"/>
      <c r="HZJ70" s="392"/>
      <c r="HZK70" s="381"/>
      <c r="HZS70" s="392"/>
      <c r="HZT70" s="381"/>
      <c r="IAB70" s="392"/>
      <c r="IAC70" s="381"/>
      <c r="IAK70" s="392"/>
      <c r="IAL70" s="381"/>
      <c r="IAT70" s="392"/>
      <c r="IAU70" s="381"/>
      <c r="IBC70" s="392"/>
      <c r="IBD70" s="381"/>
      <c r="IBL70" s="392"/>
      <c r="IBM70" s="381"/>
      <c r="IBU70" s="392"/>
      <c r="IBV70" s="381"/>
      <c r="ICD70" s="392"/>
      <c r="ICE70" s="381"/>
      <c r="ICM70" s="392"/>
      <c r="ICN70" s="381"/>
      <c r="ICV70" s="392"/>
      <c r="ICW70" s="381"/>
      <c r="IDE70" s="392"/>
      <c r="IDF70" s="381"/>
      <c r="IDN70" s="392"/>
      <c r="IDO70" s="381"/>
      <c r="IDW70" s="392"/>
      <c r="IDX70" s="381"/>
      <c r="IEF70" s="392"/>
      <c r="IEG70" s="381"/>
      <c r="IEO70" s="392"/>
      <c r="IEP70" s="381"/>
      <c r="IEX70" s="392"/>
      <c r="IEY70" s="381"/>
      <c r="IFG70" s="392"/>
      <c r="IFH70" s="381"/>
      <c r="IFP70" s="392"/>
      <c r="IFQ70" s="381"/>
      <c r="IFY70" s="392"/>
      <c r="IFZ70" s="381"/>
      <c r="IGH70" s="392"/>
      <c r="IGI70" s="381"/>
      <c r="IGQ70" s="392"/>
      <c r="IGR70" s="381"/>
      <c r="IGZ70" s="392"/>
      <c r="IHA70" s="381"/>
      <c r="IHI70" s="392"/>
      <c r="IHJ70" s="381"/>
      <c r="IHR70" s="392"/>
      <c r="IHS70" s="381"/>
      <c r="IIA70" s="392"/>
      <c r="IIB70" s="381"/>
      <c r="IIJ70" s="392"/>
      <c r="IIK70" s="381"/>
      <c r="IIS70" s="392"/>
      <c r="IIT70" s="381"/>
      <c r="IJB70" s="392"/>
      <c r="IJC70" s="381"/>
      <c r="IJK70" s="392"/>
      <c r="IJL70" s="381"/>
      <c r="IJT70" s="392"/>
      <c r="IJU70" s="381"/>
      <c r="IKC70" s="392"/>
      <c r="IKD70" s="381"/>
      <c r="IKL70" s="392"/>
      <c r="IKM70" s="381"/>
      <c r="IKU70" s="392"/>
      <c r="IKV70" s="381"/>
      <c r="ILD70" s="392"/>
      <c r="ILE70" s="381"/>
      <c r="ILM70" s="392"/>
      <c r="ILN70" s="381"/>
      <c r="ILV70" s="392"/>
      <c r="ILW70" s="381"/>
      <c r="IME70" s="392"/>
      <c r="IMF70" s="381"/>
      <c r="IMN70" s="392"/>
      <c r="IMO70" s="381"/>
      <c r="IMW70" s="392"/>
      <c r="IMX70" s="381"/>
      <c r="INF70" s="392"/>
      <c r="ING70" s="381"/>
      <c r="INO70" s="392"/>
      <c r="INP70" s="381"/>
      <c r="INX70" s="392"/>
      <c r="INY70" s="381"/>
      <c r="IOG70" s="392"/>
      <c r="IOH70" s="381"/>
      <c r="IOP70" s="392"/>
      <c r="IOQ70" s="381"/>
      <c r="IOY70" s="392"/>
      <c r="IOZ70" s="381"/>
      <c r="IPH70" s="392"/>
      <c r="IPI70" s="381"/>
      <c r="IPQ70" s="392"/>
      <c r="IPR70" s="381"/>
      <c r="IPZ70" s="392"/>
      <c r="IQA70" s="381"/>
      <c r="IQI70" s="392"/>
      <c r="IQJ70" s="381"/>
      <c r="IQR70" s="392"/>
      <c r="IQS70" s="381"/>
      <c r="IRA70" s="392"/>
      <c r="IRB70" s="381"/>
      <c r="IRJ70" s="392"/>
      <c r="IRK70" s="381"/>
      <c r="IRS70" s="392"/>
      <c r="IRT70" s="381"/>
      <c r="ISB70" s="392"/>
      <c r="ISC70" s="381"/>
      <c r="ISK70" s="392"/>
      <c r="ISL70" s="381"/>
      <c r="IST70" s="392"/>
      <c r="ISU70" s="381"/>
      <c r="ITC70" s="392"/>
      <c r="ITD70" s="381"/>
      <c r="ITL70" s="392"/>
      <c r="ITM70" s="381"/>
      <c r="ITU70" s="392"/>
      <c r="ITV70" s="381"/>
      <c r="IUD70" s="392"/>
      <c r="IUE70" s="381"/>
      <c r="IUM70" s="392"/>
      <c r="IUN70" s="381"/>
      <c r="IUV70" s="392"/>
      <c r="IUW70" s="381"/>
      <c r="IVE70" s="392"/>
      <c r="IVF70" s="381"/>
      <c r="IVN70" s="392"/>
      <c r="IVO70" s="381"/>
      <c r="IVW70" s="392"/>
      <c r="IVX70" s="381"/>
      <c r="IWF70" s="392"/>
      <c r="IWG70" s="381"/>
      <c r="IWO70" s="392"/>
      <c r="IWP70" s="381"/>
      <c r="IWX70" s="392"/>
      <c r="IWY70" s="381"/>
      <c r="IXG70" s="392"/>
      <c r="IXH70" s="381"/>
      <c r="IXP70" s="392"/>
      <c r="IXQ70" s="381"/>
      <c r="IXY70" s="392"/>
      <c r="IXZ70" s="381"/>
      <c r="IYH70" s="392"/>
      <c r="IYI70" s="381"/>
      <c r="IYQ70" s="392"/>
      <c r="IYR70" s="381"/>
      <c r="IYZ70" s="392"/>
      <c r="IZA70" s="381"/>
      <c r="IZI70" s="392"/>
      <c r="IZJ70" s="381"/>
      <c r="IZR70" s="392"/>
      <c r="IZS70" s="381"/>
      <c r="JAA70" s="392"/>
      <c r="JAB70" s="381"/>
      <c r="JAJ70" s="392"/>
      <c r="JAK70" s="381"/>
      <c r="JAS70" s="392"/>
      <c r="JAT70" s="381"/>
      <c r="JBB70" s="392"/>
      <c r="JBC70" s="381"/>
      <c r="JBK70" s="392"/>
      <c r="JBL70" s="381"/>
      <c r="JBT70" s="392"/>
      <c r="JBU70" s="381"/>
      <c r="JCC70" s="392"/>
      <c r="JCD70" s="381"/>
      <c r="JCL70" s="392"/>
      <c r="JCM70" s="381"/>
      <c r="JCU70" s="392"/>
      <c r="JCV70" s="381"/>
      <c r="JDD70" s="392"/>
      <c r="JDE70" s="381"/>
      <c r="JDM70" s="392"/>
      <c r="JDN70" s="381"/>
      <c r="JDV70" s="392"/>
      <c r="JDW70" s="381"/>
      <c r="JEE70" s="392"/>
      <c r="JEF70" s="381"/>
      <c r="JEN70" s="392"/>
      <c r="JEO70" s="381"/>
      <c r="JEW70" s="392"/>
      <c r="JEX70" s="381"/>
      <c r="JFF70" s="392"/>
      <c r="JFG70" s="381"/>
      <c r="JFO70" s="392"/>
      <c r="JFP70" s="381"/>
      <c r="JFX70" s="392"/>
      <c r="JFY70" s="381"/>
      <c r="JGG70" s="392"/>
      <c r="JGH70" s="381"/>
      <c r="JGP70" s="392"/>
      <c r="JGQ70" s="381"/>
      <c r="JGY70" s="392"/>
      <c r="JGZ70" s="381"/>
      <c r="JHH70" s="392"/>
      <c r="JHI70" s="381"/>
      <c r="JHQ70" s="392"/>
      <c r="JHR70" s="381"/>
      <c r="JHZ70" s="392"/>
      <c r="JIA70" s="381"/>
      <c r="JII70" s="392"/>
      <c r="JIJ70" s="381"/>
      <c r="JIR70" s="392"/>
      <c r="JIS70" s="381"/>
      <c r="JJA70" s="392"/>
      <c r="JJB70" s="381"/>
      <c r="JJJ70" s="392"/>
      <c r="JJK70" s="381"/>
      <c r="JJS70" s="392"/>
      <c r="JJT70" s="381"/>
      <c r="JKB70" s="392"/>
      <c r="JKC70" s="381"/>
      <c r="JKK70" s="392"/>
      <c r="JKL70" s="381"/>
      <c r="JKT70" s="392"/>
      <c r="JKU70" s="381"/>
      <c r="JLC70" s="392"/>
      <c r="JLD70" s="381"/>
      <c r="JLL70" s="392"/>
      <c r="JLM70" s="381"/>
      <c r="JLU70" s="392"/>
      <c r="JLV70" s="381"/>
      <c r="JMD70" s="392"/>
      <c r="JME70" s="381"/>
      <c r="JMM70" s="392"/>
      <c r="JMN70" s="381"/>
      <c r="JMV70" s="392"/>
      <c r="JMW70" s="381"/>
      <c r="JNE70" s="392"/>
      <c r="JNF70" s="381"/>
      <c r="JNN70" s="392"/>
      <c r="JNO70" s="381"/>
      <c r="JNW70" s="392"/>
      <c r="JNX70" s="381"/>
      <c r="JOF70" s="392"/>
      <c r="JOG70" s="381"/>
      <c r="JOO70" s="392"/>
      <c r="JOP70" s="381"/>
      <c r="JOX70" s="392"/>
      <c r="JOY70" s="381"/>
      <c r="JPG70" s="392"/>
      <c r="JPH70" s="381"/>
      <c r="JPP70" s="392"/>
      <c r="JPQ70" s="381"/>
      <c r="JPY70" s="392"/>
      <c r="JPZ70" s="381"/>
      <c r="JQH70" s="392"/>
      <c r="JQI70" s="381"/>
      <c r="JQQ70" s="392"/>
      <c r="JQR70" s="381"/>
      <c r="JQZ70" s="392"/>
      <c r="JRA70" s="381"/>
      <c r="JRI70" s="392"/>
      <c r="JRJ70" s="381"/>
      <c r="JRR70" s="392"/>
      <c r="JRS70" s="381"/>
      <c r="JSA70" s="392"/>
      <c r="JSB70" s="381"/>
      <c r="JSJ70" s="392"/>
      <c r="JSK70" s="381"/>
      <c r="JSS70" s="392"/>
      <c r="JST70" s="381"/>
      <c r="JTB70" s="392"/>
      <c r="JTC70" s="381"/>
      <c r="JTK70" s="392"/>
      <c r="JTL70" s="381"/>
      <c r="JTT70" s="392"/>
      <c r="JTU70" s="381"/>
      <c r="JUC70" s="392"/>
      <c r="JUD70" s="381"/>
      <c r="JUL70" s="392"/>
      <c r="JUM70" s="381"/>
      <c r="JUU70" s="392"/>
      <c r="JUV70" s="381"/>
      <c r="JVD70" s="392"/>
      <c r="JVE70" s="381"/>
      <c r="JVM70" s="392"/>
      <c r="JVN70" s="381"/>
      <c r="JVV70" s="392"/>
      <c r="JVW70" s="381"/>
      <c r="JWE70" s="392"/>
      <c r="JWF70" s="381"/>
      <c r="JWN70" s="392"/>
      <c r="JWO70" s="381"/>
      <c r="JWW70" s="392"/>
      <c r="JWX70" s="381"/>
      <c r="JXF70" s="392"/>
      <c r="JXG70" s="381"/>
      <c r="JXO70" s="392"/>
      <c r="JXP70" s="381"/>
      <c r="JXX70" s="392"/>
      <c r="JXY70" s="381"/>
      <c r="JYG70" s="392"/>
      <c r="JYH70" s="381"/>
      <c r="JYP70" s="392"/>
      <c r="JYQ70" s="381"/>
      <c r="JYY70" s="392"/>
      <c r="JYZ70" s="381"/>
      <c r="JZH70" s="392"/>
      <c r="JZI70" s="381"/>
      <c r="JZQ70" s="392"/>
      <c r="JZR70" s="381"/>
      <c r="JZZ70" s="392"/>
      <c r="KAA70" s="381"/>
      <c r="KAI70" s="392"/>
      <c r="KAJ70" s="381"/>
      <c r="KAR70" s="392"/>
      <c r="KAS70" s="381"/>
      <c r="KBA70" s="392"/>
      <c r="KBB70" s="381"/>
      <c r="KBJ70" s="392"/>
      <c r="KBK70" s="381"/>
      <c r="KBS70" s="392"/>
      <c r="KBT70" s="381"/>
      <c r="KCB70" s="392"/>
      <c r="KCC70" s="381"/>
      <c r="KCK70" s="392"/>
      <c r="KCL70" s="381"/>
      <c r="KCT70" s="392"/>
      <c r="KCU70" s="381"/>
      <c r="KDC70" s="392"/>
      <c r="KDD70" s="381"/>
      <c r="KDL70" s="392"/>
      <c r="KDM70" s="381"/>
      <c r="KDU70" s="392"/>
      <c r="KDV70" s="381"/>
      <c r="KED70" s="392"/>
      <c r="KEE70" s="381"/>
      <c r="KEM70" s="392"/>
      <c r="KEN70" s="381"/>
      <c r="KEV70" s="392"/>
      <c r="KEW70" s="381"/>
      <c r="KFE70" s="392"/>
      <c r="KFF70" s="381"/>
      <c r="KFN70" s="392"/>
      <c r="KFO70" s="381"/>
      <c r="KFW70" s="392"/>
      <c r="KFX70" s="381"/>
      <c r="KGF70" s="392"/>
      <c r="KGG70" s="381"/>
      <c r="KGO70" s="392"/>
      <c r="KGP70" s="381"/>
      <c r="KGX70" s="392"/>
      <c r="KGY70" s="381"/>
      <c r="KHG70" s="392"/>
      <c r="KHH70" s="381"/>
      <c r="KHP70" s="392"/>
      <c r="KHQ70" s="381"/>
      <c r="KHY70" s="392"/>
      <c r="KHZ70" s="381"/>
      <c r="KIH70" s="392"/>
      <c r="KII70" s="381"/>
      <c r="KIQ70" s="392"/>
      <c r="KIR70" s="381"/>
      <c r="KIZ70" s="392"/>
      <c r="KJA70" s="381"/>
      <c r="KJI70" s="392"/>
      <c r="KJJ70" s="381"/>
      <c r="KJR70" s="392"/>
      <c r="KJS70" s="381"/>
      <c r="KKA70" s="392"/>
      <c r="KKB70" s="381"/>
      <c r="KKJ70" s="392"/>
      <c r="KKK70" s="381"/>
      <c r="KKS70" s="392"/>
      <c r="KKT70" s="381"/>
      <c r="KLB70" s="392"/>
      <c r="KLC70" s="381"/>
      <c r="KLK70" s="392"/>
      <c r="KLL70" s="381"/>
      <c r="KLT70" s="392"/>
      <c r="KLU70" s="381"/>
      <c r="KMC70" s="392"/>
      <c r="KMD70" s="381"/>
      <c r="KML70" s="392"/>
      <c r="KMM70" s="381"/>
      <c r="KMU70" s="392"/>
      <c r="KMV70" s="381"/>
      <c r="KND70" s="392"/>
      <c r="KNE70" s="381"/>
      <c r="KNM70" s="392"/>
      <c r="KNN70" s="381"/>
      <c r="KNV70" s="392"/>
      <c r="KNW70" s="381"/>
      <c r="KOE70" s="392"/>
      <c r="KOF70" s="381"/>
      <c r="KON70" s="392"/>
      <c r="KOO70" s="381"/>
      <c r="KOW70" s="392"/>
      <c r="KOX70" s="381"/>
      <c r="KPF70" s="392"/>
      <c r="KPG70" s="381"/>
      <c r="KPO70" s="392"/>
      <c r="KPP70" s="381"/>
      <c r="KPX70" s="392"/>
      <c r="KPY70" s="381"/>
      <c r="KQG70" s="392"/>
      <c r="KQH70" s="381"/>
      <c r="KQP70" s="392"/>
      <c r="KQQ70" s="381"/>
      <c r="KQY70" s="392"/>
      <c r="KQZ70" s="381"/>
      <c r="KRH70" s="392"/>
      <c r="KRI70" s="381"/>
      <c r="KRQ70" s="392"/>
      <c r="KRR70" s="381"/>
      <c r="KRZ70" s="392"/>
      <c r="KSA70" s="381"/>
      <c r="KSI70" s="392"/>
      <c r="KSJ70" s="381"/>
      <c r="KSR70" s="392"/>
      <c r="KSS70" s="381"/>
      <c r="KTA70" s="392"/>
      <c r="KTB70" s="381"/>
      <c r="KTJ70" s="392"/>
      <c r="KTK70" s="381"/>
      <c r="KTS70" s="392"/>
      <c r="KTT70" s="381"/>
      <c r="KUB70" s="392"/>
      <c r="KUC70" s="381"/>
      <c r="KUK70" s="392"/>
      <c r="KUL70" s="381"/>
      <c r="KUT70" s="392"/>
      <c r="KUU70" s="381"/>
      <c r="KVC70" s="392"/>
      <c r="KVD70" s="381"/>
      <c r="KVL70" s="392"/>
      <c r="KVM70" s="381"/>
      <c r="KVU70" s="392"/>
      <c r="KVV70" s="381"/>
      <c r="KWD70" s="392"/>
      <c r="KWE70" s="381"/>
      <c r="KWM70" s="392"/>
      <c r="KWN70" s="381"/>
      <c r="KWV70" s="392"/>
      <c r="KWW70" s="381"/>
      <c r="KXE70" s="392"/>
      <c r="KXF70" s="381"/>
      <c r="KXN70" s="392"/>
      <c r="KXO70" s="381"/>
      <c r="KXW70" s="392"/>
      <c r="KXX70" s="381"/>
      <c r="KYF70" s="392"/>
      <c r="KYG70" s="381"/>
      <c r="KYO70" s="392"/>
      <c r="KYP70" s="381"/>
      <c r="KYX70" s="392"/>
      <c r="KYY70" s="381"/>
      <c r="KZG70" s="392"/>
      <c r="KZH70" s="381"/>
      <c r="KZP70" s="392"/>
      <c r="KZQ70" s="381"/>
      <c r="KZY70" s="392"/>
      <c r="KZZ70" s="381"/>
      <c r="LAH70" s="392"/>
      <c r="LAI70" s="381"/>
      <c r="LAQ70" s="392"/>
      <c r="LAR70" s="381"/>
      <c r="LAZ70" s="392"/>
      <c r="LBA70" s="381"/>
      <c r="LBI70" s="392"/>
      <c r="LBJ70" s="381"/>
      <c r="LBR70" s="392"/>
      <c r="LBS70" s="381"/>
      <c r="LCA70" s="392"/>
      <c r="LCB70" s="381"/>
      <c r="LCJ70" s="392"/>
      <c r="LCK70" s="381"/>
      <c r="LCS70" s="392"/>
      <c r="LCT70" s="381"/>
      <c r="LDB70" s="392"/>
      <c r="LDC70" s="381"/>
      <c r="LDK70" s="392"/>
      <c r="LDL70" s="381"/>
      <c r="LDT70" s="392"/>
      <c r="LDU70" s="381"/>
      <c r="LEC70" s="392"/>
      <c r="LED70" s="381"/>
      <c r="LEL70" s="392"/>
      <c r="LEM70" s="381"/>
      <c r="LEU70" s="392"/>
      <c r="LEV70" s="381"/>
      <c r="LFD70" s="392"/>
      <c r="LFE70" s="381"/>
      <c r="LFM70" s="392"/>
      <c r="LFN70" s="381"/>
      <c r="LFV70" s="392"/>
      <c r="LFW70" s="381"/>
      <c r="LGE70" s="392"/>
      <c r="LGF70" s="381"/>
      <c r="LGN70" s="392"/>
      <c r="LGO70" s="381"/>
      <c r="LGW70" s="392"/>
      <c r="LGX70" s="381"/>
      <c r="LHF70" s="392"/>
      <c r="LHG70" s="381"/>
      <c r="LHO70" s="392"/>
      <c r="LHP70" s="381"/>
      <c r="LHX70" s="392"/>
      <c r="LHY70" s="381"/>
      <c r="LIG70" s="392"/>
      <c r="LIH70" s="381"/>
      <c r="LIP70" s="392"/>
      <c r="LIQ70" s="381"/>
      <c r="LIY70" s="392"/>
      <c r="LIZ70" s="381"/>
      <c r="LJH70" s="392"/>
      <c r="LJI70" s="381"/>
      <c r="LJQ70" s="392"/>
      <c r="LJR70" s="381"/>
      <c r="LJZ70" s="392"/>
      <c r="LKA70" s="381"/>
      <c r="LKI70" s="392"/>
      <c r="LKJ70" s="381"/>
      <c r="LKR70" s="392"/>
      <c r="LKS70" s="381"/>
      <c r="LLA70" s="392"/>
      <c r="LLB70" s="381"/>
      <c r="LLJ70" s="392"/>
      <c r="LLK70" s="381"/>
      <c r="LLS70" s="392"/>
      <c r="LLT70" s="381"/>
      <c r="LMB70" s="392"/>
      <c r="LMC70" s="381"/>
      <c r="LMK70" s="392"/>
      <c r="LML70" s="381"/>
      <c r="LMT70" s="392"/>
      <c r="LMU70" s="381"/>
      <c r="LNC70" s="392"/>
      <c r="LND70" s="381"/>
      <c r="LNL70" s="392"/>
      <c r="LNM70" s="381"/>
      <c r="LNU70" s="392"/>
      <c r="LNV70" s="381"/>
      <c r="LOD70" s="392"/>
      <c r="LOE70" s="381"/>
      <c r="LOM70" s="392"/>
      <c r="LON70" s="381"/>
      <c r="LOV70" s="392"/>
      <c r="LOW70" s="381"/>
      <c r="LPE70" s="392"/>
      <c r="LPF70" s="381"/>
      <c r="LPN70" s="392"/>
      <c r="LPO70" s="381"/>
      <c r="LPW70" s="392"/>
      <c r="LPX70" s="381"/>
      <c r="LQF70" s="392"/>
      <c r="LQG70" s="381"/>
      <c r="LQO70" s="392"/>
      <c r="LQP70" s="381"/>
      <c r="LQX70" s="392"/>
      <c r="LQY70" s="381"/>
      <c r="LRG70" s="392"/>
      <c r="LRH70" s="381"/>
      <c r="LRP70" s="392"/>
      <c r="LRQ70" s="381"/>
      <c r="LRY70" s="392"/>
      <c r="LRZ70" s="381"/>
      <c r="LSH70" s="392"/>
      <c r="LSI70" s="381"/>
      <c r="LSQ70" s="392"/>
      <c r="LSR70" s="381"/>
      <c r="LSZ70" s="392"/>
      <c r="LTA70" s="381"/>
      <c r="LTI70" s="392"/>
      <c r="LTJ70" s="381"/>
      <c r="LTR70" s="392"/>
      <c r="LTS70" s="381"/>
      <c r="LUA70" s="392"/>
      <c r="LUB70" s="381"/>
      <c r="LUJ70" s="392"/>
      <c r="LUK70" s="381"/>
      <c r="LUS70" s="392"/>
      <c r="LUT70" s="381"/>
      <c r="LVB70" s="392"/>
      <c r="LVC70" s="381"/>
      <c r="LVK70" s="392"/>
      <c r="LVL70" s="381"/>
      <c r="LVT70" s="392"/>
      <c r="LVU70" s="381"/>
      <c r="LWC70" s="392"/>
      <c r="LWD70" s="381"/>
      <c r="LWL70" s="392"/>
      <c r="LWM70" s="381"/>
      <c r="LWU70" s="392"/>
      <c r="LWV70" s="381"/>
      <c r="LXD70" s="392"/>
      <c r="LXE70" s="381"/>
      <c r="LXM70" s="392"/>
      <c r="LXN70" s="381"/>
      <c r="LXV70" s="392"/>
      <c r="LXW70" s="381"/>
      <c r="LYE70" s="392"/>
      <c r="LYF70" s="381"/>
      <c r="LYN70" s="392"/>
      <c r="LYO70" s="381"/>
      <c r="LYW70" s="392"/>
      <c r="LYX70" s="381"/>
      <c r="LZF70" s="392"/>
      <c r="LZG70" s="381"/>
      <c r="LZO70" s="392"/>
      <c r="LZP70" s="381"/>
      <c r="LZX70" s="392"/>
      <c r="LZY70" s="381"/>
      <c r="MAG70" s="392"/>
      <c r="MAH70" s="381"/>
      <c r="MAP70" s="392"/>
      <c r="MAQ70" s="381"/>
      <c r="MAY70" s="392"/>
      <c r="MAZ70" s="381"/>
      <c r="MBH70" s="392"/>
      <c r="MBI70" s="381"/>
      <c r="MBQ70" s="392"/>
      <c r="MBR70" s="381"/>
      <c r="MBZ70" s="392"/>
      <c r="MCA70" s="381"/>
      <c r="MCI70" s="392"/>
      <c r="MCJ70" s="381"/>
      <c r="MCR70" s="392"/>
      <c r="MCS70" s="381"/>
      <c r="MDA70" s="392"/>
      <c r="MDB70" s="381"/>
      <c r="MDJ70" s="392"/>
      <c r="MDK70" s="381"/>
      <c r="MDS70" s="392"/>
      <c r="MDT70" s="381"/>
      <c r="MEB70" s="392"/>
      <c r="MEC70" s="381"/>
      <c r="MEK70" s="392"/>
      <c r="MEL70" s="381"/>
      <c r="MET70" s="392"/>
      <c r="MEU70" s="381"/>
      <c r="MFC70" s="392"/>
      <c r="MFD70" s="381"/>
      <c r="MFL70" s="392"/>
      <c r="MFM70" s="381"/>
      <c r="MFU70" s="392"/>
      <c r="MFV70" s="381"/>
      <c r="MGD70" s="392"/>
      <c r="MGE70" s="381"/>
      <c r="MGM70" s="392"/>
      <c r="MGN70" s="381"/>
      <c r="MGV70" s="392"/>
      <c r="MGW70" s="381"/>
      <c r="MHE70" s="392"/>
      <c r="MHF70" s="381"/>
      <c r="MHN70" s="392"/>
      <c r="MHO70" s="381"/>
      <c r="MHW70" s="392"/>
      <c r="MHX70" s="381"/>
      <c r="MIF70" s="392"/>
      <c r="MIG70" s="381"/>
      <c r="MIO70" s="392"/>
      <c r="MIP70" s="381"/>
      <c r="MIX70" s="392"/>
      <c r="MIY70" s="381"/>
      <c r="MJG70" s="392"/>
      <c r="MJH70" s="381"/>
      <c r="MJP70" s="392"/>
      <c r="MJQ70" s="381"/>
      <c r="MJY70" s="392"/>
      <c r="MJZ70" s="381"/>
      <c r="MKH70" s="392"/>
      <c r="MKI70" s="381"/>
      <c r="MKQ70" s="392"/>
      <c r="MKR70" s="381"/>
      <c r="MKZ70" s="392"/>
      <c r="MLA70" s="381"/>
      <c r="MLI70" s="392"/>
      <c r="MLJ70" s="381"/>
      <c r="MLR70" s="392"/>
      <c r="MLS70" s="381"/>
      <c r="MMA70" s="392"/>
      <c r="MMB70" s="381"/>
      <c r="MMJ70" s="392"/>
      <c r="MMK70" s="381"/>
      <c r="MMS70" s="392"/>
      <c r="MMT70" s="381"/>
      <c r="MNB70" s="392"/>
      <c r="MNC70" s="381"/>
      <c r="MNK70" s="392"/>
      <c r="MNL70" s="381"/>
      <c r="MNT70" s="392"/>
      <c r="MNU70" s="381"/>
      <c r="MOC70" s="392"/>
      <c r="MOD70" s="381"/>
      <c r="MOL70" s="392"/>
      <c r="MOM70" s="381"/>
      <c r="MOU70" s="392"/>
      <c r="MOV70" s="381"/>
      <c r="MPD70" s="392"/>
      <c r="MPE70" s="381"/>
      <c r="MPM70" s="392"/>
      <c r="MPN70" s="381"/>
      <c r="MPV70" s="392"/>
      <c r="MPW70" s="381"/>
      <c r="MQE70" s="392"/>
      <c r="MQF70" s="381"/>
      <c r="MQN70" s="392"/>
      <c r="MQO70" s="381"/>
      <c r="MQW70" s="392"/>
      <c r="MQX70" s="381"/>
      <c r="MRF70" s="392"/>
      <c r="MRG70" s="381"/>
      <c r="MRO70" s="392"/>
      <c r="MRP70" s="381"/>
      <c r="MRX70" s="392"/>
      <c r="MRY70" s="381"/>
      <c r="MSG70" s="392"/>
      <c r="MSH70" s="381"/>
      <c r="MSP70" s="392"/>
      <c r="MSQ70" s="381"/>
      <c r="MSY70" s="392"/>
      <c r="MSZ70" s="381"/>
      <c r="MTH70" s="392"/>
      <c r="MTI70" s="381"/>
      <c r="MTQ70" s="392"/>
      <c r="MTR70" s="381"/>
      <c r="MTZ70" s="392"/>
      <c r="MUA70" s="381"/>
      <c r="MUI70" s="392"/>
      <c r="MUJ70" s="381"/>
      <c r="MUR70" s="392"/>
      <c r="MUS70" s="381"/>
      <c r="MVA70" s="392"/>
      <c r="MVB70" s="381"/>
      <c r="MVJ70" s="392"/>
      <c r="MVK70" s="381"/>
      <c r="MVS70" s="392"/>
      <c r="MVT70" s="381"/>
      <c r="MWB70" s="392"/>
      <c r="MWC70" s="381"/>
      <c r="MWK70" s="392"/>
      <c r="MWL70" s="381"/>
      <c r="MWT70" s="392"/>
      <c r="MWU70" s="381"/>
      <c r="MXC70" s="392"/>
      <c r="MXD70" s="381"/>
      <c r="MXL70" s="392"/>
      <c r="MXM70" s="381"/>
      <c r="MXU70" s="392"/>
      <c r="MXV70" s="381"/>
      <c r="MYD70" s="392"/>
      <c r="MYE70" s="381"/>
      <c r="MYM70" s="392"/>
      <c r="MYN70" s="381"/>
      <c r="MYV70" s="392"/>
      <c r="MYW70" s="381"/>
      <c r="MZE70" s="392"/>
      <c r="MZF70" s="381"/>
      <c r="MZN70" s="392"/>
      <c r="MZO70" s="381"/>
      <c r="MZW70" s="392"/>
      <c r="MZX70" s="381"/>
      <c r="NAF70" s="392"/>
      <c r="NAG70" s="381"/>
      <c r="NAO70" s="392"/>
      <c r="NAP70" s="381"/>
      <c r="NAX70" s="392"/>
      <c r="NAY70" s="381"/>
      <c r="NBG70" s="392"/>
      <c r="NBH70" s="381"/>
      <c r="NBP70" s="392"/>
      <c r="NBQ70" s="381"/>
      <c r="NBY70" s="392"/>
      <c r="NBZ70" s="381"/>
      <c r="NCH70" s="392"/>
      <c r="NCI70" s="381"/>
      <c r="NCQ70" s="392"/>
      <c r="NCR70" s="381"/>
      <c r="NCZ70" s="392"/>
      <c r="NDA70" s="381"/>
      <c r="NDI70" s="392"/>
      <c r="NDJ70" s="381"/>
      <c r="NDR70" s="392"/>
      <c r="NDS70" s="381"/>
      <c r="NEA70" s="392"/>
      <c r="NEB70" s="381"/>
      <c r="NEJ70" s="392"/>
      <c r="NEK70" s="381"/>
      <c r="NES70" s="392"/>
      <c r="NET70" s="381"/>
      <c r="NFB70" s="392"/>
      <c r="NFC70" s="381"/>
      <c r="NFK70" s="392"/>
      <c r="NFL70" s="381"/>
      <c r="NFT70" s="392"/>
      <c r="NFU70" s="381"/>
      <c r="NGC70" s="392"/>
      <c r="NGD70" s="381"/>
      <c r="NGL70" s="392"/>
      <c r="NGM70" s="381"/>
      <c r="NGU70" s="392"/>
      <c r="NGV70" s="381"/>
      <c r="NHD70" s="392"/>
      <c r="NHE70" s="381"/>
      <c r="NHM70" s="392"/>
      <c r="NHN70" s="381"/>
      <c r="NHV70" s="392"/>
      <c r="NHW70" s="381"/>
      <c r="NIE70" s="392"/>
      <c r="NIF70" s="381"/>
      <c r="NIN70" s="392"/>
      <c r="NIO70" s="381"/>
      <c r="NIW70" s="392"/>
      <c r="NIX70" s="381"/>
      <c r="NJF70" s="392"/>
      <c r="NJG70" s="381"/>
      <c r="NJO70" s="392"/>
      <c r="NJP70" s="381"/>
      <c r="NJX70" s="392"/>
      <c r="NJY70" s="381"/>
      <c r="NKG70" s="392"/>
      <c r="NKH70" s="381"/>
      <c r="NKP70" s="392"/>
      <c r="NKQ70" s="381"/>
      <c r="NKY70" s="392"/>
      <c r="NKZ70" s="381"/>
      <c r="NLH70" s="392"/>
      <c r="NLI70" s="381"/>
      <c r="NLQ70" s="392"/>
      <c r="NLR70" s="381"/>
      <c r="NLZ70" s="392"/>
      <c r="NMA70" s="381"/>
      <c r="NMI70" s="392"/>
      <c r="NMJ70" s="381"/>
      <c r="NMR70" s="392"/>
      <c r="NMS70" s="381"/>
      <c r="NNA70" s="392"/>
      <c r="NNB70" s="381"/>
      <c r="NNJ70" s="392"/>
      <c r="NNK70" s="381"/>
      <c r="NNS70" s="392"/>
      <c r="NNT70" s="381"/>
      <c r="NOB70" s="392"/>
      <c r="NOC70" s="381"/>
      <c r="NOK70" s="392"/>
      <c r="NOL70" s="381"/>
      <c r="NOT70" s="392"/>
      <c r="NOU70" s="381"/>
      <c r="NPC70" s="392"/>
      <c r="NPD70" s="381"/>
      <c r="NPL70" s="392"/>
      <c r="NPM70" s="381"/>
      <c r="NPU70" s="392"/>
      <c r="NPV70" s="381"/>
      <c r="NQD70" s="392"/>
      <c r="NQE70" s="381"/>
      <c r="NQM70" s="392"/>
      <c r="NQN70" s="381"/>
      <c r="NQV70" s="392"/>
      <c r="NQW70" s="381"/>
      <c r="NRE70" s="392"/>
      <c r="NRF70" s="381"/>
      <c r="NRN70" s="392"/>
      <c r="NRO70" s="381"/>
      <c r="NRW70" s="392"/>
      <c r="NRX70" s="381"/>
      <c r="NSF70" s="392"/>
      <c r="NSG70" s="381"/>
      <c r="NSO70" s="392"/>
      <c r="NSP70" s="381"/>
      <c r="NSX70" s="392"/>
      <c r="NSY70" s="381"/>
      <c r="NTG70" s="392"/>
      <c r="NTH70" s="381"/>
      <c r="NTP70" s="392"/>
      <c r="NTQ70" s="381"/>
      <c r="NTY70" s="392"/>
      <c r="NTZ70" s="381"/>
      <c r="NUH70" s="392"/>
      <c r="NUI70" s="381"/>
      <c r="NUQ70" s="392"/>
      <c r="NUR70" s="381"/>
      <c r="NUZ70" s="392"/>
      <c r="NVA70" s="381"/>
      <c r="NVI70" s="392"/>
      <c r="NVJ70" s="381"/>
      <c r="NVR70" s="392"/>
      <c r="NVS70" s="381"/>
      <c r="NWA70" s="392"/>
      <c r="NWB70" s="381"/>
      <c r="NWJ70" s="392"/>
      <c r="NWK70" s="381"/>
      <c r="NWS70" s="392"/>
      <c r="NWT70" s="381"/>
      <c r="NXB70" s="392"/>
      <c r="NXC70" s="381"/>
      <c r="NXK70" s="392"/>
      <c r="NXL70" s="381"/>
      <c r="NXT70" s="392"/>
      <c r="NXU70" s="381"/>
      <c r="NYC70" s="392"/>
      <c r="NYD70" s="381"/>
      <c r="NYL70" s="392"/>
      <c r="NYM70" s="381"/>
      <c r="NYU70" s="392"/>
      <c r="NYV70" s="381"/>
      <c r="NZD70" s="392"/>
      <c r="NZE70" s="381"/>
      <c r="NZM70" s="392"/>
      <c r="NZN70" s="381"/>
      <c r="NZV70" s="392"/>
      <c r="NZW70" s="381"/>
      <c r="OAE70" s="392"/>
      <c r="OAF70" s="381"/>
      <c r="OAN70" s="392"/>
      <c r="OAO70" s="381"/>
      <c r="OAW70" s="392"/>
      <c r="OAX70" s="381"/>
      <c r="OBF70" s="392"/>
      <c r="OBG70" s="381"/>
      <c r="OBO70" s="392"/>
      <c r="OBP70" s="381"/>
      <c r="OBX70" s="392"/>
      <c r="OBY70" s="381"/>
      <c r="OCG70" s="392"/>
      <c r="OCH70" s="381"/>
      <c r="OCP70" s="392"/>
      <c r="OCQ70" s="381"/>
      <c r="OCY70" s="392"/>
      <c r="OCZ70" s="381"/>
      <c r="ODH70" s="392"/>
      <c r="ODI70" s="381"/>
      <c r="ODQ70" s="392"/>
      <c r="ODR70" s="381"/>
      <c r="ODZ70" s="392"/>
      <c r="OEA70" s="381"/>
      <c r="OEI70" s="392"/>
      <c r="OEJ70" s="381"/>
      <c r="OER70" s="392"/>
      <c r="OES70" s="381"/>
      <c r="OFA70" s="392"/>
      <c r="OFB70" s="381"/>
      <c r="OFJ70" s="392"/>
      <c r="OFK70" s="381"/>
      <c r="OFS70" s="392"/>
      <c r="OFT70" s="381"/>
      <c r="OGB70" s="392"/>
      <c r="OGC70" s="381"/>
      <c r="OGK70" s="392"/>
      <c r="OGL70" s="381"/>
      <c r="OGT70" s="392"/>
      <c r="OGU70" s="381"/>
      <c r="OHC70" s="392"/>
      <c r="OHD70" s="381"/>
      <c r="OHL70" s="392"/>
      <c r="OHM70" s="381"/>
      <c r="OHU70" s="392"/>
      <c r="OHV70" s="381"/>
      <c r="OID70" s="392"/>
      <c r="OIE70" s="381"/>
      <c r="OIM70" s="392"/>
      <c r="OIN70" s="381"/>
      <c r="OIV70" s="392"/>
      <c r="OIW70" s="381"/>
      <c r="OJE70" s="392"/>
      <c r="OJF70" s="381"/>
      <c r="OJN70" s="392"/>
      <c r="OJO70" s="381"/>
      <c r="OJW70" s="392"/>
      <c r="OJX70" s="381"/>
      <c r="OKF70" s="392"/>
      <c r="OKG70" s="381"/>
      <c r="OKO70" s="392"/>
      <c r="OKP70" s="381"/>
      <c r="OKX70" s="392"/>
      <c r="OKY70" s="381"/>
      <c r="OLG70" s="392"/>
      <c r="OLH70" s="381"/>
      <c r="OLP70" s="392"/>
      <c r="OLQ70" s="381"/>
      <c r="OLY70" s="392"/>
      <c r="OLZ70" s="381"/>
      <c r="OMH70" s="392"/>
      <c r="OMI70" s="381"/>
      <c r="OMQ70" s="392"/>
      <c r="OMR70" s="381"/>
      <c r="OMZ70" s="392"/>
      <c r="ONA70" s="381"/>
      <c r="ONI70" s="392"/>
      <c r="ONJ70" s="381"/>
      <c r="ONR70" s="392"/>
      <c r="ONS70" s="381"/>
      <c r="OOA70" s="392"/>
      <c r="OOB70" s="381"/>
      <c r="OOJ70" s="392"/>
      <c r="OOK70" s="381"/>
      <c r="OOS70" s="392"/>
      <c r="OOT70" s="381"/>
      <c r="OPB70" s="392"/>
      <c r="OPC70" s="381"/>
      <c r="OPK70" s="392"/>
      <c r="OPL70" s="381"/>
      <c r="OPT70" s="392"/>
      <c r="OPU70" s="381"/>
      <c r="OQC70" s="392"/>
      <c r="OQD70" s="381"/>
      <c r="OQL70" s="392"/>
      <c r="OQM70" s="381"/>
      <c r="OQU70" s="392"/>
      <c r="OQV70" s="381"/>
      <c r="ORD70" s="392"/>
      <c r="ORE70" s="381"/>
      <c r="ORM70" s="392"/>
      <c r="ORN70" s="381"/>
      <c r="ORV70" s="392"/>
      <c r="ORW70" s="381"/>
      <c r="OSE70" s="392"/>
      <c r="OSF70" s="381"/>
      <c r="OSN70" s="392"/>
      <c r="OSO70" s="381"/>
      <c r="OSW70" s="392"/>
      <c r="OSX70" s="381"/>
      <c r="OTF70" s="392"/>
      <c r="OTG70" s="381"/>
      <c r="OTO70" s="392"/>
      <c r="OTP70" s="381"/>
      <c r="OTX70" s="392"/>
      <c r="OTY70" s="381"/>
      <c r="OUG70" s="392"/>
      <c r="OUH70" s="381"/>
      <c r="OUP70" s="392"/>
      <c r="OUQ70" s="381"/>
      <c r="OUY70" s="392"/>
      <c r="OUZ70" s="381"/>
      <c r="OVH70" s="392"/>
      <c r="OVI70" s="381"/>
      <c r="OVQ70" s="392"/>
      <c r="OVR70" s="381"/>
      <c r="OVZ70" s="392"/>
      <c r="OWA70" s="381"/>
      <c r="OWI70" s="392"/>
      <c r="OWJ70" s="381"/>
      <c r="OWR70" s="392"/>
      <c r="OWS70" s="381"/>
      <c r="OXA70" s="392"/>
      <c r="OXB70" s="381"/>
      <c r="OXJ70" s="392"/>
      <c r="OXK70" s="381"/>
      <c r="OXS70" s="392"/>
      <c r="OXT70" s="381"/>
      <c r="OYB70" s="392"/>
      <c r="OYC70" s="381"/>
      <c r="OYK70" s="392"/>
      <c r="OYL70" s="381"/>
      <c r="OYT70" s="392"/>
      <c r="OYU70" s="381"/>
      <c r="OZC70" s="392"/>
      <c r="OZD70" s="381"/>
      <c r="OZL70" s="392"/>
      <c r="OZM70" s="381"/>
      <c r="OZU70" s="392"/>
      <c r="OZV70" s="381"/>
      <c r="PAD70" s="392"/>
      <c r="PAE70" s="381"/>
      <c r="PAM70" s="392"/>
      <c r="PAN70" s="381"/>
      <c r="PAV70" s="392"/>
      <c r="PAW70" s="381"/>
      <c r="PBE70" s="392"/>
      <c r="PBF70" s="381"/>
      <c r="PBN70" s="392"/>
      <c r="PBO70" s="381"/>
      <c r="PBW70" s="392"/>
      <c r="PBX70" s="381"/>
      <c r="PCF70" s="392"/>
      <c r="PCG70" s="381"/>
      <c r="PCO70" s="392"/>
      <c r="PCP70" s="381"/>
      <c r="PCX70" s="392"/>
      <c r="PCY70" s="381"/>
      <c r="PDG70" s="392"/>
      <c r="PDH70" s="381"/>
      <c r="PDP70" s="392"/>
      <c r="PDQ70" s="381"/>
      <c r="PDY70" s="392"/>
      <c r="PDZ70" s="381"/>
      <c r="PEH70" s="392"/>
      <c r="PEI70" s="381"/>
      <c r="PEQ70" s="392"/>
      <c r="PER70" s="381"/>
      <c r="PEZ70" s="392"/>
      <c r="PFA70" s="381"/>
      <c r="PFI70" s="392"/>
      <c r="PFJ70" s="381"/>
      <c r="PFR70" s="392"/>
      <c r="PFS70" s="381"/>
      <c r="PGA70" s="392"/>
      <c r="PGB70" s="381"/>
      <c r="PGJ70" s="392"/>
      <c r="PGK70" s="381"/>
      <c r="PGS70" s="392"/>
      <c r="PGT70" s="381"/>
      <c r="PHB70" s="392"/>
      <c r="PHC70" s="381"/>
      <c r="PHK70" s="392"/>
      <c r="PHL70" s="381"/>
      <c r="PHT70" s="392"/>
      <c r="PHU70" s="381"/>
      <c r="PIC70" s="392"/>
      <c r="PID70" s="381"/>
      <c r="PIL70" s="392"/>
      <c r="PIM70" s="381"/>
      <c r="PIU70" s="392"/>
      <c r="PIV70" s="381"/>
      <c r="PJD70" s="392"/>
      <c r="PJE70" s="381"/>
      <c r="PJM70" s="392"/>
      <c r="PJN70" s="381"/>
      <c r="PJV70" s="392"/>
      <c r="PJW70" s="381"/>
      <c r="PKE70" s="392"/>
      <c r="PKF70" s="381"/>
      <c r="PKN70" s="392"/>
      <c r="PKO70" s="381"/>
      <c r="PKW70" s="392"/>
      <c r="PKX70" s="381"/>
      <c r="PLF70" s="392"/>
      <c r="PLG70" s="381"/>
      <c r="PLO70" s="392"/>
      <c r="PLP70" s="381"/>
      <c r="PLX70" s="392"/>
      <c r="PLY70" s="381"/>
      <c r="PMG70" s="392"/>
      <c r="PMH70" s="381"/>
      <c r="PMP70" s="392"/>
      <c r="PMQ70" s="381"/>
      <c r="PMY70" s="392"/>
      <c r="PMZ70" s="381"/>
      <c r="PNH70" s="392"/>
      <c r="PNI70" s="381"/>
      <c r="PNQ70" s="392"/>
      <c r="PNR70" s="381"/>
      <c r="PNZ70" s="392"/>
      <c r="POA70" s="381"/>
      <c r="POI70" s="392"/>
      <c r="POJ70" s="381"/>
      <c r="POR70" s="392"/>
      <c r="POS70" s="381"/>
      <c r="PPA70" s="392"/>
      <c r="PPB70" s="381"/>
      <c r="PPJ70" s="392"/>
      <c r="PPK70" s="381"/>
      <c r="PPS70" s="392"/>
      <c r="PPT70" s="381"/>
      <c r="PQB70" s="392"/>
      <c r="PQC70" s="381"/>
      <c r="PQK70" s="392"/>
      <c r="PQL70" s="381"/>
      <c r="PQT70" s="392"/>
      <c r="PQU70" s="381"/>
      <c r="PRC70" s="392"/>
      <c r="PRD70" s="381"/>
      <c r="PRL70" s="392"/>
      <c r="PRM70" s="381"/>
      <c r="PRU70" s="392"/>
      <c r="PRV70" s="381"/>
      <c r="PSD70" s="392"/>
      <c r="PSE70" s="381"/>
      <c r="PSM70" s="392"/>
      <c r="PSN70" s="381"/>
      <c r="PSV70" s="392"/>
      <c r="PSW70" s="381"/>
      <c r="PTE70" s="392"/>
      <c r="PTF70" s="381"/>
      <c r="PTN70" s="392"/>
      <c r="PTO70" s="381"/>
      <c r="PTW70" s="392"/>
      <c r="PTX70" s="381"/>
      <c r="PUF70" s="392"/>
      <c r="PUG70" s="381"/>
      <c r="PUO70" s="392"/>
      <c r="PUP70" s="381"/>
      <c r="PUX70" s="392"/>
      <c r="PUY70" s="381"/>
      <c r="PVG70" s="392"/>
      <c r="PVH70" s="381"/>
      <c r="PVP70" s="392"/>
      <c r="PVQ70" s="381"/>
      <c r="PVY70" s="392"/>
      <c r="PVZ70" s="381"/>
      <c r="PWH70" s="392"/>
      <c r="PWI70" s="381"/>
      <c r="PWQ70" s="392"/>
      <c r="PWR70" s="381"/>
      <c r="PWZ70" s="392"/>
      <c r="PXA70" s="381"/>
      <c r="PXI70" s="392"/>
      <c r="PXJ70" s="381"/>
      <c r="PXR70" s="392"/>
      <c r="PXS70" s="381"/>
      <c r="PYA70" s="392"/>
      <c r="PYB70" s="381"/>
      <c r="PYJ70" s="392"/>
      <c r="PYK70" s="381"/>
      <c r="PYS70" s="392"/>
      <c r="PYT70" s="381"/>
      <c r="PZB70" s="392"/>
      <c r="PZC70" s="381"/>
      <c r="PZK70" s="392"/>
      <c r="PZL70" s="381"/>
      <c r="PZT70" s="392"/>
      <c r="PZU70" s="381"/>
      <c r="QAC70" s="392"/>
      <c r="QAD70" s="381"/>
      <c r="QAL70" s="392"/>
      <c r="QAM70" s="381"/>
      <c r="QAU70" s="392"/>
      <c r="QAV70" s="381"/>
      <c r="QBD70" s="392"/>
      <c r="QBE70" s="381"/>
      <c r="QBM70" s="392"/>
      <c r="QBN70" s="381"/>
      <c r="QBV70" s="392"/>
      <c r="QBW70" s="381"/>
      <c r="QCE70" s="392"/>
      <c r="QCF70" s="381"/>
      <c r="QCN70" s="392"/>
      <c r="QCO70" s="381"/>
      <c r="QCW70" s="392"/>
      <c r="QCX70" s="381"/>
      <c r="QDF70" s="392"/>
      <c r="QDG70" s="381"/>
      <c r="QDO70" s="392"/>
      <c r="QDP70" s="381"/>
      <c r="QDX70" s="392"/>
      <c r="QDY70" s="381"/>
      <c r="QEG70" s="392"/>
      <c r="QEH70" s="381"/>
      <c r="QEP70" s="392"/>
      <c r="QEQ70" s="381"/>
      <c r="QEY70" s="392"/>
      <c r="QEZ70" s="381"/>
      <c r="QFH70" s="392"/>
      <c r="QFI70" s="381"/>
      <c r="QFQ70" s="392"/>
      <c r="QFR70" s="381"/>
      <c r="QFZ70" s="392"/>
      <c r="QGA70" s="381"/>
      <c r="QGI70" s="392"/>
      <c r="QGJ70" s="381"/>
      <c r="QGR70" s="392"/>
      <c r="QGS70" s="381"/>
      <c r="QHA70" s="392"/>
      <c r="QHB70" s="381"/>
      <c r="QHJ70" s="392"/>
      <c r="QHK70" s="381"/>
      <c r="QHS70" s="392"/>
      <c r="QHT70" s="381"/>
      <c r="QIB70" s="392"/>
      <c r="QIC70" s="381"/>
      <c r="QIK70" s="392"/>
      <c r="QIL70" s="381"/>
      <c r="QIT70" s="392"/>
      <c r="QIU70" s="381"/>
      <c r="QJC70" s="392"/>
      <c r="QJD70" s="381"/>
      <c r="QJL70" s="392"/>
      <c r="QJM70" s="381"/>
      <c r="QJU70" s="392"/>
      <c r="QJV70" s="381"/>
      <c r="QKD70" s="392"/>
      <c r="QKE70" s="381"/>
      <c r="QKM70" s="392"/>
      <c r="QKN70" s="381"/>
      <c r="QKV70" s="392"/>
      <c r="QKW70" s="381"/>
      <c r="QLE70" s="392"/>
      <c r="QLF70" s="381"/>
      <c r="QLN70" s="392"/>
      <c r="QLO70" s="381"/>
      <c r="QLW70" s="392"/>
      <c r="QLX70" s="381"/>
      <c r="QMF70" s="392"/>
      <c r="QMG70" s="381"/>
      <c r="QMO70" s="392"/>
      <c r="QMP70" s="381"/>
      <c r="QMX70" s="392"/>
      <c r="QMY70" s="381"/>
      <c r="QNG70" s="392"/>
      <c r="QNH70" s="381"/>
      <c r="QNP70" s="392"/>
      <c r="QNQ70" s="381"/>
      <c r="QNY70" s="392"/>
      <c r="QNZ70" s="381"/>
      <c r="QOH70" s="392"/>
      <c r="QOI70" s="381"/>
      <c r="QOQ70" s="392"/>
      <c r="QOR70" s="381"/>
      <c r="QOZ70" s="392"/>
      <c r="QPA70" s="381"/>
      <c r="QPI70" s="392"/>
      <c r="QPJ70" s="381"/>
      <c r="QPR70" s="392"/>
      <c r="QPS70" s="381"/>
      <c r="QQA70" s="392"/>
      <c r="QQB70" s="381"/>
      <c r="QQJ70" s="392"/>
      <c r="QQK70" s="381"/>
      <c r="QQS70" s="392"/>
      <c r="QQT70" s="381"/>
      <c r="QRB70" s="392"/>
      <c r="QRC70" s="381"/>
      <c r="QRK70" s="392"/>
      <c r="QRL70" s="381"/>
      <c r="QRT70" s="392"/>
      <c r="QRU70" s="381"/>
      <c r="QSC70" s="392"/>
      <c r="QSD70" s="381"/>
      <c r="QSL70" s="392"/>
      <c r="QSM70" s="381"/>
      <c r="QSU70" s="392"/>
      <c r="QSV70" s="381"/>
      <c r="QTD70" s="392"/>
      <c r="QTE70" s="381"/>
      <c r="QTM70" s="392"/>
      <c r="QTN70" s="381"/>
      <c r="QTV70" s="392"/>
      <c r="QTW70" s="381"/>
      <c r="QUE70" s="392"/>
      <c r="QUF70" s="381"/>
      <c r="QUN70" s="392"/>
      <c r="QUO70" s="381"/>
      <c r="QUW70" s="392"/>
      <c r="QUX70" s="381"/>
      <c r="QVF70" s="392"/>
      <c r="QVG70" s="381"/>
      <c r="QVO70" s="392"/>
      <c r="QVP70" s="381"/>
      <c r="QVX70" s="392"/>
      <c r="QVY70" s="381"/>
      <c r="QWG70" s="392"/>
      <c r="QWH70" s="381"/>
      <c r="QWP70" s="392"/>
      <c r="QWQ70" s="381"/>
      <c r="QWY70" s="392"/>
      <c r="QWZ70" s="381"/>
      <c r="QXH70" s="392"/>
      <c r="QXI70" s="381"/>
      <c r="QXQ70" s="392"/>
      <c r="QXR70" s="381"/>
      <c r="QXZ70" s="392"/>
      <c r="QYA70" s="381"/>
      <c r="QYI70" s="392"/>
      <c r="QYJ70" s="381"/>
      <c r="QYR70" s="392"/>
      <c r="QYS70" s="381"/>
      <c r="QZA70" s="392"/>
      <c r="QZB70" s="381"/>
      <c r="QZJ70" s="392"/>
      <c r="QZK70" s="381"/>
      <c r="QZS70" s="392"/>
      <c r="QZT70" s="381"/>
      <c r="RAB70" s="392"/>
      <c r="RAC70" s="381"/>
      <c r="RAK70" s="392"/>
      <c r="RAL70" s="381"/>
      <c r="RAT70" s="392"/>
      <c r="RAU70" s="381"/>
      <c r="RBC70" s="392"/>
      <c r="RBD70" s="381"/>
      <c r="RBL70" s="392"/>
      <c r="RBM70" s="381"/>
      <c r="RBU70" s="392"/>
      <c r="RBV70" s="381"/>
      <c r="RCD70" s="392"/>
      <c r="RCE70" s="381"/>
      <c r="RCM70" s="392"/>
      <c r="RCN70" s="381"/>
      <c r="RCV70" s="392"/>
      <c r="RCW70" s="381"/>
      <c r="RDE70" s="392"/>
      <c r="RDF70" s="381"/>
      <c r="RDN70" s="392"/>
      <c r="RDO70" s="381"/>
      <c r="RDW70" s="392"/>
      <c r="RDX70" s="381"/>
      <c r="REF70" s="392"/>
      <c r="REG70" s="381"/>
      <c r="REO70" s="392"/>
      <c r="REP70" s="381"/>
      <c r="REX70" s="392"/>
      <c r="REY70" s="381"/>
      <c r="RFG70" s="392"/>
      <c r="RFH70" s="381"/>
      <c r="RFP70" s="392"/>
      <c r="RFQ70" s="381"/>
      <c r="RFY70" s="392"/>
      <c r="RFZ70" s="381"/>
      <c r="RGH70" s="392"/>
      <c r="RGI70" s="381"/>
      <c r="RGQ70" s="392"/>
      <c r="RGR70" s="381"/>
      <c r="RGZ70" s="392"/>
      <c r="RHA70" s="381"/>
      <c r="RHI70" s="392"/>
      <c r="RHJ70" s="381"/>
      <c r="RHR70" s="392"/>
      <c r="RHS70" s="381"/>
      <c r="RIA70" s="392"/>
      <c r="RIB70" s="381"/>
      <c r="RIJ70" s="392"/>
      <c r="RIK70" s="381"/>
      <c r="RIS70" s="392"/>
      <c r="RIT70" s="381"/>
      <c r="RJB70" s="392"/>
      <c r="RJC70" s="381"/>
      <c r="RJK70" s="392"/>
      <c r="RJL70" s="381"/>
      <c r="RJT70" s="392"/>
      <c r="RJU70" s="381"/>
      <c r="RKC70" s="392"/>
      <c r="RKD70" s="381"/>
      <c r="RKL70" s="392"/>
      <c r="RKM70" s="381"/>
      <c r="RKU70" s="392"/>
      <c r="RKV70" s="381"/>
      <c r="RLD70" s="392"/>
      <c r="RLE70" s="381"/>
      <c r="RLM70" s="392"/>
      <c r="RLN70" s="381"/>
      <c r="RLV70" s="392"/>
      <c r="RLW70" s="381"/>
      <c r="RME70" s="392"/>
      <c r="RMF70" s="381"/>
      <c r="RMN70" s="392"/>
      <c r="RMO70" s="381"/>
      <c r="RMW70" s="392"/>
      <c r="RMX70" s="381"/>
      <c r="RNF70" s="392"/>
      <c r="RNG70" s="381"/>
      <c r="RNO70" s="392"/>
      <c r="RNP70" s="381"/>
      <c r="RNX70" s="392"/>
      <c r="RNY70" s="381"/>
      <c r="ROG70" s="392"/>
      <c r="ROH70" s="381"/>
      <c r="ROP70" s="392"/>
      <c r="ROQ70" s="381"/>
      <c r="ROY70" s="392"/>
      <c r="ROZ70" s="381"/>
      <c r="RPH70" s="392"/>
      <c r="RPI70" s="381"/>
      <c r="RPQ70" s="392"/>
      <c r="RPR70" s="381"/>
      <c r="RPZ70" s="392"/>
      <c r="RQA70" s="381"/>
      <c r="RQI70" s="392"/>
      <c r="RQJ70" s="381"/>
      <c r="RQR70" s="392"/>
      <c r="RQS70" s="381"/>
      <c r="RRA70" s="392"/>
      <c r="RRB70" s="381"/>
      <c r="RRJ70" s="392"/>
      <c r="RRK70" s="381"/>
      <c r="RRS70" s="392"/>
      <c r="RRT70" s="381"/>
      <c r="RSB70" s="392"/>
      <c r="RSC70" s="381"/>
      <c r="RSK70" s="392"/>
      <c r="RSL70" s="381"/>
      <c r="RST70" s="392"/>
      <c r="RSU70" s="381"/>
      <c r="RTC70" s="392"/>
      <c r="RTD70" s="381"/>
      <c r="RTL70" s="392"/>
      <c r="RTM70" s="381"/>
      <c r="RTU70" s="392"/>
      <c r="RTV70" s="381"/>
      <c r="RUD70" s="392"/>
      <c r="RUE70" s="381"/>
      <c r="RUM70" s="392"/>
      <c r="RUN70" s="381"/>
      <c r="RUV70" s="392"/>
      <c r="RUW70" s="381"/>
      <c r="RVE70" s="392"/>
      <c r="RVF70" s="381"/>
      <c r="RVN70" s="392"/>
      <c r="RVO70" s="381"/>
      <c r="RVW70" s="392"/>
      <c r="RVX70" s="381"/>
      <c r="RWF70" s="392"/>
      <c r="RWG70" s="381"/>
      <c r="RWO70" s="392"/>
      <c r="RWP70" s="381"/>
      <c r="RWX70" s="392"/>
      <c r="RWY70" s="381"/>
      <c r="RXG70" s="392"/>
      <c r="RXH70" s="381"/>
      <c r="RXP70" s="392"/>
      <c r="RXQ70" s="381"/>
      <c r="RXY70" s="392"/>
      <c r="RXZ70" s="381"/>
      <c r="RYH70" s="392"/>
      <c r="RYI70" s="381"/>
      <c r="RYQ70" s="392"/>
      <c r="RYR70" s="381"/>
      <c r="RYZ70" s="392"/>
      <c r="RZA70" s="381"/>
      <c r="RZI70" s="392"/>
      <c r="RZJ70" s="381"/>
      <c r="RZR70" s="392"/>
      <c r="RZS70" s="381"/>
      <c r="SAA70" s="392"/>
      <c r="SAB70" s="381"/>
      <c r="SAJ70" s="392"/>
      <c r="SAK70" s="381"/>
      <c r="SAS70" s="392"/>
      <c r="SAT70" s="381"/>
      <c r="SBB70" s="392"/>
      <c r="SBC70" s="381"/>
      <c r="SBK70" s="392"/>
      <c r="SBL70" s="381"/>
      <c r="SBT70" s="392"/>
      <c r="SBU70" s="381"/>
      <c r="SCC70" s="392"/>
      <c r="SCD70" s="381"/>
      <c r="SCL70" s="392"/>
      <c r="SCM70" s="381"/>
      <c r="SCU70" s="392"/>
      <c r="SCV70" s="381"/>
      <c r="SDD70" s="392"/>
      <c r="SDE70" s="381"/>
      <c r="SDM70" s="392"/>
      <c r="SDN70" s="381"/>
      <c r="SDV70" s="392"/>
      <c r="SDW70" s="381"/>
      <c r="SEE70" s="392"/>
      <c r="SEF70" s="381"/>
      <c r="SEN70" s="392"/>
      <c r="SEO70" s="381"/>
      <c r="SEW70" s="392"/>
      <c r="SEX70" s="381"/>
      <c r="SFF70" s="392"/>
      <c r="SFG70" s="381"/>
      <c r="SFO70" s="392"/>
      <c r="SFP70" s="381"/>
      <c r="SFX70" s="392"/>
      <c r="SFY70" s="381"/>
      <c r="SGG70" s="392"/>
      <c r="SGH70" s="381"/>
      <c r="SGP70" s="392"/>
      <c r="SGQ70" s="381"/>
      <c r="SGY70" s="392"/>
      <c r="SGZ70" s="381"/>
      <c r="SHH70" s="392"/>
      <c r="SHI70" s="381"/>
      <c r="SHQ70" s="392"/>
      <c r="SHR70" s="381"/>
      <c r="SHZ70" s="392"/>
      <c r="SIA70" s="381"/>
      <c r="SII70" s="392"/>
      <c r="SIJ70" s="381"/>
      <c r="SIR70" s="392"/>
      <c r="SIS70" s="381"/>
      <c r="SJA70" s="392"/>
      <c r="SJB70" s="381"/>
      <c r="SJJ70" s="392"/>
      <c r="SJK70" s="381"/>
      <c r="SJS70" s="392"/>
      <c r="SJT70" s="381"/>
      <c r="SKB70" s="392"/>
      <c r="SKC70" s="381"/>
      <c r="SKK70" s="392"/>
      <c r="SKL70" s="381"/>
      <c r="SKT70" s="392"/>
      <c r="SKU70" s="381"/>
      <c r="SLC70" s="392"/>
      <c r="SLD70" s="381"/>
      <c r="SLL70" s="392"/>
      <c r="SLM70" s="381"/>
      <c r="SLU70" s="392"/>
      <c r="SLV70" s="381"/>
      <c r="SMD70" s="392"/>
      <c r="SME70" s="381"/>
      <c r="SMM70" s="392"/>
      <c r="SMN70" s="381"/>
      <c r="SMV70" s="392"/>
      <c r="SMW70" s="381"/>
      <c r="SNE70" s="392"/>
      <c r="SNF70" s="381"/>
      <c r="SNN70" s="392"/>
      <c r="SNO70" s="381"/>
      <c r="SNW70" s="392"/>
      <c r="SNX70" s="381"/>
      <c r="SOF70" s="392"/>
      <c r="SOG70" s="381"/>
      <c r="SOO70" s="392"/>
      <c r="SOP70" s="381"/>
      <c r="SOX70" s="392"/>
      <c r="SOY70" s="381"/>
      <c r="SPG70" s="392"/>
      <c r="SPH70" s="381"/>
      <c r="SPP70" s="392"/>
      <c r="SPQ70" s="381"/>
      <c r="SPY70" s="392"/>
      <c r="SPZ70" s="381"/>
      <c r="SQH70" s="392"/>
      <c r="SQI70" s="381"/>
      <c r="SQQ70" s="392"/>
      <c r="SQR70" s="381"/>
      <c r="SQZ70" s="392"/>
      <c r="SRA70" s="381"/>
      <c r="SRI70" s="392"/>
      <c r="SRJ70" s="381"/>
      <c r="SRR70" s="392"/>
      <c r="SRS70" s="381"/>
      <c r="SSA70" s="392"/>
      <c r="SSB70" s="381"/>
      <c r="SSJ70" s="392"/>
      <c r="SSK70" s="381"/>
      <c r="SSS70" s="392"/>
      <c r="SST70" s="381"/>
      <c r="STB70" s="392"/>
      <c r="STC70" s="381"/>
      <c r="STK70" s="392"/>
      <c r="STL70" s="381"/>
      <c r="STT70" s="392"/>
      <c r="STU70" s="381"/>
      <c r="SUC70" s="392"/>
      <c r="SUD70" s="381"/>
      <c r="SUL70" s="392"/>
      <c r="SUM70" s="381"/>
      <c r="SUU70" s="392"/>
      <c r="SUV70" s="381"/>
      <c r="SVD70" s="392"/>
      <c r="SVE70" s="381"/>
      <c r="SVM70" s="392"/>
      <c r="SVN70" s="381"/>
      <c r="SVV70" s="392"/>
      <c r="SVW70" s="381"/>
      <c r="SWE70" s="392"/>
      <c r="SWF70" s="381"/>
      <c r="SWN70" s="392"/>
      <c r="SWO70" s="381"/>
      <c r="SWW70" s="392"/>
      <c r="SWX70" s="381"/>
      <c r="SXF70" s="392"/>
      <c r="SXG70" s="381"/>
      <c r="SXO70" s="392"/>
      <c r="SXP70" s="381"/>
      <c r="SXX70" s="392"/>
      <c r="SXY70" s="381"/>
      <c r="SYG70" s="392"/>
      <c r="SYH70" s="381"/>
      <c r="SYP70" s="392"/>
      <c r="SYQ70" s="381"/>
      <c r="SYY70" s="392"/>
      <c r="SYZ70" s="381"/>
      <c r="SZH70" s="392"/>
      <c r="SZI70" s="381"/>
      <c r="SZQ70" s="392"/>
      <c r="SZR70" s="381"/>
      <c r="SZZ70" s="392"/>
      <c r="TAA70" s="381"/>
      <c r="TAI70" s="392"/>
      <c r="TAJ70" s="381"/>
      <c r="TAR70" s="392"/>
      <c r="TAS70" s="381"/>
      <c r="TBA70" s="392"/>
      <c r="TBB70" s="381"/>
      <c r="TBJ70" s="392"/>
      <c r="TBK70" s="381"/>
      <c r="TBS70" s="392"/>
      <c r="TBT70" s="381"/>
      <c r="TCB70" s="392"/>
      <c r="TCC70" s="381"/>
      <c r="TCK70" s="392"/>
      <c r="TCL70" s="381"/>
      <c r="TCT70" s="392"/>
      <c r="TCU70" s="381"/>
      <c r="TDC70" s="392"/>
      <c r="TDD70" s="381"/>
      <c r="TDL70" s="392"/>
      <c r="TDM70" s="381"/>
      <c r="TDU70" s="392"/>
      <c r="TDV70" s="381"/>
      <c r="TED70" s="392"/>
      <c r="TEE70" s="381"/>
      <c r="TEM70" s="392"/>
      <c r="TEN70" s="381"/>
      <c r="TEV70" s="392"/>
      <c r="TEW70" s="381"/>
      <c r="TFE70" s="392"/>
      <c r="TFF70" s="381"/>
      <c r="TFN70" s="392"/>
      <c r="TFO70" s="381"/>
      <c r="TFW70" s="392"/>
      <c r="TFX70" s="381"/>
      <c r="TGF70" s="392"/>
      <c r="TGG70" s="381"/>
      <c r="TGO70" s="392"/>
      <c r="TGP70" s="381"/>
      <c r="TGX70" s="392"/>
      <c r="TGY70" s="381"/>
      <c r="THG70" s="392"/>
      <c r="THH70" s="381"/>
      <c r="THP70" s="392"/>
      <c r="THQ70" s="381"/>
      <c r="THY70" s="392"/>
      <c r="THZ70" s="381"/>
      <c r="TIH70" s="392"/>
      <c r="TII70" s="381"/>
      <c r="TIQ70" s="392"/>
      <c r="TIR70" s="381"/>
      <c r="TIZ70" s="392"/>
      <c r="TJA70" s="381"/>
      <c r="TJI70" s="392"/>
      <c r="TJJ70" s="381"/>
      <c r="TJR70" s="392"/>
      <c r="TJS70" s="381"/>
      <c r="TKA70" s="392"/>
      <c r="TKB70" s="381"/>
      <c r="TKJ70" s="392"/>
      <c r="TKK70" s="381"/>
      <c r="TKS70" s="392"/>
      <c r="TKT70" s="381"/>
      <c r="TLB70" s="392"/>
      <c r="TLC70" s="381"/>
      <c r="TLK70" s="392"/>
      <c r="TLL70" s="381"/>
      <c r="TLT70" s="392"/>
      <c r="TLU70" s="381"/>
      <c r="TMC70" s="392"/>
      <c r="TMD70" s="381"/>
      <c r="TML70" s="392"/>
      <c r="TMM70" s="381"/>
      <c r="TMU70" s="392"/>
      <c r="TMV70" s="381"/>
      <c r="TND70" s="392"/>
      <c r="TNE70" s="381"/>
      <c r="TNM70" s="392"/>
      <c r="TNN70" s="381"/>
      <c r="TNV70" s="392"/>
      <c r="TNW70" s="381"/>
      <c r="TOE70" s="392"/>
      <c r="TOF70" s="381"/>
      <c r="TON70" s="392"/>
      <c r="TOO70" s="381"/>
      <c r="TOW70" s="392"/>
      <c r="TOX70" s="381"/>
      <c r="TPF70" s="392"/>
      <c r="TPG70" s="381"/>
      <c r="TPO70" s="392"/>
      <c r="TPP70" s="381"/>
      <c r="TPX70" s="392"/>
      <c r="TPY70" s="381"/>
      <c r="TQG70" s="392"/>
      <c r="TQH70" s="381"/>
      <c r="TQP70" s="392"/>
      <c r="TQQ70" s="381"/>
      <c r="TQY70" s="392"/>
      <c r="TQZ70" s="381"/>
      <c r="TRH70" s="392"/>
      <c r="TRI70" s="381"/>
      <c r="TRQ70" s="392"/>
      <c r="TRR70" s="381"/>
      <c r="TRZ70" s="392"/>
      <c r="TSA70" s="381"/>
      <c r="TSI70" s="392"/>
      <c r="TSJ70" s="381"/>
      <c r="TSR70" s="392"/>
      <c r="TSS70" s="381"/>
      <c r="TTA70" s="392"/>
      <c r="TTB70" s="381"/>
      <c r="TTJ70" s="392"/>
      <c r="TTK70" s="381"/>
      <c r="TTS70" s="392"/>
      <c r="TTT70" s="381"/>
      <c r="TUB70" s="392"/>
      <c r="TUC70" s="381"/>
      <c r="TUK70" s="392"/>
      <c r="TUL70" s="381"/>
      <c r="TUT70" s="392"/>
      <c r="TUU70" s="381"/>
      <c r="TVC70" s="392"/>
      <c r="TVD70" s="381"/>
      <c r="TVL70" s="392"/>
      <c r="TVM70" s="381"/>
      <c r="TVU70" s="392"/>
      <c r="TVV70" s="381"/>
      <c r="TWD70" s="392"/>
      <c r="TWE70" s="381"/>
      <c r="TWM70" s="392"/>
      <c r="TWN70" s="381"/>
      <c r="TWV70" s="392"/>
      <c r="TWW70" s="381"/>
      <c r="TXE70" s="392"/>
      <c r="TXF70" s="381"/>
      <c r="TXN70" s="392"/>
      <c r="TXO70" s="381"/>
      <c r="TXW70" s="392"/>
      <c r="TXX70" s="381"/>
      <c r="TYF70" s="392"/>
      <c r="TYG70" s="381"/>
      <c r="TYO70" s="392"/>
      <c r="TYP70" s="381"/>
      <c r="TYX70" s="392"/>
      <c r="TYY70" s="381"/>
      <c r="TZG70" s="392"/>
      <c r="TZH70" s="381"/>
      <c r="TZP70" s="392"/>
      <c r="TZQ70" s="381"/>
      <c r="TZY70" s="392"/>
      <c r="TZZ70" s="381"/>
      <c r="UAH70" s="392"/>
      <c r="UAI70" s="381"/>
      <c r="UAQ70" s="392"/>
      <c r="UAR70" s="381"/>
      <c r="UAZ70" s="392"/>
      <c r="UBA70" s="381"/>
      <c r="UBI70" s="392"/>
      <c r="UBJ70" s="381"/>
      <c r="UBR70" s="392"/>
      <c r="UBS70" s="381"/>
      <c r="UCA70" s="392"/>
      <c r="UCB70" s="381"/>
      <c r="UCJ70" s="392"/>
      <c r="UCK70" s="381"/>
      <c r="UCS70" s="392"/>
      <c r="UCT70" s="381"/>
      <c r="UDB70" s="392"/>
      <c r="UDC70" s="381"/>
      <c r="UDK70" s="392"/>
      <c r="UDL70" s="381"/>
      <c r="UDT70" s="392"/>
      <c r="UDU70" s="381"/>
      <c r="UEC70" s="392"/>
      <c r="UED70" s="381"/>
      <c r="UEL70" s="392"/>
      <c r="UEM70" s="381"/>
      <c r="UEU70" s="392"/>
      <c r="UEV70" s="381"/>
      <c r="UFD70" s="392"/>
      <c r="UFE70" s="381"/>
      <c r="UFM70" s="392"/>
      <c r="UFN70" s="381"/>
      <c r="UFV70" s="392"/>
      <c r="UFW70" s="381"/>
      <c r="UGE70" s="392"/>
      <c r="UGF70" s="381"/>
      <c r="UGN70" s="392"/>
      <c r="UGO70" s="381"/>
      <c r="UGW70" s="392"/>
      <c r="UGX70" s="381"/>
      <c r="UHF70" s="392"/>
      <c r="UHG70" s="381"/>
      <c r="UHO70" s="392"/>
      <c r="UHP70" s="381"/>
      <c r="UHX70" s="392"/>
      <c r="UHY70" s="381"/>
      <c r="UIG70" s="392"/>
      <c r="UIH70" s="381"/>
      <c r="UIP70" s="392"/>
      <c r="UIQ70" s="381"/>
      <c r="UIY70" s="392"/>
      <c r="UIZ70" s="381"/>
      <c r="UJH70" s="392"/>
      <c r="UJI70" s="381"/>
      <c r="UJQ70" s="392"/>
      <c r="UJR70" s="381"/>
      <c r="UJZ70" s="392"/>
      <c r="UKA70" s="381"/>
      <c r="UKI70" s="392"/>
      <c r="UKJ70" s="381"/>
      <c r="UKR70" s="392"/>
      <c r="UKS70" s="381"/>
      <c r="ULA70" s="392"/>
      <c r="ULB70" s="381"/>
      <c r="ULJ70" s="392"/>
      <c r="ULK70" s="381"/>
      <c r="ULS70" s="392"/>
      <c r="ULT70" s="381"/>
      <c r="UMB70" s="392"/>
      <c r="UMC70" s="381"/>
      <c r="UMK70" s="392"/>
      <c r="UML70" s="381"/>
      <c r="UMT70" s="392"/>
      <c r="UMU70" s="381"/>
      <c r="UNC70" s="392"/>
      <c r="UND70" s="381"/>
      <c r="UNL70" s="392"/>
      <c r="UNM70" s="381"/>
      <c r="UNU70" s="392"/>
      <c r="UNV70" s="381"/>
      <c r="UOD70" s="392"/>
      <c r="UOE70" s="381"/>
      <c r="UOM70" s="392"/>
      <c r="UON70" s="381"/>
      <c r="UOV70" s="392"/>
      <c r="UOW70" s="381"/>
      <c r="UPE70" s="392"/>
      <c r="UPF70" s="381"/>
      <c r="UPN70" s="392"/>
      <c r="UPO70" s="381"/>
      <c r="UPW70" s="392"/>
      <c r="UPX70" s="381"/>
      <c r="UQF70" s="392"/>
      <c r="UQG70" s="381"/>
      <c r="UQO70" s="392"/>
      <c r="UQP70" s="381"/>
      <c r="UQX70" s="392"/>
      <c r="UQY70" s="381"/>
      <c r="URG70" s="392"/>
      <c r="URH70" s="381"/>
      <c r="URP70" s="392"/>
      <c r="URQ70" s="381"/>
      <c r="URY70" s="392"/>
      <c r="URZ70" s="381"/>
      <c r="USH70" s="392"/>
      <c r="USI70" s="381"/>
      <c r="USQ70" s="392"/>
      <c r="USR70" s="381"/>
      <c r="USZ70" s="392"/>
      <c r="UTA70" s="381"/>
      <c r="UTI70" s="392"/>
      <c r="UTJ70" s="381"/>
      <c r="UTR70" s="392"/>
      <c r="UTS70" s="381"/>
      <c r="UUA70" s="392"/>
      <c r="UUB70" s="381"/>
      <c r="UUJ70" s="392"/>
      <c r="UUK70" s="381"/>
      <c r="UUS70" s="392"/>
      <c r="UUT70" s="381"/>
      <c r="UVB70" s="392"/>
      <c r="UVC70" s="381"/>
      <c r="UVK70" s="392"/>
      <c r="UVL70" s="381"/>
      <c r="UVT70" s="392"/>
      <c r="UVU70" s="381"/>
      <c r="UWC70" s="392"/>
      <c r="UWD70" s="381"/>
      <c r="UWL70" s="392"/>
      <c r="UWM70" s="381"/>
      <c r="UWU70" s="392"/>
      <c r="UWV70" s="381"/>
      <c r="UXD70" s="392"/>
      <c r="UXE70" s="381"/>
      <c r="UXM70" s="392"/>
      <c r="UXN70" s="381"/>
      <c r="UXV70" s="392"/>
      <c r="UXW70" s="381"/>
      <c r="UYE70" s="392"/>
      <c r="UYF70" s="381"/>
      <c r="UYN70" s="392"/>
      <c r="UYO70" s="381"/>
      <c r="UYW70" s="392"/>
      <c r="UYX70" s="381"/>
      <c r="UZF70" s="392"/>
      <c r="UZG70" s="381"/>
      <c r="UZO70" s="392"/>
      <c r="UZP70" s="381"/>
      <c r="UZX70" s="392"/>
      <c r="UZY70" s="381"/>
      <c r="VAG70" s="392"/>
      <c r="VAH70" s="381"/>
      <c r="VAP70" s="392"/>
      <c r="VAQ70" s="381"/>
      <c r="VAY70" s="392"/>
      <c r="VAZ70" s="381"/>
      <c r="VBH70" s="392"/>
      <c r="VBI70" s="381"/>
      <c r="VBQ70" s="392"/>
      <c r="VBR70" s="381"/>
      <c r="VBZ70" s="392"/>
      <c r="VCA70" s="381"/>
      <c r="VCI70" s="392"/>
      <c r="VCJ70" s="381"/>
      <c r="VCR70" s="392"/>
      <c r="VCS70" s="381"/>
      <c r="VDA70" s="392"/>
      <c r="VDB70" s="381"/>
      <c r="VDJ70" s="392"/>
      <c r="VDK70" s="381"/>
      <c r="VDS70" s="392"/>
      <c r="VDT70" s="381"/>
      <c r="VEB70" s="392"/>
      <c r="VEC70" s="381"/>
      <c r="VEK70" s="392"/>
      <c r="VEL70" s="381"/>
      <c r="VET70" s="392"/>
      <c r="VEU70" s="381"/>
      <c r="VFC70" s="392"/>
      <c r="VFD70" s="381"/>
      <c r="VFL70" s="392"/>
      <c r="VFM70" s="381"/>
      <c r="VFU70" s="392"/>
      <c r="VFV70" s="381"/>
      <c r="VGD70" s="392"/>
      <c r="VGE70" s="381"/>
      <c r="VGM70" s="392"/>
      <c r="VGN70" s="381"/>
      <c r="VGV70" s="392"/>
      <c r="VGW70" s="381"/>
      <c r="VHE70" s="392"/>
      <c r="VHF70" s="381"/>
      <c r="VHN70" s="392"/>
      <c r="VHO70" s="381"/>
      <c r="VHW70" s="392"/>
      <c r="VHX70" s="381"/>
      <c r="VIF70" s="392"/>
      <c r="VIG70" s="381"/>
      <c r="VIO70" s="392"/>
      <c r="VIP70" s="381"/>
      <c r="VIX70" s="392"/>
      <c r="VIY70" s="381"/>
      <c r="VJG70" s="392"/>
      <c r="VJH70" s="381"/>
      <c r="VJP70" s="392"/>
      <c r="VJQ70" s="381"/>
      <c r="VJY70" s="392"/>
      <c r="VJZ70" s="381"/>
      <c r="VKH70" s="392"/>
      <c r="VKI70" s="381"/>
      <c r="VKQ70" s="392"/>
      <c r="VKR70" s="381"/>
      <c r="VKZ70" s="392"/>
      <c r="VLA70" s="381"/>
      <c r="VLI70" s="392"/>
      <c r="VLJ70" s="381"/>
      <c r="VLR70" s="392"/>
      <c r="VLS70" s="381"/>
      <c r="VMA70" s="392"/>
      <c r="VMB70" s="381"/>
      <c r="VMJ70" s="392"/>
      <c r="VMK70" s="381"/>
      <c r="VMS70" s="392"/>
      <c r="VMT70" s="381"/>
      <c r="VNB70" s="392"/>
      <c r="VNC70" s="381"/>
      <c r="VNK70" s="392"/>
      <c r="VNL70" s="381"/>
      <c r="VNT70" s="392"/>
      <c r="VNU70" s="381"/>
      <c r="VOC70" s="392"/>
      <c r="VOD70" s="381"/>
      <c r="VOL70" s="392"/>
      <c r="VOM70" s="381"/>
      <c r="VOU70" s="392"/>
      <c r="VOV70" s="381"/>
      <c r="VPD70" s="392"/>
      <c r="VPE70" s="381"/>
      <c r="VPM70" s="392"/>
      <c r="VPN70" s="381"/>
      <c r="VPV70" s="392"/>
      <c r="VPW70" s="381"/>
      <c r="VQE70" s="392"/>
      <c r="VQF70" s="381"/>
      <c r="VQN70" s="392"/>
      <c r="VQO70" s="381"/>
      <c r="VQW70" s="392"/>
      <c r="VQX70" s="381"/>
      <c r="VRF70" s="392"/>
      <c r="VRG70" s="381"/>
      <c r="VRO70" s="392"/>
      <c r="VRP70" s="381"/>
      <c r="VRX70" s="392"/>
      <c r="VRY70" s="381"/>
      <c r="VSG70" s="392"/>
      <c r="VSH70" s="381"/>
      <c r="VSP70" s="392"/>
      <c r="VSQ70" s="381"/>
      <c r="VSY70" s="392"/>
      <c r="VSZ70" s="381"/>
      <c r="VTH70" s="392"/>
      <c r="VTI70" s="381"/>
      <c r="VTQ70" s="392"/>
      <c r="VTR70" s="381"/>
      <c r="VTZ70" s="392"/>
      <c r="VUA70" s="381"/>
      <c r="VUI70" s="392"/>
      <c r="VUJ70" s="381"/>
      <c r="VUR70" s="392"/>
      <c r="VUS70" s="381"/>
      <c r="VVA70" s="392"/>
      <c r="VVB70" s="381"/>
      <c r="VVJ70" s="392"/>
      <c r="VVK70" s="381"/>
      <c r="VVS70" s="392"/>
      <c r="VVT70" s="381"/>
      <c r="VWB70" s="392"/>
      <c r="VWC70" s="381"/>
      <c r="VWK70" s="392"/>
      <c r="VWL70" s="381"/>
      <c r="VWT70" s="392"/>
      <c r="VWU70" s="381"/>
      <c r="VXC70" s="392"/>
      <c r="VXD70" s="381"/>
      <c r="VXL70" s="392"/>
      <c r="VXM70" s="381"/>
      <c r="VXU70" s="392"/>
      <c r="VXV70" s="381"/>
      <c r="VYD70" s="392"/>
      <c r="VYE70" s="381"/>
      <c r="VYM70" s="392"/>
      <c r="VYN70" s="381"/>
      <c r="VYV70" s="392"/>
      <c r="VYW70" s="381"/>
      <c r="VZE70" s="392"/>
      <c r="VZF70" s="381"/>
      <c r="VZN70" s="392"/>
      <c r="VZO70" s="381"/>
      <c r="VZW70" s="392"/>
      <c r="VZX70" s="381"/>
      <c r="WAF70" s="392"/>
      <c r="WAG70" s="381"/>
      <c r="WAO70" s="392"/>
      <c r="WAP70" s="381"/>
      <c r="WAX70" s="392"/>
      <c r="WAY70" s="381"/>
      <c r="WBG70" s="392"/>
      <c r="WBH70" s="381"/>
      <c r="WBP70" s="392"/>
      <c r="WBQ70" s="381"/>
      <c r="WBY70" s="392"/>
      <c r="WBZ70" s="381"/>
      <c r="WCH70" s="392"/>
      <c r="WCI70" s="381"/>
      <c r="WCQ70" s="392"/>
      <c r="WCR70" s="381"/>
      <c r="WCZ70" s="392"/>
      <c r="WDA70" s="381"/>
      <c r="WDI70" s="392"/>
      <c r="WDJ70" s="381"/>
      <c r="WDR70" s="392"/>
      <c r="WDS70" s="381"/>
      <c r="WEA70" s="392"/>
      <c r="WEB70" s="381"/>
      <c r="WEJ70" s="392"/>
      <c r="WEK70" s="381"/>
      <c r="WES70" s="392"/>
      <c r="WET70" s="381"/>
      <c r="WFB70" s="392"/>
      <c r="WFC70" s="381"/>
      <c r="WFK70" s="392"/>
      <c r="WFL70" s="381"/>
      <c r="WFT70" s="392"/>
      <c r="WFU70" s="381"/>
      <c r="WGC70" s="392"/>
      <c r="WGD70" s="381"/>
      <c r="WGL70" s="392"/>
      <c r="WGM70" s="381"/>
      <c r="WGU70" s="392"/>
      <c r="WGV70" s="381"/>
      <c r="WHD70" s="392"/>
      <c r="WHE70" s="381"/>
      <c r="WHM70" s="392"/>
      <c r="WHN70" s="381"/>
      <c r="WHV70" s="392"/>
      <c r="WHW70" s="381"/>
      <c r="WIE70" s="392"/>
      <c r="WIF70" s="381"/>
      <c r="WIN70" s="392"/>
      <c r="WIO70" s="381"/>
      <c r="WIW70" s="392"/>
      <c r="WIX70" s="381"/>
      <c r="WJF70" s="392"/>
      <c r="WJG70" s="381"/>
      <c r="WJO70" s="392"/>
      <c r="WJP70" s="381"/>
      <c r="WJX70" s="392"/>
      <c r="WJY70" s="381"/>
      <c r="WKG70" s="392"/>
      <c r="WKH70" s="381"/>
      <c r="WKP70" s="392"/>
      <c r="WKQ70" s="381"/>
      <c r="WKY70" s="392"/>
      <c r="WKZ70" s="381"/>
      <c r="WLH70" s="392"/>
      <c r="WLI70" s="381"/>
      <c r="WLQ70" s="392"/>
      <c r="WLR70" s="381"/>
      <c r="WLZ70" s="392"/>
      <c r="WMA70" s="381"/>
      <c r="WMI70" s="392"/>
      <c r="WMJ70" s="381"/>
      <c r="WMR70" s="392"/>
      <c r="WMS70" s="381"/>
      <c r="WNA70" s="392"/>
      <c r="WNB70" s="381"/>
      <c r="WNJ70" s="392"/>
      <c r="WNK70" s="381"/>
      <c r="WNS70" s="392"/>
      <c r="WNT70" s="381"/>
      <c r="WOB70" s="392"/>
      <c r="WOC70" s="381"/>
      <c r="WOK70" s="392"/>
      <c r="WOL70" s="381"/>
      <c r="WOT70" s="392"/>
      <c r="WOU70" s="381"/>
      <c r="WPC70" s="392"/>
      <c r="WPD70" s="381"/>
      <c r="WPL70" s="392"/>
      <c r="WPM70" s="381"/>
      <c r="WPU70" s="392"/>
      <c r="WPV70" s="381"/>
      <c r="WQD70" s="392"/>
      <c r="WQE70" s="381"/>
      <c r="WQM70" s="392"/>
      <c r="WQN70" s="381"/>
      <c r="WQV70" s="392"/>
      <c r="WQW70" s="381"/>
      <c r="WRE70" s="392"/>
      <c r="WRF70" s="381"/>
      <c r="WRN70" s="392"/>
      <c r="WRO70" s="381"/>
      <c r="WRW70" s="392"/>
      <c r="WRX70" s="381"/>
      <c r="WSF70" s="392"/>
      <c r="WSG70" s="381"/>
      <c r="WSO70" s="392"/>
      <c r="WSP70" s="381"/>
      <c r="WSX70" s="392"/>
      <c r="WSY70" s="381"/>
      <c r="WTG70" s="392"/>
      <c r="WTH70" s="381"/>
      <c r="WTP70" s="392"/>
      <c r="WTQ70" s="381"/>
      <c r="WTY70" s="392"/>
      <c r="WTZ70" s="381"/>
      <c r="WUH70" s="392"/>
      <c r="WUI70" s="381"/>
      <c r="WUQ70" s="392"/>
      <c r="WUR70" s="381"/>
      <c r="WUZ70" s="392"/>
      <c r="WVA70" s="381"/>
      <c r="WVI70" s="392"/>
      <c r="WVJ70" s="381"/>
      <c r="WVR70" s="392"/>
      <c r="WVS70" s="381"/>
      <c r="WWA70" s="392"/>
      <c r="WWB70" s="381"/>
      <c r="WWJ70" s="392"/>
      <c r="WWK70" s="381"/>
      <c r="WWS70" s="392"/>
      <c r="WWT70" s="381"/>
      <c r="WXB70" s="392"/>
      <c r="WXC70" s="381"/>
      <c r="WXK70" s="392"/>
      <c r="WXL70" s="381"/>
      <c r="WXT70" s="392"/>
      <c r="WXU70" s="381"/>
      <c r="WYC70" s="392"/>
      <c r="WYD70" s="381"/>
      <c r="WYL70" s="392"/>
      <c r="WYM70" s="381"/>
      <c r="WYU70" s="392"/>
      <c r="WYV70" s="381"/>
      <c r="WZD70" s="392"/>
      <c r="WZE70" s="381"/>
      <c r="WZM70" s="392"/>
      <c r="WZN70" s="381"/>
      <c r="WZV70" s="392"/>
      <c r="WZW70" s="381"/>
      <c r="XAE70" s="392"/>
      <c r="XAF70" s="381"/>
      <c r="XAN70" s="392"/>
      <c r="XAO70" s="381"/>
      <c r="XAW70" s="392"/>
      <c r="XAX70" s="381"/>
      <c r="XBF70" s="392"/>
      <c r="XBG70" s="381"/>
      <c r="XBO70" s="392"/>
      <c r="XBP70" s="381"/>
      <c r="XBX70" s="392"/>
      <c r="XBY70" s="381"/>
      <c r="XCG70" s="392"/>
      <c r="XCH70" s="381"/>
      <c r="XCP70" s="392"/>
      <c r="XCQ70" s="381"/>
      <c r="XCY70" s="392"/>
      <c r="XCZ70" s="381"/>
      <c r="XDH70" s="392"/>
      <c r="XDI70" s="381"/>
      <c r="XDQ70" s="392"/>
      <c r="XDR70" s="381"/>
      <c r="XDZ70" s="392"/>
      <c r="XEA70" s="381"/>
      <c r="XEI70" s="392"/>
      <c r="XEJ70" s="381"/>
      <c r="XER70" s="392"/>
      <c r="XES70" s="381"/>
      <c r="XFA70" s="392"/>
      <c r="XFB70" s="381"/>
    </row>
    <row r="71" spans="1:1019 1027:2045 2053:3071 3079:5114 5122:6140 6148:7166 7174:8192 8200:9209 9217:10235 10243:11261 11269:12287 12295:14330 14338:15356 15364:16382" s="378" customFormat="1" ht="38.25">
      <c r="A71" s="392">
        <v>34</v>
      </c>
      <c r="B71" s="381" t="s">
        <v>35</v>
      </c>
      <c r="J71" s="392"/>
      <c r="K71" s="381"/>
      <c r="S71" s="392"/>
      <c r="T71" s="381"/>
      <c r="AB71" s="392"/>
      <c r="AC71" s="381"/>
      <c r="AK71" s="392"/>
      <c r="AL71" s="381"/>
      <c r="AT71" s="392"/>
      <c r="AU71" s="381"/>
      <c r="BC71" s="392"/>
      <c r="BD71" s="381"/>
      <c r="BL71" s="392"/>
      <c r="BM71" s="381"/>
      <c r="BU71" s="392"/>
      <c r="BV71" s="381"/>
      <c r="CD71" s="392"/>
      <c r="CE71" s="381"/>
      <c r="CM71" s="392"/>
      <c r="CN71" s="381"/>
      <c r="CV71" s="392"/>
      <c r="CW71" s="381"/>
      <c r="DE71" s="392"/>
      <c r="DF71" s="381"/>
      <c r="DN71" s="392"/>
      <c r="DO71" s="381"/>
      <c r="DW71" s="392"/>
      <c r="DX71" s="381"/>
      <c r="EF71" s="392"/>
      <c r="EG71" s="381"/>
      <c r="EO71" s="392"/>
      <c r="EP71" s="381"/>
      <c r="EX71" s="392"/>
      <c r="EY71" s="381"/>
      <c r="FG71" s="392"/>
      <c r="FH71" s="381"/>
      <c r="FP71" s="392"/>
      <c r="FQ71" s="381"/>
      <c r="FY71" s="392"/>
      <c r="FZ71" s="381"/>
      <c r="GH71" s="392"/>
      <c r="GI71" s="381"/>
      <c r="GQ71" s="392"/>
      <c r="GR71" s="381"/>
      <c r="GZ71" s="392"/>
      <c r="HA71" s="381"/>
      <c r="HI71" s="392"/>
      <c r="HJ71" s="381"/>
      <c r="HR71" s="392"/>
      <c r="HS71" s="381"/>
      <c r="IA71" s="392"/>
      <c r="IB71" s="381"/>
      <c r="IJ71" s="392"/>
      <c r="IK71" s="381"/>
      <c r="IS71" s="392"/>
      <c r="IT71" s="381"/>
      <c r="JB71" s="392"/>
      <c r="JC71" s="381"/>
      <c r="JK71" s="392"/>
      <c r="JL71" s="381"/>
      <c r="JT71" s="392"/>
      <c r="JU71" s="381"/>
      <c r="KC71" s="392"/>
      <c r="KD71" s="381"/>
      <c r="KL71" s="392"/>
      <c r="KM71" s="381"/>
      <c r="KU71" s="392"/>
      <c r="KV71" s="381"/>
      <c r="LD71" s="392"/>
      <c r="LE71" s="381"/>
      <c r="LM71" s="392"/>
      <c r="LN71" s="381"/>
      <c r="LV71" s="392"/>
      <c r="LW71" s="381"/>
      <c r="ME71" s="392"/>
      <c r="MF71" s="381"/>
      <c r="MN71" s="392"/>
      <c r="MO71" s="381"/>
      <c r="MW71" s="392"/>
      <c r="MX71" s="381"/>
      <c r="NF71" s="392"/>
      <c r="NG71" s="381"/>
      <c r="NO71" s="392"/>
      <c r="NP71" s="381"/>
      <c r="NX71" s="392"/>
      <c r="NY71" s="381"/>
      <c r="OG71" s="392"/>
      <c r="OH71" s="381"/>
      <c r="OP71" s="392"/>
      <c r="OQ71" s="381"/>
      <c r="OY71" s="392"/>
      <c r="OZ71" s="381"/>
      <c r="PH71" s="392"/>
      <c r="PI71" s="381"/>
      <c r="PQ71" s="392"/>
      <c r="PR71" s="381"/>
      <c r="PZ71" s="392"/>
      <c r="QA71" s="381"/>
      <c r="QI71" s="392"/>
      <c r="QJ71" s="381"/>
      <c r="QR71" s="392"/>
      <c r="QS71" s="381"/>
      <c r="RA71" s="392"/>
      <c r="RB71" s="381"/>
      <c r="RJ71" s="392"/>
      <c r="RK71" s="381"/>
      <c r="RS71" s="392"/>
      <c r="RT71" s="381"/>
      <c r="SB71" s="392"/>
      <c r="SC71" s="381"/>
      <c r="SK71" s="392"/>
      <c r="SL71" s="381"/>
      <c r="ST71" s="392"/>
      <c r="SU71" s="381"/>
      <c r="TC71" s="392"/>
      <c r="TD71" s="381"/>
      <c r="TL71" s="392"/>
      <c r="TM71" s="381"/>
      <c r="TU71" s="392"/>
      <c r="TV71" s="381"/>
      <c r="UD71" s="392"/>
      <c r="UE71" s="381"/>
      <c r="UM71" s="392"/>
      <c r="UN71" s="381"/>
      <c r="UV71" s="392"/>
      <c r="UW71" s="381"/>
      <c r="VE71" s="392"/>
      <c r="VF71" s="381"/>
      <c r="VN71" s="392"/>
      <c r="VO71" s="381"/>
      <c r="VW71" s="392"/>
      <c r="VX71" s="381"/>
      <c r="WF71" s="392"/>
      <c r="WG71" s="381"/>
      <c r="WO71" s="392"/>
      <c r="WP71" s="381"/>
      <c r="WX71" s="392"/>
      <c r="WY71" s="381"/>
      <c r="XG71" s="392"/>
      <c r="XH71" s="381"/>
      <c r="XP71" s="392"/>
      <c r="XQ71" s="381"/>
      <c r="XY71" s="392"/>
      <c r="XZ71" s="381"/>
      <c r="YH71" s="392"/>
      <c r="YI71" s="381"/>
      <c r="YQ71" s="392"/>
      <c r="YR71" s="381"/>
      <c r="YZ71" s="392"/>
      <c r="ZA71" s="381"/>
      <c r="ZI71" s="392"/>
      <c r="ZJ71" s="381"/>
      <c r="ZR71" s="392"/>
      <c r="ZS71" s="381"/>
      <c r="AAA71" s="392"/>
      <c r="AAB71" s="381"/>
      <c r="AAJ71" s="392"/>
      <c r="AAK71" s="381"/>
      <c r="AAS71" s="392"/>
      <c r="AAT71" s="381"/>
      <c r="ABB71" s="392"/>
      <c r="ABC71" s="381"/>
      <c r="ABK71" s="392"/>
      <c r="ABL71" s="381"/>
      <c r="ABT71" s="392"/>
      <c r="ABU71" s="381"/>
      <c r="ACC71" s="392"/>
      <c r="ACD71" s="381"/>
      <c r="ACL71" s="392"/>
      <c r="ACM71" s="381"/>
      <c r="ACU71" s="392"/>
      <c r="ACV71" s="381"/>
      <c r="ADD71" s="392"/>
      <c r="ADE71" s="381"/>
      <c r="ADM71" s="392"/>
      <c r="ADN71" s="381"/>
      <c r="ADV71" s="392"/>
      <c r="ADW71" s="381"/>
      <c r="AEE71" s="392"/>
      <c r="AEF71" s="381"/>
      <c r="AEN71" s="392"/>
      <c r="AEO71" s="381"/>
      <c r="AEW71" s="392"/>
      <c r="AEX71" s="381"/>
      <c r="AFF71" s="392"/>
      <c r="AFG71" s="381"/>
      <c r="AFO71" s="392"/>
      <c r="AFP71" s="381"/>
      <c r="AFX71" s="392"/>
      <c r="AFY71" s="381"/>
      <c r="AGG71" s="392"/>
      <c r="AGH71" s="381"/>
      <c r="AGP71" s="392"/>
      <c r="AGQ71" s="381"/>
      <c r="AGY71" s="392"/>
      <c r="AGZ71" s="381"/>
      <c r="AHH71" s="392"/>
      <c r="AHI71" s="381"/>
      <c r="AHQ71" s="392"/>
      <c r="AHR71" s="381"/>
      <c r="AHZ71" s="392"/>
      <c r="AIA71" s="381"/>
      <c r="AII71" s="392"/>
      <c r="AIJ71" s="381"/>
      <c r="AIR71" s="392"/>
      <c r="AIS71" s="381"/>
      <c r="AJA71" s="392"/>
      <c r="AJB71" s="381"/>
      <c r="AJJ71" s="392"/>
      <c r="AJK71" s="381"/>
      <c r="AJS71" s="392"/>
      <c r="AJT71" s="381"/>
      <c r="AKB71" s="392"/>
      <c r="AKC71" s="381"/>
      <c r="AKK71" s="392"/>
      <c r="AKL71" s="381"/>
      <c r="AKT71" s="392"/>
      <c r="AKU71" s="381"/>
      <c r="ALC71" s="392"/>
      <c r="ALD71" s="381"/>
      <c r="ALL71" s="392"/>
      <c r="ALM71" s="381"/>
      <c r="ALU71" s="392"/>
      <c r="ALV71" s="381"/>
      <c r="AMD71" s="392"/>
      <c r="AME71" s="381"/>
      <c r="AMM71" s="392"/>
      <c r="AMN71" s="381"/>
      <c r="AMV71" s="392"/>
      <c r="AMW71" s="381"/>
      <c r="ANE71" s="392"/>
      <c r="ANF71" s="381"/>
      <c r="ANN71" s="392"/>
      <c r="ANO71" s="381"/>
      <c r="ANW71" s="392"/>
      <c r="ANX71" s="381"/>
      <c r="AOF71" s="392"/>
      <c r="AOG71" s="381"/>
      <c r="AOO71" s="392"/>
      <c r="AOP71" s="381"/>
      <c r="AOX71" s="392"/>
      <c r="AOY71" s="381"/>
      <c r="APG71" s="392"/>
      <c r="APH71" s="381"/>
      <c r="APP71" s="392"/>
      <c r="APQ71" s="381"/>
      <c r="APY71" s="392"/>
      <c r="APZ71" s="381"/>
      <c r="AQH71" s="392"/>
      <c r="AQI71" s="381"/>
      <c r="AQQ71" s="392"/>
      <c r="AQR71" s="381"/>
      <c r="AQZ71" s="392"/>
      <c r="ARA71" s="381"/>
      <c r="ARI71" s="392"/>
      <c r="ARJ71" s="381"/>
      <c r="ARR71" s="392"/>
      <c r="ARS71" s="381"/>
      <c r="ASA71" s="392"/>
      <c r="ASB71" s="381"/>
      <c r="ASJ71" s="392"/>
      <c r="ASK71" s="381"/>
      <c r="ASS71" s="392"/>
      <c r="AST71" s="381"/>
      <c r="ATB71" s="392"/>
      <c r="ATC71" s="381"/>
      <c r="ATK71" s="392"/>
      <c r="ATL71" s="381"/>
      <c r="ATT71" s="392"/>
      <c r="ATU71" s="381"/>
      <c r="AUC71" s="392"/>
      <c r="AUD71" s="381"/>
      <c r="AUL71" s="392"/>
      <c r="AUM71" s="381"/>
      <c r="AUU71" s="392"/>
      <c r="AUV71" s="381"/>
      <c r="AVD71" s="392"/>
      <c r="AVE71" s="381"/>
      <c r="AVM71" s="392"/>
      <c r="AVN71" s="381"/>
      <c r="AVV71" s="392"/>
      <c r="AVW71" s="381"/>
      <c r="AWE71" s="392"/>
      <c r="AWF71" s="381"/>
      <c r="AWN71" s="392"/>
      <c r="AWO71" s="381"/>
      <c r="AWW71" s="392"/>
      <c r="AWX71" s="381"/>
      <c r="AXF71" s="392"/>
      <c r="AXG71" s="381"/>
      <c r="AXO71" s="392"/>
      <c r="AXP71" s="381"/>
      <c r="AXX71" s="392"/>
      <c r="AXY71" s="381"/>
      <c r="AYG71" s="392"/>
      <c r="AYH71" s="381"/>
      <c r="AYP71" s="392"/>
      <c r="AYQ71" s="381"/>
      <c r="AYY71" s="392"/>
      <c r="AYZ71" s="381"/>
      <c r="AZH71" s="392"/>
      <c r="AZI71" s="381"/>
      <c r="AZQ71" s="392"/>
      <c r="AZR71" s="381"/>
      <c r="AZZ71" s="392"/>
      <c r="BAA71" s="381"/>
      <c r="BAI71" s="392"/>
      <c r="BAJ71" s="381"/>
      <c r="BAR71" s="392"/>
      <c r="BAS71" s="381"/>
      <c r="BBA71" s="392"/>
      <c r="BBB71" s="381"/>
      <c r="BBJ71" s="392"/>
      <c r="BBK71" s="381"/>
      <c r="BBS71" s="392"/>
      <c r="BBT71" s="381"/>
      <c r="BCB71" s="392"/>
      <c r="BCC71" s="381"/>
      <c r="BCK71" s="392"/>
      <c r="BCL71" s="381"/>
      <c r="BCT71" s="392"/>
      <c r="BCU71" s="381"/>
      <c r="BDC71" s="392"/>
      <c r="BDD71" s="381"/>
      <c r="BDL71" s="392"/>
      <c r="BDM71" s="381"/>
      <c r="BDU71" s="392"/>
      <c r="BDV71" s="381"/>
      <c r="BED71" s="392"/>
      <c r="BEE71" s="381"/>
      <c r="BEM71" s="392"/>
      <c r="BEN71" s="381"/>
      <c r="BEV71" s="392"/>
      <c r="BEW71" s="381"/>
      <c r="BFE71" s="392"/>
      <c r="BFF71" s="381"/>
      <c r="BFN71" s="392"/>
      <c r="BFO71" s="381"/>
      <c r="BFW71" s="392"/>
      <c r="BFX71" s="381"/>
      <c r="BGF71" s="392"/>
      <c r="BGG71" s="381"/>
      <c r="BGO71" s="392"/>
      <c r="BGP71" s="381"/>
      <c r="BGX71" s="392"/>
      <c r="BGY71" s="381"/>
      <c r="BHG71" s="392"/>
      <c r="BHH71" s="381"/>
      <c r="BHP71" s="392"/>
      <c r="BHQ71" s="381"/>
      <c r="BHY71" s="392"/>
      <c r="BHZ71" s="381"/>
      <c r="BIH71" s="392"/>
      <c r="BII71" s="381"/>
      <c r="BIQ71" s="392"/>
      <c r="BIR71" s="381"/>
      <c r="BIZ71" s="392"/>
      <c r="BJA71" s="381"/>
      <c r="BJI71" s="392"/>
      <c r="BJJ71" s="381"/>
      <c r="BJR71" s="392"/>
      <c r="BJS71" s="381"/>
      <c r="BKA71" s="392"/>
      <c r="BKB71" s="381"/>
      <c r="BKJ71" s="392"/>
      <c r="BKK71" s="381"/>
      <c r="BKS71" s="392"/>
      <c r="BKT71" s="381"/>
      <c r="BLB71" s="392"/>
      <c r="BLC71" s="381"/>
      <c r="BLK71" s="392"/>
      <c r="BLL71" s="381"/>
      <c r="BLT71" s="392"/>
      <c r="BLU71" s="381"/>
      <c r="BMC71" s="392"/>
      <c r="BMD71" s="381"/>
      <c r="BML71" s="392"/>
      <c r="BMM71" s="381"/>
      <c r="BMU71" s="392"/>
      <c r="BMV71" s="381"/>
      <c r="BND71" s="392"/>
      <c r="BNE71" s="381"/>
      <c r="BNM71" s="392"/>
      <c r="BNN71" s="381"/>
      <c r="BNV71" s="392"/>
      <c r="BNW71" s="381"/>
      <c r="BOE71" s="392"/>
      <c r="BOF71" s="381"/>
      <c r="BON71" s="392"/>
      <c r="BOO71" s="381"/>
      <c r="BOW71" s="392"/>
      <c r="BOX71" s="381"/>
      <c r="BPF71" s="392"/>
      <c r="BPG71" s="381"/>
      <c r="BPO71" s="392"/>
      <c r="BPP71" s="381"/>
      <c r="BPX71" s="392"/>
      <c r="BPY71" s="381"/>
      <c r="BQG71" s="392"/>
      <c r="BQH71" s="381"/>
      <c r="BQP71" s="392"/>
      <c r="BQQ71" s="381"/>
      <c r="BQY71" s="392"/>
      <c r="BQZ71" s="381"/>
      <c r="BRH71" s="392"/>
      <c r="BRI71" s="381"/>
      <c r="BRQ71" s="392"/>
      <c r="BRR71" s="381"/>
      <c r="BRZ71" s="392"/>
      <c r="BSA71" s="381"/>
      <c r="BSI71" s="392"/>
      <c r="BSJ71" s="381"/>
      <c r="BSR71" s="392"/>
      <c r="BSS71" s="381"/>
      <c r="BTA71" s="392"/>
      <c r="BTB71" s="381"/>
      <c r="BTJ71" s="392"/>
      <c r="BTK71" s="381"/>
      <c r="BTS71" s="392"/>
      <c r="BTT71" s="381"/>
      <c r="BUB71" s="392"/>
      <c r="BUC71" s="381"/>
      <c r="BUK71" s="392"/>
      <c r="BUL71" s="381"/>
      <c r="BUT71" s="392"/>
      <c r="BUU71" s="381"/>
      <c r="BVC71" s="392"/>
      <c r="BVD71" s="381"/>
      <c r="BVL71" s="392"/>
      <c r="BVM71" s="381"/>
      <c r="BVU71" s="392"/>
      <c r="BVV71" s="381"/>
      <c r="BWD71" s="392"/>
      <c r="BWE71" s="381"/>
      <c r="BWM71" s="392"/>
      <c r="BWN71" s="381"/>
      <c r="BWV71" s="392"/>
      <c r="BWW71" s="381"/>
      <c r="BXE71" s="392"/>
      <c r="BXF71" s="381"/>
      <c r="BXN71" s="392"/>
      <c r="BXO71" s="381"/>
      <c r="BXW71" s="392"/>
      <c r="BXX71" s="381"/>
      <c r="BYF71" s="392"/>
      <c r="BYG71" s="381"/>
      <c r="BYO71" s="392"/>
      <c r="BYP71" s="381"/>
      <c r="BYX71" s="392"/>
      <c r="BYY71" s="381"/>
      <c r="BZG71" s="392"/>
      <c r="BZH71" s="381"/>
      <c r="BZP71" s="392"/>
      <c r="BZQ71" s="381"/>
      <c r="BZY71" s="392"/>
      <c r="BZZ71" s="381"/>
      <c r="CAH71" s="392"/>
      <c r="CAI71" s="381"/>
      <c r="CAQ71" s="392"/>
      <c r="CAR71" s="381"/>
      <c r="CAZ71" s="392"/>
      <c r="CBA71" s="381"/>
      <c r="CBI71" s="392"/>
      <c r="CBJ71" s="381"/>
      <c r="CBR71" s="392"/>
      <c r="CBS71" s="381"/>
      <c r="CCA71" s="392"/>
      <c r="CCB71" s="381"/>
      <c r="CCJ71" s="392"/>
      <c r="CCK71" s="381"/>
      <c r="CCS71" s="392"/>
      <c r="CCT71" s="381"/>
      <c r="CDB71" s="392"/>
      <c r="CDC71" s="381"/>
      <c r="CDK71" s="392"/>
      <c r="CDL71" s="381"/>
      <c r="CDT71" s="392"/>
      <c r="CDU71" s="381"/>
      <c r="CEC71" s="392"/>
      <c r="CED71" s="381"/>
      <c r="CEL71" s="392"/>
      <c r="CEM71" s="381"/>
      <c r="CEU71" s="392"/>
      <c r="CEV71" s="381"/>
      <c r="CFD71" s="392"/>
      <c r="CFE71" s="381"/>
      <c r="CFM71" s="392"/>
      <c r="CFN71" s="381"/>
      <c r="CFV71" s="392"/>
      <c r="CFW71" s="381"/>
      <c r="CGE71" s="392"/>
      <c r="CGF71" s="381"/>
      <c r="CGN71" s="392"/>
      <c r="CGO71" s="381"/>
      <c r="CGW71" s="392"/>
      <c r="CGX71" s="381"/>
      <c r="CHF71" s="392"/>
      <c r="CHG71" s="381"/>
      <c r="CHO71" s="392"/>
      <c r="CHP71" s="381"/>
      <c r="CHX71" s="392"/>
      <c r="CHY71" s="381"/>
      <c r="CIG71" s="392"/>
      <c r="CIH71" s="381"/>
      <c r="CIP71" s="392"/>
      <c r="CIQ71" s="381"/>
      <c r="CIY71" s="392"/>
      <c r="CIZ71" s="381"/>
      <c r="CJH71" s="392"/>
      <c r="CJI71" s="381"/>
      <c r="CJQ71" s="392"/>
      <c r="CJR71" s="381"/>
      <c r="CJZ71" s="392"/>
      <c r="CKA71" s="381"/>
      <c r="CKI71" s="392"/>
      <c r="CKJ71" s="381"/>
      <c r="CKR71" s="392"/>
      <c r="CKS71" s="381"/>
      <c r="CLA71" s="392"/>
      <c r="CLB71" s="381"/>
      <c r="CLJ71" s="392"/>
      <c r="CLK71" s="381"/>
      <c r="CLS71" s="392"/>
      <c r="CLT71" s="381"/>
      <c r="CMB71" s="392"/>
      <c r="CMC71" s="381"/>
      <c r="CMK71" s="392"/>
      <c r="CML71" s="381"/>
      <c r="CMT71" s="392"/>
      <c r="CMU71" s="381"/>
      <c r="CNC71" s="392"/>
      <c r="CND71" s="381"/>
      <c r="CNL71" s="392"/>
      <c r="CNM71" s="381"/>
      <c r="CNU71" s="392"/>
      <c r="CNV71" s="381"/>
      <c r="COD71" s="392"/>
      <c r="COE71" s="381"/>
      <c r="COM71" s="392"/>
      <c r="CON71" s="381"/>
      <c r="COV71" s="392"/>
      <c r="COW71" s="381"/>
      <c r="CPE71" s="392"/>
      <c r="CPF71" s="381"/>
      <c r="CPN71" s="392"/>
      <c r="CPO71" s="381"/>
      <c r="CPW71" s="392"/>
      <c r="CPX71" s="381"/>
      <c r="CQF71" s="392"/>
      <c r="CQG71" s="381"/>
      <c r="CQO71" s="392"/>
      <c r="CQP71" s="381"/>
      <c r="CQX71" s="392"/>
      <c r="CQY71" s="381"/>
      <c r="CRG71" s="392"/>
      <c r="CRH71" s="381"/>
      <c r="CRP71" s="392"/>
      <c r="CRQ71" s="381"/>
      <c r="CRY71" s="392"/>
      <c r="CRZ71" s="381"/>
      <c r="CSH71" s="392"/>
      <c r="CSI71" s="381"/>
      <c r="CSQ71" s="392"/>
      <c r="CSR71" s="381"/>
      <c r="CSZ71" s="392"/>
      <c r="CTA71" s="381"/>
      <c r="CTI71" s="392"/>
      <c r="CTJ71" s="381"/>
      <c r="CTR71" s="392"/>
      <c r="CTS71" s="381"/>
      <c r="CUA71" s="392"/>
      <c r="CUB71" s="381"/>
      <c r="CUJ71" s="392"/>
      <c r="CUK71" s="381"/>
      <c r="CUS71" s="392"/>
      <c r="CUT71" s="381"/>
      <c r="CVB71" s="392"/>
      <c r="CVC71" s="381"/>
      <c r="CVK71" s="392"/>
      <c r="CVL71" s="381"/>
      <c r="CVT71" s="392"/>
      <c r="CVU71" s="381"/>
      <c r="CWC71" s="392"/>
      <c r="CWD71" s="381"/>
      <c r="CWL71" s="392"/>
      <c r="CWM71" s="381"/>
      <c r="CWU71" s="392"/>
      <c r="CWV71" s="381"/>
      <c r="CXD71" s="392"/>
      <c r="CXE71" s="381"/>
      <c r="CXM71" s="392"/>
      <c r="CXN71" s="381"/>
      <c r="CXV71" s="392"/>
      <c r="CXW71" s="381"/>
      <c r="CYE71" s="392"/>
      <c r="CYF71" s="381"/>
      <c r="CYN71" s="392"/>
      <c r="CYO71" s="381"/>
      <c r="CYW71" s="392"/>
      <c r="CYX71" s="381"/>
      <c r="CZF71" s="392"/>
      <c r="CZG71" s="381"/>
      <c r="CZO71" s="392"/>
      <c r="CZP71" s="381"/>
      <c r="CZX71" s="392"/>
      <c r="CZY71" s="381"/>
      <c r="DAG71" s="392"/>
      <c r="DAH71" s="381"/>
      <c r="DAP71" s="392"/>
      <c r="DAQ71" s="381"/>
      <c r="DAY71" s="392"/>
      <c r="DAZ71" s="381"/>
      <c r="DBH71" s="392"/>
      <c r="DBI71" s="381"/>
      <c r="DBQ71" s="392"/>
      <c r="DBR71" s="381"/>
      <c r="DBZ71" s="392"/>
      <c r="DCA71" s="381"/>
      <c r="DCI71" s="392"/>
      <c r="DCJ71" s="381"/>
      <c r="DCR71" s="392"/>
      <c r="DCS71" s="381"/>
      <c r="DDA71" s="392"/>
      <c r="DDB71" s="381"/>
      <c r="DDJ71" s="392"/>
      <c r="DDK71" s="381"/>
      <c r="DDS71" s="392"/>
      <c r="DDT71" s="381"/>
      <c r="DEB71" s="392"/>
      <c r="DEC71" s="381"/>
      <c r="DEK71" s="392"/>
      <c r="DEL71" s="381"/>
      <c r="DET71" s="392"/>
      <c r="DEU71" s="381"/>
      <c r="DFC71" s="392"/>
      <c r="DFD71" s="381"/>
      <c r="DFL71" s="392"/>
      <c r="DFM71" s="381"/>
      <c r="DFU71" s="392"/>
      <c r="DFV71" s="381"/>
      <c r="DGD71" s="392"/>
      <c r="DGE71" s="381"/>
      <c r="DGM71" s="392"/>
      <c r="DGN71" s="381"/>
      <c r="DGV71" s="392"/>
      <c r="DGW71" s="381"/>
      <c r="DHE71" s="392"/>
      <c r="DHF71" s="381"/>
      <c r="DHN71" s="392"/>
      <c r="DHO71" s="381"/>
      <c r="DHW71" s="392"/>
      <c r="DHX71" s="381"/>
      <c r="DIF71" s="392"/>
      <c r="DIG71" s="381"/>
      <c r="DIO71" s="392"/>
      <c r="DIP71" s="381"/>
      <c r="DIX71" s="392"/>
      <c r="DIY71" s="381"/>
      <c r="DJG71" s="392"/>
      <c r="DJH71" s="381"/>
      <c r="DJP71" s="392"/>
      <c r="DJQ71" s="381"/>
      <c r="DJY71" s="392"/>
      <c r="DJZ71" s="381"/>
      <c r="DKH71" s="392"/>
      <c r="DKI71" s="381"/>
      <c r="DKQ71" s="392"/>
      <c r="DKR71" s="381"/>
      <c r="DKZ71" s="392"/>
      <c r="DLA71" s="381"/>
      <c r="DLI71" s="392"/>
      <c r="DLJ71" s="381"/>
      <c r="DLR71" s="392"/>
      <c r="DLS71" s="381"/>
      <c r="DMA71" s="392"/>
      <c r="DMB71" s="381"/>
      <c r="DMJ71" s="392"/>
      <c r="DMK71" s="381"/>
      <c r="DMS71" s="392"/>
      <c r="DMT71" s="381"/>
      <c r="DNB71" s="392"/>
      <c r="DNC71" s="381"/>
      <c r="DNK71" s="392"/>
      <c r="DNL71" s="381"/>
      <c r="DNT71" s="392"/>
      <c r="DNU71" s="381"/>
      <c r="DOC71" s="392"/>
      <c r="DOD71" s="381"/>
      <c r="DOL71" s="392"/>
      <c r="DOM71" s="381"/>
      <c r="DOU71" s="392"/>
      <c r="DOV71" s="381"/>
      <c r="DPD71" s="392"/>
      <c r="DPE71" s="381"/>
      <c r="DPM71" s="392"/>
      <c r="DPN71" s="381"/>
      <c r="DPV71" s="392"/>
      <c r="DPW71" s="381"/>
      <c r="DQE71" s="392"/>
      <c r="DQF71" s="381"/>
      <c r="DQN71" s="392"/>
      <c r="DQO71" s="381"/>
      <c r="DQW71" s="392"/>
      <c r="DQX71" s="381"/>
      <c r="DRF71" s="392"/>
      <c r="DRG71" s="381"/>
      <c r="DRO71" s="392"/>
      <c r="DRP71" s="381"/>
      <c r="DRX71" s="392"/>
      <c r="DRY71" s="381"/>
      <c r="DSG71" s="392"/>
      <c r="DSH71" s="381"/>
      <c r="DSP71" s="392"/>
      <c r="DSQ71" s="381"/>
      <c r="DSY71" s="392"/>
      <c r="DSZ71" s="381"/>
      <c r="DTH71" s="392"/>
      <c r="DTI71" s="381"/>
      <c r="DTQ71" s="392"/>
      <c r="DTR71" s="381"/>
      <c r="DTZ71" s="392"/>
      <c r="DUA71" s="381"/>
      <c r="DUI71" s="392"/>
      <c r="DUJ71" s="381"/>
      <c r="DUR71" s="392"/>
      <c r="DUS71" s="381"/>
      <c r="DVA71" s="392"/>
      <c r="DVB71" s="381"/>
      <c r="DVJ71" s="392"/>
      <c r="DVK71" s="381"/>
      <c r="DVS71" s="392"/>
      <c r="DVT71" s="381"/>
      <c r="DWB71" s="392"/>
      <c r="DWC71" s="381"/>
      <c r="DWK71" s="392"/>
      <c r="DWL71" s="381"/>
      <c r="DWT71" s="392"/>
      <c r="DWU71" s="381"/>
      <c r="DXC71" s="392"/>
      <c r="DXD71" s="381"/>
      <c r="DXL71" s="392"/>
      <c r="DXM71" s="381"/>
      <c r="DXU71" s="392"/>
      <c r="DXV71" s="381"/>
      <c r="DYD71" s="392"/>
      <c r="DYE71" s="381"/>
      <c r="DYM71" s="392"/>
      <c r="DYN71" s="381"/>
      <c r="DYV71" s="392"/>
      <c r="DYW71" s="381"/>
      <c r="DZE71" s="392"/>
      <c r="DZF71" s="381"/>
      <c r="DZN71" s="392"/>
      <c r="DZO71" s="381"/>
      <c r="DZW71" s="392"/>
      <c r="DZX71" s="381"/>
      <c r="EAF71" s="392"/>
      <c r="EAG71" s="381"/>
      <c r="EAO71" s="392"/>
      <c r="EAP71" s="381"/>
      <c r="EAX71" s="392"/>
      <c r="EAY71" s="381"/>
      <c r="EBG71" s="392"/>
      <c r="EBH71" s="381"/>
      <c r="EBP71" s="392"/>
      <c r="EBQ71" s="381"/>
      <c r="EBY71" s="392"/>
      <c r="EBZ71" s="381"/>
      <c r="ECH71" s="392"/>
      <c r="ECI71" s="381"/>
      <c r="ECQ71" s="392"/>
      <c r="ECR71" s="381"/>
      <c r="ECZ71" s="392"/>
      <c r="EDA71" s="381"/>
      <c r="EDI71" s="392"/>
      <c r="EDJ71" s="381"/>
      <c r="EDR71" s="392"/>
      <c r="EDS71" s="381"/>
      <c r="EEA71" s="392"/>
      <c r="EEB71" s="381"/>
      <c r="EEJ71" s="392"/>
      <c r="EEK71" s="381"/>
      <c r="EES71" s="392"/>
      <c r="EET71" s="381"/>
      <c r="EFB71" s="392"/>
      <c r="EFC71" s="381"/>
      <c r="EFK71" s="392"/>
      <c r="EFL71" s="381"/>
      <c r="EFT71" s="392"/>
      <c r="EFU71" s="381"/>
      <c r="EGC71" s="392"/>
      <c r="EGD71" s="381"/>
      <c r="EGL71" s="392"/>
      <c r="EGM71" s="381"/>
      <c r="EGU71" s="392"/>
      <c r="EGV71" s="381"/>
      <c r="EHD71" s="392"/>
      <c r="EHE71" s="381"/>
      <c r="EHM71" s="392"/>
      <c r="EHN71" s="381"/>
      <c r="EHV71" s="392"/>
      <c r="EHW71" s="381"/>
      <c r="EIE71" s="392"/>
      <c r="EIF71" s="381"/>
      <c r="EIN71" s="392"/>
      <c r="EIO71" s="381"/>
      <c r="EIW71" s="392"/>
      <c r="EIX71" s="381"/>
      <c r="EJF71" s="392"/>
      <c r="EJG71" s="381"/>
      <c r="EJO71" s="392"/>
      <c r="EJP71" s="381"/>
      <c r="EJX71" s="392"/>
      <c r="EJY71" s="381"/>
      <c r="EKG71" s="392"/>
      <c r="EKH71" s="381"/>
      <c r="EKP71" s="392"/>
      <c r="EKQ71" s="381"/>
      <c r="EKY71" s="392"/>
      <c r="EKZ71" s="381"/>
      <c r="ELH71" s="392"/>
      <c r="ELI71" s="381"/>
      <c r="ELQ71" s="392"/>
      <c r="ELR71" s="381"/>
      <c r="ELZ71" s="392"/>
      <c r="EMA71" s="381"/>
      <c r="EMI71" s="392"/>
      <c r="EMJ71" s="381"/>
      <c r="EMR71" s="392"/>
      <c r="EMS71" s="381"/>
      <c r="ENA71" s="392"/>
      <c r="ENB71" s="381"/>
      <c r="ENJ71" s="392"/>
      <c r="ENK71" s="381"/>
      <c r="ENS71" s="392"/>
      <c r="ENT71" s="381"/>
      <c r="EOB71" s="392"/>
      <c r="EOC71" s="381"/>
      <c r="EOK71" s="392"/>
      <c r="EOL71" s="381"/>
      <c r="EOT71" s="392"/>
      <c r="EOU71" s="381"/>
      <c r="EPC71" s="392"/>
      <c r="EPD71" s="381"/>
      <c r="EPL71" s="392"/>
      <c r="EPM71" s="381"/>
      <c r="EPU71" s="392"/>
      <c r="EPV71" s="381"/>
      <c r="EQD71" s="392"/>
      <c r="EQE71" s="381"/>
      <c r="EQM71" s="392"/>
      <c r="EQN71" s="381"/>
      <c r="EQV71" s="392"/>
      <c r="EQW71" s="381"/>
      <c r="ERE71" s="392"/>
      <c r="ERF71" s="381"/>
      <c r="ERN71" s="392"/>
      <c r="ERO71" s="381"/>
      <c r="ERW71" s="392"/>
      <c r="ERX71" s="381"/>
      <c r="ESF71" s="392"/>
      <c r="ESG71" s="381"/>
      <c r="ESO71" s="392"/>
      <c r="ESP71" s="381"/>
      <c r="ESX71" s="392"/>
      <c r="ESY71" s="381"/>
      <c r="ETG71" s="392"/>
      <c r="ETH71" s="381"/>
      <c r="ETP71" s="392"/>
      <c r="ETQ71" s="381"/>
      <c r="ETY71" s="392"/>
      <c r="ETZ71" s="381"/>
      <c r="EUH71" s="392"/>
      <c r="EUI71" s="381"/>
      <c r="EUQ71" s="392"/>
      <c r="EUR71" s="381"/>
      <c r="EUZ71" s="392"/>
      <c r="EVA71" s="381"/>
      <c r="EVI71" s="392"/>
      <c r="EVJ71" s="381"/>
      <c r="EVR71" s="392"/>
      <c r="EVS71" s="381"/>
      <c r="EWA71" s="392"/>
      <c r="EWB71" s="381"/>
      <c r="EWJ71" s="392"/>
      <c r="EWK71" s="381"/>
      <c r="EWS71" s="392"/>
      <c r="EWT71" s="381"/>
      <c r="EXB71" s="392"/>
      <c r="EXC71" s="381"/>
      <c r="EXK71" s="392"/>
      <c r="EXL71" s="381"/>
      <c r="EXT71" s="392"/>
      <c r="EXU71" s="381"/>
      <c r="EYC71" s="392"/>
      <c r="EYD71" s="381"/>
      <c r="EYL71" s="392"/>
      <c r="EYM71" s="381"/>
      <c r="EYU71" s="392"/>
      <c r="EYV71" s="381"/>
      <c r="EZD71" s="392"/>
      <c r="EZE71" s="381"/>
      <c r="EZM71" s="392"/>
      <c r="EZN71" s="381"/>
      <c r="EZV71" s="392"/>
      <c r="EZW71" s="381"/>
      <c r="FAE71" s="392"/>
      <c r="FAF71" s="381"/>
      <c r="FAN71" s="392"/>
      <c r="FAO71" s="381"/>
      <c r="FAW71" s="392"/>
      <c r="FAX71" s="381"/>
      <c r="FBF71" s="392"/>
      <c r="FBG71" s="381"/>
      <c r="FBO71" s="392"/>
      <c r="FBP71" s="381"/>
      <c r="FBX71" s="392"/>
      <c r="FBY71" s="381"/>
      <c r="FCG71" s="392"/>
      <c r="FCH71" s="381"/>
      <c r="FCP71" s="392"/>
      <c r="FCQ71" s="381"/>
      <c r="FCY71" s="392"/>
      <c r="FCZ71" s="381"/>
      <c r="FDH71" s="392"/>
      <c r="FDI71" s="381"/>
      <c r="FDQ71" s="392"/>
      <c r="FDR71" s="381"/>
      <c r="FDZ71" s="392"/>
      <c r="FEA71" s="381"/>
      <c r="FEI71" s="392"/>
      <c r="FEJ71" s="381"/>
      <c r="FER71" s="392"/>
      <c r="FES71" s="381"/>
      <c r="FFA71" s="392"/>
      <c r="FFB71" s="381"/>
      <c r="FFJ71" s="392"/>
      <c r="FFK71" s="381"/>
      <c r="FFS71" s="392"/>
      <c r="FFT71" s="381"/>
      <c r="FGB71" s="392"/>
      <c r="FGC71" s="381"/>
      <c r="FGK71" s="392"/>
      <c r="FGL71" s="381"/>
      <c r="FGT71" s="392"/>
      <c r="FGU71" s="381"/>
      <c r="FHC71" s="392"/>
      <c r="FHD71" s="381"/>
      <c r="FHL71" s="392"/>
      <c r="FHM71" s="381"/>
      <c r="FHU71" s="392"/>
      <c r="FHV71" s="381"/>
      <c r="FID71" s="392"/>
      <c r="FIE71" s="381"/>
      <c r="FIM71" s="392"/>
      <c r="FIN71" s="381"/>
      <c r="FIV71" s="392"/>
      <c r="FIW71" s="381"/>
      <c r="FJE71" s="392"/>
      <c r="FJF71" s="381"/>
      <c r="FJN71" s="392"/>
      <c r="FJO71" s="381"/>
      <c r="FJW71" s="392"/>
      <c r="FJX71" s="381"/>
      <c r="FKF71" s="392"/>
      <c r="FKG71" s="381"/>
      <c r="FKO71" s="392"/>
      <c r="FKP71" s="381"/>
      <c r="FKX71" s="392"/>
      <c r="FKY71" s="381"/>
      <c r="FLG71" s="392"/>
      <c r="FLH71" s="381"/>
      <c r="FLP71" s="392"/>
      <c r="FLQ71" s="381"/>
      <c r="FLY71" s="392"/>
      <c r="FLZ71" s="381"/>
      <c r="FMH71" s="392"/>
      <c r="FMI71" s="381"/>
      <c r="FMQ71" s="392"/>
      <c r="FMR71" s="381"/>
      <c r="FMZ71" s="392"/>
      <c r="FNA71" s="381"/>
      <c r="FNI71" s="392"/>
      <c r="FNJ71" s="381"/>
      <c r="FNR71" s="392"/>
      <c r="FNS71" s="381"/>
      <c r="FOA71" s="392"/>
      <c r="FOB71" s="381"/>
      <c r="FOJ71" s="392"/>
      <c r="FOK71" s="381"/>
      <c r="FOS71" s="392"/>
      <c r="FOT71" s="381"/>
      <c r="FPB71" s="392"/>
      <c r="FPC71" s="381"/>
      <c r="FPK71" s="392"/>
      <c r="FPL71" s="381"/>
      <c r="FPT71" s="392"/>
      <c r="FPU71" s="381"/>
      <c r="FQC71" s="392"/>
      <c r="FQD71" s="381"/>
      <c r="FQL71" s="392"/>
      <c r="FQM71" s="381"/>
      <c r="FQU71" s="392"/>
      <c r="FQV71" s="381"/>
      <c r="FRD71" s="392"/>
      <c r="FRE71" s="381"/>
      <c r="FRM71" s="392"/>
      <c r="FRN71" s="381"/>
      <c r="FRV71" s="392"/>
      <c r="FRW71" s="381"/>
      <c r="FSE71" s="392"/>
      <c r="FSF71" s="381"/>
      <c r="FSN71" s="392"/>
      <c r="FSO71" s="381"/>
      <c r="FSW71" s="392"/>
      <c r="FSX71" s="381"/>
      <c r="FTF71" s="392"/>
      <c r="FTG71" s="381"/>
      <c r="FTO71" s="392"/>
      <c r="FTP71" s="381"/>
      <c r="FTX71" s="392"/>
      <c r="FTY71" s="381"/>
      <c r="FUG71" s="392"/>
      <c r="FUH71" s="381"/>
      <c r="FUP71" s="392"/>
      <c r="FUQ71" s="381"/>
      <c r="FUY71" s="392"/>
      <c r="FUZ71" s="381"/>
      <c r="FVH71" s="392"/>
      <c r="FVI71" s="381"/>
      <c r="FVQ71" s="392"/>
      <c r="FVR71" s="381"/>
      <c r="FVZ71" s="392"/>
      <c r="FWA71" s="381"/>
      <c r="FWI71" s="392"/>
      <c r="FWJ71" s="381"/>
      <c r="FWR71" s="392"/>
      <c r="FWS71" s="381"/>
      <c r="FXA71" s="392"/>
      <c r="FXB71" s="381"/>
      <c r="FXJ71" s="392"/>
      <c r="FXK71" s="381"/>
      <c r="FXS71" s="392"/>
      <c r="FXT71" s="381"/>
      <c r="FYB71" s="392"/>
      <c r="FYC71" s="381"/>
      <c r="FYK71" s="392"/>
      <c r="FYL71" s="381"/>
      <c r="FYT71" s="392"/>
      <c r="FYU71" s="381"/>
      <c r="FZC71" s="392"/>
      <c r="FZD71" s="381"/>
      <c r="FZL71" s="392"/>
      <c r="FZM71" s="381"/>
      <c r="FZU71" s="392"/>
      <c r="FZV71" s="381"/>
      <c r="GAD71" s="392"/>
      <c r="GAE71" s="381"/>
      <c r="GAM71" s="392"/>
      <c r="GAN71" s="381"/>
      <c r="GAV71" s="392"/>
      <c r="GAW71" s="381"/>
      <c r="GBE71" s="392"/>
      <c r="GBF71" s="381"/>
      <c r="GBN71" s="392"/>
      <c r="GBO71" s="381"/>
      <c r="GBW71" s="392"/>
      <c r="GBX71" s="381"/>
      <c r="GCF71" s="392"/>
      <c r="GCG71" s="381"/>
      <c r="GCO71" s="392"/>
      <c r="GCP71" s="381"/>
      <c r="GCX71" s="392"/>
      <c r="GCY71" s="381"/>
      <c r="GDG71" s="392"/>
      <c r="GDH71" s="381"/>
      <c r="GDP71" s="392"/>
      <c r="GDQ71" s="381"/>
      <c r="GDY71" s="392"/>
      <c r="GDZ71" s="381"/>
      <c r="GEH71" s="392"/>
      <c r="GEI71" s="381"/>
      <c r="GEQ71" s="392"/>
      <c r="GER71" s="381"/>
      <c r="GEZ71" s="392"/>
      <c r="GFA71" s="381"/>
      <c r="GFI71" s="392"/>
      <c r="GFJ71" s="381"/>
      <c r="GFR71" s="392"/>
      <c r="GFS71" s="381"/>
      <c r="GGA71" s="392"/>
      <c r="GGB71" s="381"/>
      <c r="GGJ71" s="392"/>
      <c r="GGK71" s="381"/>
      <c r="GGS71" s="392"/>
      <c r="GGT71" s="381"/>
      <c r="GHB71" s="392"/>
      <c r="GHC71" s="381"/>
      <c r="GHK71" s="392"/>
      <c r="GHL71" s="381"/>
      <c r="GHT71" s="392"/>
      <c r="GHU71" s="381"/>
      <c r="GIC71" s="392"/>
      <c r="GID71" s="381"/>
      <c r="GIL71" s="392"/>
      <c r="GIM71" s="381"/>
      <c r="GIU71" s="392"/>
      <c r="GIV71" s="381"/>
      <c r="GJD71" s="392"/>
      <c r="GJE71" s="381"/>
      <c r="GJM71" s="392"/>
      <c r="GJN71" s="381"/>
      <c r="GJV71" s="392"/>
      <c r="GJW71" s="381"/>
      <c r="GKE71" s="392"/>
      <c r="GKF71" s="381"/>
      <c r="GKN71" s="392"/>
      <c r="GKO71" s="381"/>
      <c r="GKW71" s="392"/>
      <c r="GKX71" s="381"/>
      <c r="GLF71" s="392"/>
      <c r="GLG71" s="381"/>
      <c r="GLO71" s="392"/>
      <c r="GLP71" s="381"/>
      <c r="GLX71" s="392"/>
      <c r="GLY71" s="381"/>
      <c r="GMG71" s="392"/>
      <c r="GMH71" s="381"/>
      <c r="GMP71" s="392"/>
      <c r="GMQ71" s="381"/>
      <c r="GMY71" s="392"/>
      <c r="GMZ71" s="381"/>
      <c r="GNH71" s="392"/>
      <c r="GNI71" s="381"/>
      <c r="GNQ71" s="392"/>
      <c r="GNR71" s="381"/>
      <c r="GNZ71" s="392"/>
      <c r="GOA71" s="381"/>
      <c r="GOI71" s="392"/>
      <c r="GOJ71" s="381"/>
      <c r="GOR71" s="392"/>
      <c r="GOS71" s="381"/>
      <c r="GPA71" s="392"/>
      <c r="GPB71" s="381"/>
      <c r="GPJ71" s="392"/>
      <c r="GPK71" s="381"/>
      <c r="GPS71" s="392"/>
      <c r="GPT71" s="381"/>
      <c r="GQB71" s="392"/>
      <c r="GQC71" s="381"/>
      <c r="GQK71" s="392"/>
      <c r="GQL71" s="381"/>
      <c r="GQT71" s="392"/>
      <c r="GQU71" s="381"/>
      <c r="GRC71" s="392"/>
      <c r="GRD71" s="381"/>
      <c r="GRL71" s="392"/>
      <c r="GRM71" s="381"/>
      <c r="GRU71" s="392"/>
      <c r="GRV71" s="381"/>
      <c r="GSD71" s="392"/>
      <c r="GSE71" s="381"/>
      <c r="GSM71" s="392"/>
      <c r="GSN71" s="381"/>
      <c r="GSV71" s="392"/>
      <c r="GSW71" s="381"/>
      <c r="GTE71" s="392"/>
      <c r="GTF71" s="381"/>
      <c r="GTN71" s="392"/>
      <c r="GTO71" s="381"/>
      <c r="GTW71" s="392"/>
      <c r="GTX71" s="381"/>
      <c r="GUF71" s="392"/>
      <c r="GUG71" s="381"/>
      <c r="GUO71" s="392"/>
      <c r="GUP71" s="381"/>
      <c r="GUX71" s="392"/>
      <c r="GUY71" s="381"/>
      <c r="GVG71" s="392"/>
      <c r="GVH71" s="381"/>
      <c r="GVP71" s="392"/>
      <c r="GVQ71" s="381"/>
      <c r="GVY71" s="392"/>
      <c r="GVZ71" s="381"/>
      <c r="GWH71" s="392"/>
      <c r="GWI71" s="381"/>
      <c r="GWQ71" s="392"/>
      <c r="GWR71" s="381"/>
      <c r="GWZ71" s="392"/>
      <c r="GXA71" s="381"/>
      <c r="GXI71" s="392"/>
      <c r="GXJ71" s="381"/>
      <c r="GXR71" s="392"/>
      <c r="GXS71" s="381"/>
      <c r="GYA71" s="392"/>
      <c r="GYB71" s="381"/>
      <c r="GYJ71" s="392"/>
      <c r="GYK71" s="381"/>
      <c r="GYS71" s="392"/>
      <c r="GYT71" s="381"/>
      <c r="GZB71" s="392"/>
      <c r="GZC71" s="381"/>
      <c r="GZK71" s="392"/>
      <c r="GZL71" s="381"/>
      <c r="GZT71" s="392"/>
      <c r="GZU71" s="381"/>
      <c r="HAC71" s="392"/>
      <c r="HAD71" s="381"/>
      <c r="HAL71" s="392"/>
      <c r="HAM71" s="381"/>
      <c r="HAU71" s="392"/>
      <c r="HAV71" s="381"/>
      <c r="HBD71" s="392"/>
      <c r="HBE71" s="381"/>
      <c r="HBM71" s="392"/>
      <c r="HBN71" s="381"/>
      <c r="HBV71" s="392"/>
      <c r="HBW71" s="381"/>
      <c r="HCE71" s="392"/>
      <c r="HCF71" s="381"/>
      <c r="HCN71" s="392"/>
      <c r="HCO71" s="381"/>
      <c r="HCW71" s="392"/>
      <c r="HCX71" s="381"/>
      <c r="HDF71" s="392"/>
      <c r="HDG71" s="381"/>
      <c r="HDO71" s="392"/>
      <c r="HDP71" s="381"/>
      <c r="HDX71" s="392"/>
      <c r="HDY71" s="381"/>
      <c r="HEG71" s="392"/>
      <c r="HEH71" s="381"/>
      <c r="HEP71" s="392"/>
      <c r="HEQ71" s="381"/>
      <c r="HEY71" s="392"/>
      <c r="HEZ71" s="381"/>
      <c r="HFH71" s="392"/>
      <c r="HFI71" s="381"/>
      <c r="HFQ71" s="392"/>
      <c r="HFR71" s="381"/>
      <c r="HFZ71" s="392"/>
      <c r="HGA71" s="381"/>
      <c r="HGI71" s="392"/>
      <c r="HGJ71" s="381"/>
      <c r="HGR71" s="392"/>
      <c r="HGS71" s="381"/>
      <c r="HHA71" s="392"/>
      <c r="HHB71" s="381"/>
      <c r="HHJ71" s="392"/>
      <c r="HHK71" s="381"/>
      <c r="HHS71" s="392"/>
      <c r="HHT71" s="381"/>
      <c r="HIB71" s="392"/>
      <c r="HIC71" s="381"/>
      <c r="HIK71" s="392"/>
      <c r="HIL71" s="381"/>
      <c r="HIT71" s="392"/>
      <c r="HIU71" s="381"/>
      <c r="HJC71" s="392"/>
      <c r="HJD71" s="381"/>
      <c r="HJL71" s="392"/>
      <c r="HJM71" s="381"/>
      <c r="HJU71" s="392"/>
      <c r="HJV71" s="381"/>
      <c r="HKD71" s="392"/>
      <c r="HKE71" s="381"/>
      <c r="HKM71" s="392"/>
      <c r="HKN71" s="381"/>
      <c r="HKV71" s="392"/>
      <c r="HKW71" s="381"/>
      <c r="HLE71" s="392"/>
      <c r="HLF71" s="381"/>
      <c r="HLN71" s="392"/>
      <c r="HLO71" s="381"/>
      <c r="HLW71" s="392"/>
      <c r="HLX71" s="381"/>
      <c r="HMF71" s="392"/>
      <c r="HMG71" s="381"/>
      <c r="HMO71" s="392"/>
      <c r="HMP71" s="381"/>
      <c r="HMX71" s="392"/>
      <c r="HMY71" s="381"/>
      <c r="HNG71" s="392"/>
      <c r="HNH71" s="381"/>
      <c r="HNP71" s="392"/>
      <c r="HNQ71" s="381"/>
      <c r="HNY71" s="392"/>
      <c r="HNZ71" s="381"/>
      <c r="HOH71" s="392"/>
      <c r="HOI71" s="381"/>
      <c r="HOQ71" s="392"/>
      <c r="HOR71" s="381"/>
      <c r="HOZ71" s="392"/>
      <c r="HPA71" s="381"/>
      <c r="HPI71" s="392"/>
      <c r="HPJ71" s="381"/>
      <c r="HPR71" s="392"/>
      <c r="HPS71" s="381"/>
      <c r="HQA71" s="392"/>
      <c r="HQB71" s="381"/>
      <c r="HQJ71" s="392"/>
      <c r="HQK71" s="381"/>
      <c r="HQS71" s="392"/>
      <c r="HQT71" s="381"/>
      <c r="HRB71" s="392"/>
      <c r="HRC71" s="381"/>
      <c r="HRK71" s="392"/>
      <c r="HRL71" s="381"/>
      <c r="HRT71" s="392"/>
      <c r="HRU71" s="381"/>
      <c r="HSC71" s="392"/>
      <c r="HSD71" s="381"/>
      <c r="HSL71" s="392"/>
      <c r="HSM71" s="381"/>
      <c r="HSU71" s="392"/>
      <c r="HSV71" s="381"/>
      <c r="HTD71" s="392"/>
      <c r="HTE71" s="381"/>
      <c r="HTM71" s="392"/>
      <c r="HTN71" s="381"/>
      <c r="HTV71" s="392"/>
      <c r="HTW71" s="381"/>
      <c r="HUE71" s="392"/>
      <c r="HUF71" s="381"/>
      <c r="HUN71" s="392"/>
      <c r="HUO71" s="381"/>
      <c r="HUW71" s="392"/>
      <c r="HUX71" s="381"/>
      <c r="HVF71" s="392"/>
      <c r="HVG71" s="381"/>
      <c r="HVO71" s="392"/>
      <c r="HVP71" s="381"/>
      <c r="HVX71" s="392"/>
      <c r="HVY71" s="381"/>
      <c r="HWG71" s="392"/>
      <c r="HWH71" s="381"/>
      <c r="HWP71" s="392"/>
      <c r="HWQ71" s="381"/>
      <c r="HWY71" s="392"/>
      <c r="HWZ71" s="381"/>
      <c r="HXH71" s="392"/>
      <c r="HXI71" s="381"/>
      <c r="HXQ71" s="392"/>
      <c r="HXR71" s="381"/>
      <c r="HXZ71" s="392"/>
      <c r="HYA71" s="381"/>
      <c r="HYI71" s="392"/>
      <c r="HYJ71" s="381"/>
      <c r="HYR71" s="392"/>
      <c r="HYS71" s="381"/>
      <c r="HZA71" s="392"/>
      <c r="HZB71" s="381"/>
      <c r="HZJ71" s="392"/>
      <c r="HZK71" s="381"/>
      <c r="HZS71" s="392"/>
      <c r="HZT71" s="381"/>
      <c r="IAB71" s="392"/>
      <c r="IAC71" s="381"/>
      <c r="IAK71" s="392"/>
      <c r="IAL71" s="381"/>
      <c r="IAT71" s="392"/>
      <c r="IAU71" s="381"/>
      <c r="IBC71" s="392"/>
      <c r="IBD71" s="381"/>
      <c r="IBL71" s="392"/>
      <c r="IBM71" s="381"/>
      <c r="IBU71" s="392"/>
      <c r="IBV71" s="381"/>
      <c r="ICD71" s="392"/>
      <c r="ICE71" s="381"/>
      <c r="ICM71" s="392"/>
      <c r="ICN71" s="381"/>
      <c r="ICV71" s="392"/>
      <c r="ICW71" s="381"/>
      <c r="IDE71" s="392"/>
      <c r="IDF71" s="381"/>
      <c r="IDN71" s="392"/>
      <c r="IDO71" s="381"/>
      <c r="IDW71" s="392"/>
      <c r="IDX71" s="381"/>
      <c r="IEF71" s="392"/>
      <c r="IEG71" s="381"/>
      <c r="IEO71" s="392"/>
      <c r="IEP71" s="381"/>
      <c r="IEX71" s="392"/>
      <c r="IEY71" s="381"/>
      <c r="IFG71" s="392"/>
      <c r="IFH71" s="381"/>
      <c r="IFP71" s="392"/>
      <c r="IFQ71" s="381"/>
      <c r="IFY71" s="392"/>
      <c r="IFZ71" s="381"/>
      <c r="IGH71" s="392"/>
      <c r="IGI71" s="381"/>
      <c r="IGQ71" s="392"/>
      <c r="IGR71" s="381"/>
      <c r="IGZ71" s="392"/>
      <c r="IHA71" s="381"/>
      <c r="IHI71" s="392"/>
      <c r="IHJ71" s="381"/>
      <c r="IHR71" s="392"/>
      <c r="IHS71" s="381"/>
      <c r="IIA71" s="392"/>
      <c r="IIB71" s="381"/>
      <c r="IIJ71" s="392"/>
      <c r="IIK71" s="381"/>
      <c r="IIS71" s="392"/>
      <c r="IIT71" s="381"/>
      <c r="IJB71" s="392"/>
      <c r="IJC71" s="381"/>
      <c r="IJK71" s="392"/>
      <c r="IJL71" s="381"/>
      <c r="IJT71" s="392"/>
      <c r="IJU71" s="381"/>
      <c r="IKC71" s="392"/>
      <c r="IKD71" s="381"/>
      <c r="IKL71" s="392"/>
      <c r="IKM71" s="381"/>
      <c r="IKU71" s="392"/>
      <c r="IKV71" s="381"/>
      <c r="ILD71" s="392"/>
      <c r="ILE71" s="381"/>
      <c r="ILM71" s="392"/>
      <c r="ILN71" s="381"/>
      <c r="ILV71" s="392"/>
      <c r="ILW71" s="381"/>
      <c r="IME71" s="392"/>
      <c r="IMF71" s="381"/>
      <c r="IMN71" s="392"/>
      <c r="IMO71" s="381"/>
      <c r="IMW71" s="392"/>
      <c r="IMX71" s="381"/>
      <c r="INF71" s="392"/>
      <c r="ING71" s="381"/>
      <c r="INO71" s="392"/>
      <c r="INP71" s="381"/>
      <c r="INX71" s="392"/>
      <c r="INY71" s="381"/>
      <c r="IOG71" s="392"/>
      <c r="IOH71" s="381"/>
      <c r="IOP71" s="392"/>
      <c r="IOQ71" s="381"/>
      <c r="IOY71" s="392"/>
      <c r="IOZ71" s="381"/>
      <c r="IPH71" s="392"/>
      <c r="IPI71" s="381"/>
      <c r="IPQ71" s="392"/>
      <c r="IPR71" s="381"/>
      <c r="IPZ71" s="392"/>
      <c r="IQA71" s="381"/>
      <c r="IQI71" s="392"/>
      <c r="IQJ71" s="381"/>
      <c r="IQR71" s="392"/>
      <c r="IQS71" s="381"/>
      <c r="IRA71" s="392"/>
      <c r="IRB71" s="381"/>
      <c r="IRJ71" s="392"/>
      <c r="IRK71" s="381"/>
      <c r="IRS71" s="392"/>
      <c r="IRT71" s="381"/>
      <c r="ISB71" s="392"/>
      <c r="ISC71" s="381"/>
      <c r="ISK71" s="392"/>
      <c r="ISL71" s="381"/>
      <c r="IST71" s="392"/>
      <c r="ISU71" s="381"/>
      <c r="ITC71" s="392"/>
      <c r="ITD71" s="381"/>
      <c r="ITL71" s="392"/>
      <c r="ITM71" s="381"/>
      <c r="ITU71" s="392"/>
      <c r="ITV71" s="381"/>
      <c r="IUD71" s="392"/>
      <c r="IUE71" s="381"/>
      <c r="IUM71" s="392"/>
      <c r="IUN71" s="381"/>
      <c r="IUV71" s="392"/>
      <c r="IUW71" s="381"/>
      <c r="IVE71" s="392"/>
      <c r="IVF71" s="381"/>
      <c r="IVN71" s="392"/>
      <c r="IVO71" s="381"/>
      <c r="IVW71" s="392"/>
      <c r="IVX71" s="381"/>
      <c r="IWF71" s="392"/>
      <c r="IWG71" s="381"/>
      <c r="IWO71" s="392"/>
      <c r="IWP71" s="381"/>
      <c r="IWX71" s="392"/>
      <c r="IWY71" s="381"/>
      <c r="IXG71" s="392"/>
      <c r="IXH71" s="381"/>
      <c r="IXP71" s="392"/>
      <c r="IXQ71" s="381"/>
      <c r="IXY71" s="392"/>
      <c r="IXZ71" s="381"/>
      <c r="IYH71" s="392"/>
      <c r="IYI71" s="381"/>
      <c r="IYQ71" s="392"/>
      <c r="IYR71" s="381"/>
      <c r="IYZ71" s="392"/>
      <c r="IZA71" s="381"/>
      <c r="IZI71" s="392"/>
      <c r="IZJ71" s="381"/>
      <c r="IZR71" s="392"/>
      <c r="IZS71" s="381"/>
      <c r="JAA71" s="392"/>
      <c r="JAB71" s="381"/>
      <c r="JAJ71" s="392"/>
      <c r="JAK71" s="381"/>
      <c r="JAS71" s="392"/>
      <c r="JAT71" s="381"/>
      <c r="JBB71" s="392"/>
      <c r="JBC71" s="381"/>
      <c r="JBK71" s="392"/>
      <c r="JBL71" s="381"/>
      <c r="JBT71" s="392"/>
      <c r="JBU71" s="381"/>
      <c r="JCC71" s="392"/>
      <c r="JCD71" s="381"/>
      <c r="JCL71" s="392"/>
      <c r="JCM71" s="381"/>
      <c r="JCU71" s="392"/>
      <c r="JCV71" s="381"/>
      <c r="JDD71" s="392"/>
      <c r="JDE71" s="381"/>
      <c r="JDM71" s="392"/>
      <c r="JDN71" s="381"/>
      <c r="JDV71" s="392"/>
      <c r="JDW71" s="381"/>
      <c r="JEE71" s="392"/>
      <c r="JEF71" s="381"/>
      <c r="JEN71" s="392"/>
      <c r="JEO71" s="381"/>
      <c r="JEW71" s="392"/>
      <c r="JEX71" s="381"/>
      <c r="JFF71" s="392"/>
      <c r="JFG71" s="381"/>
      <c r="JFO71" s="392"/>
      <c r="JFP71" s="381"/>
      <c r="JFX71" s="392"/>
      <c r="JFY71" s="381"/>
      <c r="JGG71" s="392"/>
      <c r="JGH71" s="381"/>
      <c r="JGP71" s="392"/>
      <c r="JGQ71" s="381"/>
      <c r="JGY71" s="392"/>
      <c r="JGZ71" s="381"/>
      <c r="JHH71" s="392"/>
      <c r="JHI71" s="381"/>
      <c r="JHQ71" s="392"/>
      <c r="JHR71" s="381"/>
      <c r="JHZ71" s="392"/>
      <c r="JIA71" s="381"/>
      <c r="JII71" s="392"/>
      <c r="JIJ71" s="381"/>
      <c r="JIR71" s="392"/>
      <c r="JIS71" s="381"/>
      <c r="JJA71" s="392"/>
      <c r="JJB71" s="381"/>
      <c r="JJJ71" s="392"/>
      <c r="JJK71" s="381"/>
      <c r="JJS71" s="392"/>
      <c r="JJT71" s="381"/>
      <c r="JKB71" s="392"/>
      <c r="JKC71" s="381"/>
      <c r="JKK71" s="392"/>
      <c r="JKL71" s="381"/>
      <c r="JKT71" s="392"/>
      <c r="JKU71" s="381"/>
      <c r="JLC71" s="392"/>
      <c r="JLD71" s="381"/>
      <c r="JLL71" s="392"/>
      <c r="JLM71" s="381"/>
      <c r="JLU71" s="392"/>
      <c r="JLV71" s="381"/>
      <c r="JMD71" s="392"/>
      <c r="JME71" s="381"/>
      <c r="JMM71" s="392"/>
      <c r="JMN71" s="381"/>
      <c r="JMV71" s="392"/>
      <c r="JMW71" s="381"/>
      <c r="JNE71" s="392"/>
      <c r="JNF71" s="381"/>
      <c r="JNN71" s="392"/>
      <c r="JNO71" s="381"/>
      <c r="JNW71" s="392"/>
      <c r="JNX71" s="381"/>
      <c r="JOF71" s="392"/>
      <c r="JOG71" s="381"/>
      <c r="JOO71" s="392"/>
      <c r="JOP71" s="381"/>
      <c r="JOX71" s="392"/>
      <c r="JOY71" s="381"/>
      <c r="JPG71" s="392"/>
      <c r="JPH71" s="381"/>
      <c r="JPP71" s="392"/>
      <c r="JPQ71" s="381"/>
      <c r="JPY71" s="392"/>
      <c r="JPZ71" s="381"/>
      <c r="JQH71" s="392"/>
      <c r="JQI71" s="381"/>
      <c r="JQQ71" s="392"/>
      <c r="JQR71" s="381"/>
      <c r="JQZ71" s="392"/>
      <c r="JRA71" s="381"/>
      <c r="JRI71" s="392"/>
      <c r="JRJ71" s="381"/>
      <c r="JRR71" s="392"/>
      <c r="JRS71" s="381"/>
      <c r="JSA71" s="392"/>
      <c r="JSB71" s="381"/>
      <c r="JSJ71" s="392"/>
      <c r="JSK71" s="381"/>
      <c r="JSS71" s="392"/>
      <c r="JST71" s="381"/>
      <c r="JTB71" s="392"/>
      <c r="JTC71" s="381"/>
      <c r="JTK71" s="392"/>
      <c r="JTL71" s="381"/>
      <c r="JTT71" s="392"/>
      <c r="JTU71" s="381"/>
      <c r="JUC71" s="392"/>
      <c r="JUD71" s="381"/>
      <c r="JUL71" s="392"/>
      <c r="JUM71" s="381"/>
      <c r="JUU71" s="392"/>
      <c r="JUV71" s="381"/>
      <c r="JVD71" s="392"/>
      <c r="JVE71" s="381"/>
      <c r="JVM71" s="392"/>
      <c r="JVN71" s="381"/>
      <c r="JVV71" s="392"/>
      <c r="JVW71" s="381"/>
      <c r="JWE71" s="392"/>
      <c r="JWF71" s="381"/>
      <c r="JWN71" s="392"/>
      <c r="JWO71" s="381"/>
      <c r="JWW71" s="392"/>
      <c r="JWX71" s="381"/>
      <c r="JXF71" s="392"/>
      <c r="JXG71" s="381"/>
      <c r="JXO71" s="392"/>
      <c r="JXP71" s="381"/>
      <c r="JXX71" s="392"/>
      <c r="JXY71" s="381"/>
      <c r="JYG71" s="392"/>
      <c r="JYH71" s="381"/>
      <c r="JYP71" s="392"/>
      <c r="JYQ71" s="381"/>
      <c r="JYY71" s="392"/>
      <c r="JYZ71" s="381"/>
      <c r="JZH71" s="392"/>
      <c r="JZI71" s="381"/>
      <c r="JZQ71" s="392"/>
      <c r="JZR71" s="381"/>
      <c r="JZZ71" s="392"/>
      <c r="KAA71" s="381"/>
      <c r="KAI71" s="392"/>
      <c r="KAJ71" s="381"/>
      <c r="KAR71" s="392"/>
      <c r="KAS71" s="381"/>
      <c r="KBA71" s="392"/>
      <c r="KBB71" s="381"/>
      <c r="KBJ71" s="392"/>
      <c r="KBK71" s="381"/>
      <c r="KBS71" s="392"/>
      <c r="KBT71" s="381"/>
      <c r="KCB71" s="392"/>
      <c r="KCC71" s="381"/>
      <c r="KCK71" s="392"/>
      <c r="KCL71" s="381"/>
      <c r="KCT71" s="392"/>
      <c r="KCU71" s="381"/>
      <c r="KDC71" s="392"/>
      <c r="KDD71" s="381"/>
      <c r="KDL71" s="392"/>
      <c r="KDM71" s="381"/>
      <c r="KDU71" s="392"/>
      <c r="KDV71" s="381"/>
      <c r="KED71" s="392"/>
      <c r="KEE71" s="381"/>
      <c r="KEM71" s="392"/>
      <c r="KEN71" s="381"/>
      <c r="KEV71" s="392"/>
      <c r="KEW71" s="381"/>
      <c r="KFE71" s="392"/>
      <c r="KFF71" s="381"/>
      <c r="KFN71" s="392"/>
      <c r="KFO71" s="381"/>
      <c r="KFW71" s="392"/>
      <c r="KFX71" s="381"/>
      <c r="KGF71" s="392"/>
      <c r="KGG71" s="381"/>
      <c r="KGO71" s="392"/>
      <c r="KGP71" s="381"/>
      <c r="KGX71" s="392"/>
      <c r="KGY71" s="381"/>
      <c r="KHG71" s="392"/>
      <c r="KHH71" s="381"/>
      <c r="KHP71" s="392"/>
      <c r="KHQ71" s="381"/>
      <c r="KHY71" s="392"/>
      <c r="KHZ71" s="381"/>
      <c r="KIH71" s="392"/>
      <c r="KII71" s="381"/>
      <c r="KIQ71" s="392"/>
      <c r="KIR71" s="381"/>
      <c r="KIZ71" s="392"/>
      <c r="KJA71" s="381"/>
      <c r="KJI71" s="392"/>
      <c r="KJJ71" s="381"/>
      <c r="KJR71" s="392"/>
      <c r="KJS71" s="381"/>
      <c r="KKA71" s="392"/>
      <c r="KKB71" s="381"/>
      <c r="KKJ71" s="392"/>
      <c r="KKK71" s="381"/>
      <c r="KKS71" s="392"/>
      <c r="KKT71" s="381"/>
      <c r="KLB71" s="392"/>
      <c r="KLC71" s="381"/>
      <c r="KLK71" s="392"/>
      <c r="KLL71" s="381"/>
      <c r="KLT71" s="392"/>
      <c r="KLU71" s="381"/>
      <c r="KMC71" s="392"/>
      <c r="KMD71" s="381"/>
      <c r="KML71" s="392"/>
      <c r="KMM71" s="381"/>
      <c r="KMU71" s="392"/>
      <c r="KMV71" s="381"/>
      <c r="KND71" s="392"/>
      <c r="KNE71" s="381"/>
      <c r="KNM71" s="392"/>
      <c r="KNN71" s="381"/>
      <c r="KNV71" s="392"/>
      <c r="KNW71" s="381"/>
      <c r="KOE71" s="392"/>
      <c r="KOF71" s="381"/>
      <c r="KON71" s="392"/>
      <c r="KOO71" s="381"/>
      <c r="KOW71" s="392"/>
      <c r="KOX71" s="381"/>
      <c r="KPF71" s="392"/>
      <c r="KPG71" s="381"/>
      <c r="KPO71" s="392"/>
      <c r="KPP71" s="381"/>
      <c r="KPX71" s="392"/>
      <c r="KPY71" s="381"/>
      <c r="KQG71" s="392"/>
      <c r="KQH71" s="381"/>
      <c r="KQP71" s="392"/>
      <c r="KQQ71" s="381"/>
      <c r="KQY71" s="392"/>
      <c r="KQZ71" s="381"/>
      <c r="KRH71" s="392"/>
      <c r="KRI71" s="381"/>
      <c r="KRQ71" s="392"/>
      <c r="KRR71" s="381"/>
      <c r="KRZ71" s="392"/>
      <c r="KSA71" s="381"/>
      <c r="KSI71" s="392"/>
      <c r="KSJ71" s="381"/>
      <c r="KSR71" s="392"/>
      <c r="KSS71" s="381"/>
      <c r="KTA71" s="392"/>
      <c r="KTB71" s="381"/>
      <c r="KTJ71" s="392"/>
      <c r="KTK71" s="381"/>
      <c r="KTS71" s="392"/>
      <c r="KTT71" s="381"/>
      <c r="KUB71" s="392"/>
      <c r="KUC71" s="381"/>
      <c r="KUK71" s="392"/>
      <c r="KUL71" s="381"/>
      <c r="KUT71" s="392"/>
      <c r="KUU71" s="381"/>
      <c r="KVC71" s="392"/>
      <c r="KVD71" s="381"/>
      <c r="KVL71" s="392"/>
      <c r="KVM71" s="381"/>
      <c r="KVU71" s="392"/>
      <c r="KVV71" s="381"/>
      <c r="KWD71" s="392"/>
      <c r="KWE71" s="381"/>
      <c r="KWM71" s="392"/>
      <c r="KWN71" s="381"/>
      <c r="KWV71" s="392"/>
      <c r="KWW71" s="381"/>
      <c r="KXE71" s="392"/>
      <c r="KXF71" s="381"/>
      <c r="KXN71" s="392"/>
      <c r="KXO71" s="381"/>
      <c r="KXW71" s="392"/>
      <c r="KXX71" s="381"/>
      <c r="KYF71" s="392"/>
      <c r="KYG71" s="381"/>
      <c r="KYO71" s="392"/>
      <c r="KYP71" s="381"/>
      <c r="KYX71" s="392"/>
      <c r="KYY71" s="381"/>
      <c r="KZG71" s="392"/>
      <c r="KZH71" s="381"/>
      <c r="KZP71" s="392"/>
      <c r="KZQ71" s="381"/>
      <c r="KZY71" s="392"/>
      <c r="KZZ71" s="381"/>
      <c r="LAH71" s="392"/>
      <c r="LAI71" s="381"/>
      <c r="LAQ71" s="392"/>
      <c r="LAR71" s="381"/>
      <c r="LAZ71" s="392"/>
      <c r="LBA71" s="381"/>
      <c r="LBI71" s="392"/>
      <c r="LBJ71" s="381"/>
      <c r="LBR71" s="392"/>
      <c r="LBS71" s="381"/>
      <c r="LCA71" s="392"/>
      <c r="LCB71" s="381"/>
      <c r="LCJ71" s="392"/>
      <c r="LCK71" s="381"/>
      <c r="LCS71" s="392"/>
      <c r="LCT71" s="381"/>
      <c r="LDB71" s="392"/>
      <c r="LDC71" s="381"/>
      <c r="LDK71" s="392"/>
      <c r="LDL71" s="381"/>
      <c r="LDT71" s="392"/>
      <c r="LDU71" s="381"/>
      <c r="LEC71" s="392"/>
      <c r="LED71" s="381"/>
      <c r="LEL71" s="392"/>
      <c r="LEM71" s="381"/>
      <c r="LEU71" s="392"/>
      <c r="LEV71" s="381"/>
      <c r="LFD71" s="392"/>
      <c r="LFE71" s="381"/>
      <c r="LFM71" s="392"/>
      <c r="LFN71" s="381"/>
      <c r="LFV71" s="392"/>
      <c r="LFW71" s="381"/>
      <c r="LGE71" s="392"/>
      <c r="LGF71" s="381"/>
      <c r="LGN71" s="392"/>
      <c r="LGO71" s="381"/>
      <c r="LGW71" s="392"/>
      <c r="LGX71" s="381"/>
      <c r="LHF71" s="392"/>
      <c r="LHG71" s="381"/>
      <c r="LHO71" s="392"/>
      <c r="LHP71" s="381"/>
      <c r="LHX71" s="392"/>
      <c r="LHY71" s="381"/>
      <c r="LIG71" s="392"/>
      <c r="LIH71" s="381"/>
      <c r="LIP71" s="392"/>
      <c r="LIQ71" s="381"/>
      <c r="LIY71" s="392"/>
      <c r="LIZ71" s="381"/>
      <c r="LJH71" s="392"/>
      <c r="LJI71" s="381"/>
      <c r="LJQ71" s="392"/>
      <c r="LJR71" s="381"/>
      <c r="LJZ71" s="392"/>
      <c r="LKA71" s="381"/>
      <c r="LKI71" s="392"/>
      <c r="LKJ71" s="381"/>
      <c r="LKR71" s="392"/>
      <c r="LKS71" s="381"/>
      <c r="LLA71" s="392"/>
      <c r="LLB71" s="381"/>
      <c r="LLJ71" s="392"/>
      <c r="LLK71" s="381"/>
      <c r="LLS71" s="392"/>
      <c r="LLT71" s="381"/>
      <c r="LMB71" s="392"/>
      <c r="LMC71" s="381"/>
      <c r="LMK71" s="392"/>
      <c r="LML71" s="381"/>
      <c r="LMT71" s="392"/>
      <c r="LMU71" s="381"/>
      <c r="LNC71" s="392"/>
      <c r="LND71" s="381"/>
      <c r="LNL71" s="392"/>
      <c r="LNM71" s="381"/>
      <c r="LNU71" s="392"/>
      <c r="LNV71" s="381"/>
      <c r="LOD71" s="392"/>
      <c r="LOE71" s="381"/>
      <c r="LOM71" s="392"/>
      <c r="LON71" s="381"/>
      <c r="LOV71" s="392"/>
      <c r="LOW71" s="381"/>
      <c r="LPE71" s="392"/>
      <c r="LPF71" s="381"/>
      <c r="LPN71" s="392"/>
      <c r="LPO71" s="381"/>
      <c r="LPW71" s="392"/>
      <c r="LPX71" s="381"/>
      <c r="LQF71" s="392"/>
      <c r="LQG71" s="381"/>
      <c r="LQO71" s="392"/>
      <c r="LQP71" s="381"/>
      <c r="LQX71" s="392"/>
      <c r="LQY71" s="381"/>
      <c r="LRG71" s="392"/>
      <c r="LRH71" s="381"/>
      <c r="LRP71" s="392"/>
      <c r="LRQ71" s="381"/>
      <c r="LRY71" s="392"/>
      <c r="LRZ71" s="381"/>
      <c r="LSH71" s="392"/>
      <c r="LSI71" s="381"/>
      <c r="LSQ71" s="392"/>
      <c r="LSR71" s="381"/>
      <c r="LSZ71" s="392"/>
      <c r="LTA71" s="381"/>
      <c r="LTI71" s="392"/>
      <c r="LTJ71" s="381"/>
      <c r="LTR71" s="392"/>
      <c r="LTS71" s="381"/>
      <c r="LUA71" s="392"/>
      <c r="LUB71" s="381"/>
      <c r="LUJ71" s="392"/>
      <c r="LUK71" s="381"/>
      <c r="LUS71" s="392"/>
      <c r="LUT71" s="381"/>
      <c r="LVB71" s="392"/>
      <c r="LVC71" s="381"/>
      <c r="LVK71" s="392"/>
      <c r="LVL71" s="381"/>
      <c r="LVT71" s="392"/>
      <c r="LVU71" s="381"/>
      <c r="LWC71" s="392"/>
      <c r="LWD71" s="381"/>
      <c r="LWL71" s="392"/>
      <c r="LWM71" s="381"/>
      <c r="LWU71" s="392"/>
      <c r="LWV71" s="381"/>
      <c r="LXD71" s="392"/>
      <c r="LXE71" s="381"/>
      <c r="LXM71" s="392"/>
      <c r="LXN71" s="381"/>
      <c r="LXV71" s="392"/>
      <c r="LXW71" s="381"/>
      <c r="LYE71" s="392"/>
      <c r="LYF71" s="381"/>
      <c r="LYN71" s="392"/>
      <c r="LYO71" s="381"/>
      <c r="LYW71" s="392"/>
      <c r="LYX71" s="381"/>
      <c r="LZF71" s="392"/>
      <c r="LZG71" s="381"/>
      <c r="LZO71" s="392"/>
      <c r="LZP71" s="381"/>
      <c r="LZX71" s="392"/>
      <c r="LZY71" s="381"/>
      <c r="MAG71" s="392"/>
      <c r="MAH71" s="381"/>
      <c r="MAP71" s="392"/>
      <c r="MAQ71" s="381"/>
      <c r="MAY71" s="392"/>
      <c r="MAZ71" s="381"/>
      <c r="MBH71" s="392"/>
      <c r="MBI71" s="381"/>
      <c r="MBQ71" s="392"/>
      <c r="MBR71" s="381"/>
      <c r="MBZ71" s="392"/>
      <c r="MCA71" s="381"/>
      <c r="MCI71" s="392"/>
      <c r="MCJ71" s="381"/>
      <c r="MCR71" s="392"/>
      <c r="MCS71" s="381"/>
      <c r="MDA71" s="392"/>
      <c r="MDB71" s="381"/>
      <c r="MDJ71" s="392"/>
      <c r="MDK71" s="381"/>
      <c r="MDS71" s="392"/>
      <c r="MDT71" s="381"/>
      <c r="MEB71" s="392"/>
      <c r="MEC71" s="381"/>
      <c r="MEK71" s="392"/>
      <c r="MEL71" s="381"/>
      <c r="MET71" s="392"/>
      <c r="MEU71" s="381"/>
      <c r="MFC71" s="392"/>
      <c r="MFD71" s="381"/>
      <c r="MFL71" s="392"/>
      <c r="MFM71" s="381"/>
      <c r="MFU71" s="392"/>
      <c r="MFV71" s="381"/>
      <c r="MGD71" s="392"/>
      <c r="MGE71" s="381"/>
      <c r="MGM71" s="392"/>
      <c r="MGN71" s="381"/>
      <c r="MGV71" s="392"/>
      <c r="MGW71" s="381"/>
      <c r="MHE71" s="392"/>
      <c r="MHF71" s="381"/>
      <c r="MHN71" s="392"/>
      <c r="MHO71" s="381"/>
      <c r="MHW71" s="392"/>
      <c r="MHX71" s="381"/>
      <c r="MIF71" s="392"/>
      <c r="MIG71" s="381"/>
      <c r="MIO71" s="392"/>
      <c r="MIP71" s="381"/>
      <c r="MIX71" s="392"/>
      <c r="MIY71" s="381"/>
      <c r="MJG71" s="392"/>
      <c r="MJH71" s="381"/>
      <c r="MJP71" s="392"/>
      <c r="MJQ71" s="381"/>
      <c r="MJY71" s="392"/>
      <c r="MJZ71" s="381"/>
      <c r="MKH71" s="392"/>
      <c r="MKI71" s="381"/>
      <c r="MKQ71" s="392"/>
      <c r="MKR71" s="381"/>
      <c r="MKZ71" s="392"/>
      <c r="MLA71" s="381"/>
      <c r="MLI71" s="392"/>
      <c r="MLJ71" s="381"/>
      <c r="MLR71" s="392"/>
      <c r="MLS71" s="381"/>
      <c r="MMA71" s="392"/>
      <c r="MMB71" s="381"/>
      <c r="MMJ71" s="392"/>
      <c r="MMK71" s="381"/>
      <c r="MMS71" s="392"/>
      <c r="MMT71" s="381"/>
      <c r="MNB71" s="392"/>
      <c r="MNC71" s="381"/>
      <c r="MNK71" s="392"/>
      <c r="MNL71" s="381"/>
      <c r="MNT71" s="392"/>
      <c r="MNU71" s="381"/>
      <c r="MOC71" s="392"/>
      <c r="MOD71" s="381"/>
      <c r="MOL71" s="392"/>
      <c r="MOM71" s="381"/>
      <c r="MOU71" s="392"/>
      <c r="MOV71" s="381"/>
      <c r="MPD71" s="392"/>
      <c r="MPE71" s="381"/>
      <c r="MPM71" s="392"/>
      <c r="MPN71" s="381"/>
      <c r="MPV71" s="392"/>
      <c r="MPW71" s="381"/>
      <c r="MQE71" s="392"/>
      <c r="MQF71" s="381"/>
      <c r="MQN71" s="392"/>
      <c r="MQO71" s="381"/>
      <c r="MQW71" s="392"/>
      <c r="MQX71" s="381"/>
      <c r="MRF71" s="392"/>
      <c r="MRG71" s="381"/>
      <c r="MRO71" s="392"/>
      <c r="MRP71" s="381"/>
      <c r="MRX71" s="392"/>
      <c r="MRY71" s="381"/>
      <c r="MSG71" s="392"/>
      <c r="MSH71" s="381"/>
      <c r="MSP71" s="392"/>
      <c r="MSQ71" s="381"/>
      <c r="MSY71" s="392"/>
      <c r="MSZ71" s="381"/>
      <c r="MTH71" s="392"/>
      <c r="MTI71" s="381"/>
      <c r="MTQ71" s="392"/>
      <c r="MTR71" s="381"/>
      <c r="MTZ71" s="392"/>
      <c r="MUA71" s="381"/>
      <c r="MUI71" s="392"/>
      <c r="MUJ71" s="381"/>
      <c r="MUR71" s="392"/>
      <c r="MUS71" s="381"/>
      <c r="MVA71" s="392"/>
      <c r="MVB71" s="381"/>
      <c r="MVJ71" s="392"/>
      <c r="MVK71" s="381"/>
      <c r="MVS71" s="392"/>
      <c r="MVT71" s="381"/>
      <c r="MWB71" s="392"/>
      <c r="MWC71" s="381"/>
      <c r="MWK71" s="392"/>
      <c r="MWL71" s="381"/>
      <c r="MWT71" s="392"/>
      <c r="MWU71" s="381"/>
      <c r="MXC71" s="392"/>
      <c r="MXD71" s="381"/>
      <c r="MXL71" s="392"/>
      <c r="MXM71" s="381"/>
      <c r="MXU71" s="392"/>
      <c r="MXV71" s="381"/>
      <c r="MYD71" s="392"/>
      <c r="MYE71" s="381"/>
      <c r="MYM71" s="392"/>
      <c r="MYN71" s="381"/>
      <c r="MYV71" s="392"/>
      <c r="MYW71" s="381"/>
      <c r="MZE71" s="392"/>
      <c r="MZF71" s="381"/>
      <c r="MZN71" s="392"/>
      <c r="MZO71" s="381"/>
      <c r="MZW71" s="392"/>
      <c r="MZX71" s="381"/>
      <c r="NAF71" s="392"/>
      <c r="NAG71" s="381"/>
      <c r="NAO71" s="392"/>
      <c r="NAP71" s="381"/>
      <c r="NAX71" s="392"/>
      <c r="NAY71" s="381"/>
      <c r="NBG71" s="392"/>
      <c r="NBH71" s="381"/>
      <c r="NBP71" s="392"/>
      <c r="NBQ71" s="381"/>
      <c r="NBY71" s="392"/>
      <c r="NBZ71" s="381"/>
      <c r="NCH71" s="392"/>
      <c r="NCI71" s="381"/>
      <c r="NCQ71" s="392"/>
      <c r="NCR71" s="381"/>
      <c r="NCZ71" s="392"/>
      <c r="NDA71" s="381"/>
      <c r="NDI71" s="392"/>
      <c r="NDJ71" s="381"/>
      <c r="NDR71" s="392"/>
      <c r="NDS71" s="381"/>
      <c r="NEA71" s="392"/>
      <c r="NEB71" s="381"/>
      <c r="NEJ71" s="392"/>
      <c r="NEK71" s="381"/>
      <c r="NES71" s="392"/>
      <c r="NET71" s="381"/>
      <c r="NFB71" s="392"/>
      <c r="NFC71" s="381"/>
      <c r="NFK71" s="392"/>
      <c r="NFL71" s="381"/>
      <c r="NFT71" s="392"/>
      <c r="NFU71" s="381"/>
      <c r="NGC71" s="392"/>
      <c r="NGD71" s="381"/>
      <c r="NGL71" s="392"/>
      <c r="NGM71" s="381"/>
      <c r="NGU71" s="392"/>
      <c r="NGV71" s="381"/>
      <c r="NHD71" s="392"/>
      <c r="NHE71" s="381"/>
      <c r="NHM71" s="392"/>
      <c r="NHN71" s="381"/>
      <c r="NHV71" s="392"/>
      <c r="NHW71" s="381"/>
      <c r="NIE71" s="392"/>
      <c r="NIF71" s="381"/>
      <c r="NIN71" s="392"/>
      <c r="NIO71" s="381"/>
      <c r="NIW71" s="392"/>
      <c r="NIX71" s="381"/>
      <c r="NJF71" s="392"/>
      <c r="NJG71" s="381"/>
      <c r="NJO71" s="392"/>
      <c r="NJP71" s="381"/>
      <c r="NJX71" s="392"/>
      <c r="NJY71" s="381"/>
      <c r="NKG71" s="392"/>
      <c r="NKH71" s="381"/>
      <c r="NKP71" s="392"/>
      <c r="NKQ71" s="381"/>
      <c r="NKY71" s="392"/>
      <c r="NKZ71" s="381"/>
      <c r="NLH71" s="392"/>
      <c r="NLI71" s="381"/>
      <c r="NLQ71" s="392"/>
      <c r="NLR71" s="381"/>
      <c r="NLZ71" s="392"/>
      <c r="NMA71" s="381"/>
      <c r="NMI71" s="392"/>
      <c r="NMJ71" s="381"/>
      <c r="NMR71" s="392"/>
      <c r="NMS71" s="381"/>
      <c r="NNA71" s="392"/>
      <c r="NNB71" s="381"/>
      <c r="NNJ71" s="392"/>
      <c r="NNK71" s="381"/>
      <c r="NNS71" s="392"/>
      <c r="NNT71" s="381"/>
      <c r="NOB71" s="392"/>
      <c r="NOC71" s="381"/>
      <c r="NOK71" s="392"/>
      <c r="NOL71" s="381"/>
      <c r="NOT71" s="392"/>
      <c r="NOU71" s="381"/>
      <c r="NPC71" s="392"/>
      <c r="NPD71" s="381"/>
      <c r="NPL71" s="392"/>
      <c r="NPM71" s="381"/>
      <c r="NPU71" s="392"/>
      <c r="NPV71" s="381"/>
      <c r="NQD71" s="392"/>
      <c r="NQE71" s="381"/>
      <c r="NQM71" s="392"/>
      <c r="NQN71" s="381"/>
      <c r="NQV71" s="392"/>
      <c r="NQW71" s="381"/>
      <c r="NRE71" s="392"/>
      <c r="NRF71" s="381"/>
      <c r="NRN71" s="392"/>
      <c r="NRO71" s="381"/>
      <c r="NRW71" s="392"/>
      <c r="NRX71" s="381"/>
      <c r="NSF71" s="392"/>
      <c r="NSG71" s="381"/>
      <c r="NSO71" s="392"/>
      <c r="NSP71" s="381"/>
      <c r="NSX71" s="392"/>
      <c r="NSY71" s="381"/>
      <c r="NTG71" s="392"/>
      <c r="NTH71" s="381"/>
      <c r="NTP71" s="392"/>
      <c r="NTQ71" s="381"/>
      <c r="NTY71" s="392"/>
      <c r="NTZ71" s="381"/>
      <c r="NUH71" s="392"/>
      <c r="NUI71" s="381"/>
      <c r="NUQ71" s="392"/>
      <c r="NUR71" s="381"/>
      <c r="NUZ71" s="392"/>
      <c r="NVA71" s="381"/>
      <c r="NVI71" s="392"/>
      <c r="NVJ71" s="381"/>
      <c r="NVR71" s="392"/>
      <c r="NVS71" s="381"/>
      <c r="NWA71" s="392"/>
      <c r="NWB71" s="381"/>
      <c r="NWJ71" s="392"/>
      <c r="NWK71" s="381"/>
      <c r="NWS71" s="392"/>
      <c r="NWT71" s="381"/>
      <c r="NXB71" s="392"/>
      <c r="NXC71" s="381"/>
      <c r="NXK71" s="392"/>
      <c r="NXL71" s="381"/>
      <c r="NXT71" s="392"/>
      <c r="NXU71" s="381"/>
      <c r="NYC71" s="392"/>
      <c r="NYD71" s="381"/>
      <c r="NYL71" s="392"/>
      <c r="NYM71" s="381"/>
      <c r="NYU71" s="392"/>
      <c r="NYV71" s="381"/>
      <c r="NZD71" s="392"/>
      <c r="NZE71" s="381"/>
      <c r="NZM71" s="392"/>
      <c r="NZN71" s="381"/>
      <c r="NZV71" s="392"/>
      <c r="NZW71" s="381"/>
      <c r="OAE71" s="392"/>
      <c r="OAF71" s="381"/>
      <c r="OAN71" s="392"/>
      <c r="OAO71" s="381"/>
      <c r="OAW71" s="392"/>
      <c r="OAX71" s="381"/>
      <c r="OBF71" s="392"/>
      <c r="OBG71" s="381"/>
      <c r="OBO71" s="392"/>
      <c r="OBP71" s="381"/>
      <c r="OBX71" s="392"/>
      <c r="OBY71" s="381"/>
      <c r="OCG71" s="392"/>
      <c r="OCH71" s="381"/>
      <c r="OCP71" s="392"/>
      <c r="OCQ71" s="381"/>
      <c r="OCY71" s="392"/>
      <c r="OCZ71" s="381"/>
      <c r="ODH71" s="392"/>
      <c r="ODI71" s="381"/>
      <c r="ODQ71" s="392"/>
      <c r="ODR71" s="381"/>
      <c r="ODZ71" s="392"/>
      <c r="OEA71" s="381"/>
      <c r="OEI71" s="392"/>
      <c r="OEJ71" s="381"/>
      <c r="OER71" s="392"/>
      <c r="OES71" s="381"/>
      <c r="OFA71" s="392"/>
      <c r="OFB71" s="381"/>
      <c r="OFJ71" s="392"/>
      <c r="OFK71" s="381"/>
      <c r="OFS71" s="392"/>
      <c r="OFT71" s="381"/>
      <c r="OGB71" s="392"/>
      <c r="OGC71" s="381"/>
      <c r="OGK71" s="392"/>
      <c r="OGL71" s="381"/>
      <c r="OGT71" s="392"/>
      <c r="OGU71" s="381"/>
      <c r="OHC71" s="392"/>
      <c r="OHD71" s="381"/>
      <c r="OHL71" s="392"/>
      <c r="OHM71" s="381"/>
      <c r="OHU71" s="392"/>
      <c r="OHV71" s="381"/>
      <c r="OID71" s="392"/>
      <c r="OIE71" s="381"/>
      <c r="OIM71" s="392"/>
      <c r="OIN71" s="381"/>
      <c r="OIV71" s="392"/>
      <c r="OIW71" s="381"/>
      <c r="OJE71" s="392"/>
      <c r="OJF71" s="381"/>
      <c r="OJN71" s="392"/>
      <c r="OJO71" s="381"/>
      <c r="OJW71" s="392"/>
      <c r="OJX71" s="381"/>
      <c r="OKF71" s="392"/>
      <c r="OKG71" s="381"/>
      <c r="OKO71" s="392"/>
      <c r="OKP71" s="381"/>
      <c r="OKX71" s="392"/>
      <c r="OKY71" s="381"/>
      <c r="OLG71" s="392"/>
      <c r="OLH71" s="381"/>
      <c r="OLP71" s="392"/>
      <c r="OLQ71" s="381"/>
      <c r="OLY71" s="392"/>
      <c r="OLZ71" s="381"/>
      <c r="OMH71" s="392"/>
      <c r="OMI71" s="381"/>
      <c r="OMQ71" s="392"/>
      <c r="OMR71" s="381"/>
      <c r="OMZ71" s="392"/>
      <c r="ONA71" s="381"/>
      <c r="ONI71" s="392"/>
      <c r="ONJ71" s="381"/>
      <c r="ONR71" s="392"/>
      <c r="ONS71" s="381"/>
      <c r="OOA71" s="392"/>
      <c r="OOB71" s="381"/>
      <c r="OOJ71" s="392"/>
      <c r="OOK71" s="381"/>
      <c r="OOS71" s="392"/>
      <c r="OOT71" s="381"/>
      <c r="OPB71" s="392"/>
      <c r="OPC71" s="381"/>
      <c r="OPK71" s="392"/>
      <c r="OPL71" s="381"/>
      <c r="OPT71" s="392"/>
      <c r="OPU71" s="381"/>
      <c r="OQC71" s="392"/>
      <c r="OQD71" s="381"/>
      <c r="OQL71" s="392"/>
      <c r="OQM71" s="381"/>
      <c r="OQU71" s="392"/>
      <c r="OQV71" s="381"/>
      <c r="ORD71" s="392"/>
      <c r="ORE71" s="381"/>
      <c r="ORM71" s="392"/>
      <c r="ORN71" s="381"/>
      <c r="ORV71" s="392"/>
      <c r="ORW71" s="381"/>
      <c r="OSE71" s="392"/>
      <c r="OSF71" s="381"/>
      <c r="OSN71" s="392"/>
      <c r="OSO71" s="381"/>
      <c r="OSW71" s="392"/>
      <c r="OSX71" s="381"/>
      <c r="OTF71" s="392"/>
      <c r="OTG71" s="381"/>
      <c r="OTO71" s="392"/>
      <c r="OTP71" s="381"/>
      <c r="OTX71" s="392"/>
      <c r="OTY71" s="381"/>
      <c r="OUG71" s="392"/>
      <c r="OUH71" s="381"/>
      <c r="OUP71" s="392"/>
      <c r="OUQ71" s="381"/>
      <c r="OUY71" s="392"/>
      <c r="OUZ71" s="381"/>
      <c r="OVH71" s="392"/>
      <c r="OVI71" s="381"/>
      <c r="OVQ71" s="392"/>
      <c r="OVR71" s="381"/>
      <c r="OVZ71" s="392"/>
      <c r="OWA71" s="381"/>
      <c r="OWI71" s="392"/>
      <c r="OWJ71" s="381"/>
      <c r="OWR71" s="392"/>
      <c r="OWS71" s="381"/>
      <c r="OXA71" s="392"/>
      <c r="OXB71" s="381"/>
      <c r="OXJ71" s="392"/>
      <c r="OXK71" s="381"/>
      <c r="OXS71" s="392"/>
      <c r="OXT71" s="381"/>
      <c r="OYB71" s="392"/>
      <c r="OYC71" s="381"/>
      <c r="OYK71" s="392"/>
      <c r="OYL71" s="381"/>
      <c r="OYT71" s="392"/>
      <c r="OYU71" s="381"/>
      <c r="OZC71" s="392"/>
      <c r="OZD71" s="381"/>
      <c r="OZL71" s="392"/>
      <c r="OZM71" s="381"/>
      <c r="OZU71" s="392"/>
      <c r="OZV71" s="381"/>
      <c r="PAD71" s="392"/>
      <c r="PAE71" s="381"/>
      <c r="PAM71" s="392"/>
      <c r="PAN71" s="381"/>
      <c r="PAV71" s="392"/>
      <c r="PAW71" s="381"/>
      <c r="PBE71" s="392"/>
      <c r="PBF71" s="381"/>
      <c r="PBN71" s="392"/>
      <c r="PBO71" s="381"/>
      <c r="PBW71" s="392"/>
      <c r="PBX71" s="381"/>
      <c r="PCF71" s="392"/>
      <c r="PCG71" s="381"/>
      <c r="PCO71" s="392"/>
      <c r="PCP71" s="381"/>
      <c r="PCX71" s="392"/>
      <c r="PCY71" s="381"/>
      <c r="PDG71" s="392"/>
      <c r="PDH71" s="381"/>
      <c r="PDP71" s="392"/>
      <c r="PDQ71" s="381"/>
      <c r="PDY71" s="392"/>
      <c r="PDZ71" s="381"/>
      <c r="PEH71" s="392"/>
      <c r="PEI71" s="381"/>
      <c r="PEQ71" s="392"/>
      <c r="PER71" s="381"/>
      <c r="PEZ71" s="392"/>
      <c r="PFA71" s="381"/>
      <c r="PFI71" s="392"/>
      <c r="PFJ71" s="381"/>
      <c r="PFR71" s="392"/>
      <c r="PFS71" s="381"/>
      <c r="PGA71" s="392"/>
      <c r="PGB71" s="381"/>
      <c r="PGJ71" s="392"/>
      <c r="PGK71" s="381"/>
      <c r="PGS71" s="392"/>
      <c r="PGT71" s="381"/>
      <c r="PHB71" s="392"/>
      <c r="PHC71" s="381"/>
      <c r="PHK71" s="392"/>
      <c r="PHL71" s="381"/>
      <c r="PHT71" s="392"/>
      <c r="PHU71" s="381"/>
      <c r="PIC71" s="392"/>
      <c r="PID71" s="381"/>
      <c r="PIL71" s="392"/>
      <c r="PIM71" s="381"/>
      <c r="PIU71" s="392"/>
      <c r="PIV71" s="381"/>
      <c r="PJD71" s="392"/>
      <c r="PJE71" s="381"/>
      <c r="PJM71" s="392"/>
      <c r="PJN71" s="381"/>
      <c r="PJV71" s="392"/>
      <c r="PJW71" s="381"/>
      <c r="PKE71" s="392"/>
      <c r="PKF71" s="381"/>
      <c r="PKN71" s="392"/>
      <c r="PKO71" s="381"/>
      <c r="PKW71" s="392"/>
      <c r="PKX71" s="381"/>
      <c r="PLF71" s="392"/>
      <c r="PLG71" s="381"/>
      <c r="PLO71" s="392"/>
      <c r="PLP71" s="381"/>
      <c r="PLX71" s="392"/>
      <c r="PLY71" s="381"/>
      <c r="PMG71" s="392"/>
      <c r="PMH71" s="381"/>
      <c r="PMP71" s="392"/>
      <c r="PMQ71" s="381"/>
      <c r="PMY71" s="392"/>
      <c r="PMZ71" s="381"/>
      <c r="PNH71" s="392"/>
      <c r="PNI71" s="381"/>
      <c r="PNQ71" s="392"/>
      <c r="PNR71" s="381"/>
      <c r="PNZ71" s="392"/>
      <c r="POA71" s="381"/>
      <c r="POI71" s="392"/>
      <c r="POJ71" s="381"/>
      <c r="POR71" s="392"/>
      <c r="POS71" s="381"/>
      <c r="PPA71" s="392"/>
      <c r="PPB71" s="381"/>
      <c r="PPJ71" s="392"/>
      <c r="PPK71" s="381"/>
      <c r="PPS71" s="392"/>
      <c r="PPT71" s="381"/>
      <c r="PQB71" s="392"/>
      <c r="PQC71" s="381"/>
      <c r="PQK71" s="392"/>
      <c r="PQL71" s="381"/>
      <c r="PQT71" s="392"/>
      <c r="PQU71" s="381"/>
      <c r="PRC71" s="392"/>
      <c r="PRD71" s="381"/>
      <c r="PRL71" s="392"/>
      <c r="PRM71" s="381"/>
      <c r="PRU71" s="392"/>
      <c r="PRV71" s="381"/>
      <c r="PSD71" s="392"/>
      <c r="PSE71" s="381"/>
      <c r="PSM71" s="392"/>
      <c r="PSN71" s="381"/>
      <c r="PSV71" s="392"/>
      <c r="PSW71" s="381"/>
      <c r="PTE71" s="392"/>
      <c r="PTF71" s="381"/>
      <c r="PTN71" s="392"/>
      <c r="PTO71" s="381"/>
      <c r="PTW71" s="392"/>
      <c r="PTX71" s="381"/>
      <c r="PUF71" s="392"/>
      <c r="PUG71" s="381"/>
      <c r="PUO71" s="392"/>
      <c r="PUP71" s="381"/>
      <c r="PUX71" s="392"/>
      <c r="PUY71" s="381"/>
      <c r="PVG71" s="392"/>
      <c r="PVH71" s="381"/>
      <c r="PVP71" s="392"/>
      <c r="PVQ71" s="381"/>
      <c r="PVY71" s="392"/>
      <c r="PVZ71" s="381"/>
      <c r="PWH71" s="392"/>
      <c r="PWI71" s="381"/>
      <c r="PWQ71" s="392"/>
      <c r="PWR71" s="381"/>
      <c r="PWZ71" s="392"/>
      <c r="PXA71" s="381"/>
      <c r="PXI71" s="392"/>
      <c r="PXJ71" s="381"/>
      <c r="PXR71" s="392"/>
      <c r="PXS71" s="381"/>
      <c r="PYA71" s="392"/>
      <c r="PYB71" s="381"/>
      <c r="PYJ71" s="392"/>
      <c r="PYK71" s="381"/>
      <c r="PYS71" s="392"/>
      <c r="PYT71" s="381"/>
      <c r="PZB71" s="392"/>
      <c r="PZC71" s="381"/>
      <c r="PZK71" s="392"/>
      <c r="PZL71" s="381"/>
      <c r="PZT71" s="392"/>
      <c r="PZU71" s="381"/>
      <c r="QAC71" s="392"/>
      <c r="QAD71" s="381"/>
      <c r="QAL71" s="392"/>
      <c r="QAM71" s="381"/>
      <c r="QAU71" s="392"/>
      <c r="QAV71" s="381"/>
      <c r="QBD71" s="392"/>
      <c r="QBE71" s="381"/>
      <c r="QBM71" s="392"/>
      <c r="QBN71" s="381"/>
      <c r="QBV71" s="392"/>
      <c r="QBW71" s="381"/>
      <c r="QCE71" s="392"/>
      <c r="QCF71" s="381"/>
      <c r="QCN71" s="392"/>
      <c r="QCO71" s="381"/>
      <c r="QCW71" s="392"/>
      <c r="QCX71" s="381"/>
      <c r="QDF71" s="392"/>
      <c r="QDG71" s="381"/>
      <c r="QDO71" s="392"/>
      <c r="QDP71" s="381"/>
      <c r="QDX71" s="392"/>
      <c r="QDY71" s="381"/>
      <c r="QEG71" s="392"/>
      <c r="QEH71" s="381"/>
      <c r="QEP71" s="392"/>
      <c r="QEQ71" s="381"/>
      <c r="QEY71" s="392"/>
      <c r="QEZ71" s="381"/>
      <c r="QFH71" s="392"/>
      <c r="QFI71" s="381"/>
      <c r="QFQ71" s="392"/>
      <c r="QFR71" s="381"/>
      <c r="QFZ71" s="392"/>
      <c r="QGA71" s="381"/>
      <c r="QGI71" s="392"/>
      <c r="QGJ71" s="381"/>
      <c r="QGR71" s="392"/>
      <c r="QGS71" s="381"/>
      <c r="QHA71" s="392"/>
      <c r="QHB71" s="381"/>
      <c r="QHJ71" s="392"/>
      <c r="QHK71" s="381"/>
      <c r="QHS71" s="392"/>
      <c r="QHT71" s="381"/>
      <c r="QIB71" s="392"/>
      <c r="QIC71" s="381"/>
      <c r="QIK71" s="392"/>
      <c r="QIL71" s="381"/>
      <c r="QIT71" s="392"/>
      <c r="QIU71" s="381"/>
      <c r="QJC71" s="392"/>
      <c r="QJD71" s="381"/>
      <c r="QJL71" s="392"/>
      <c r="QJM71" s="381"/>
      <c r="QJU71" s="392"/>
      <c r="QJV71" s="381"/>
      <c r="QKD71" s="392"/>
      <c r="QKE71" s="381"/>
      <c r="QKM71" s="392"/>
      <c r="QKN71" s="381"/>
      <c r="QKV71" s="392"/>
      <c r="QKW71" s="381"/>
      <c r="QLE71" s="392"/>
      <c r="QLF71" s="381"/>
      <c r="QLN71" s="392"/>
      <c r="QLO71" s="381"/>
      <c r="QLW71" s="392"/>
      <c r="QLX71" s="381"/>
      <c r="QMF71" s="392"/>
      <c r="QMG71" s="381"/>
      <c r="QMO71" s="392"/>
      <c r="QMP71" s="381"/>
      <c r="QMX71" s="392"/>
      <c r="QMY71" s="381"/>
      <c r="QNG71" s="392"/>
      <c r="QNH71" s="381"/>
      <c r="QNP71" s="392"/>
      <c r="QNQ71" s="381"/>
      <c r="QNY71" s="392"/>
      <c r="QNZ71" s="381"/>
      <c r="QOH71" s="392"/>
      <c r="QOI71" s="381"/>
      <c r="QOQ71" s="392"/>
      <c r="QOR71" s="381"/>
      <c r="QOZ71" s="392"/>
      <c r="QPA71" s="381"/>
      <c r="QPI71" s="392"/>
      <c r="QPJ71" s="381"/>
      <c r="QPR71" s="392"/>
      <c r="QPS71" s="381"/>
      <c r="QQA71" s="392"/>
      <c r="QQB71" s="381"/>
      <c r="QQJ71" s="392"/>
      <c r="QQK71" s="381"/>
      <c r="QQS71" s="392"/>
      <c r="QQT71" s="381"/>
      <c r="QRB71" s="392"/>
      <c r="QRC71" s="381"/>
      <c r="QRK71" s="392"/>
      <c r="QRL71" s="381"/>
      <c r="QRT71" s="392"/>
      <c r="QRU71" s="381"/>
      <c r="QSC71" s="392"/>
      <c r="QSD71" s="381"/>
      <c r="QSL71" s="392"/>
      <c r="QSM71" s="381"/>
      <c r="QSU71" s="392"/>
      <c r="QSV71" s="381"/>
      <c r="QTD71" s="392"/>
      <c r="QTE71" s="381"/>
      <c r="QTM71" s="392"/>
      <c r="QTN71" s="381"/>
      <c r="QTV71" s="392"/>
      <c r="QTW71" s="381"/>
      <c r="QUE71" s="392"/>
      <c r="QUF71" s="381"/>
      <c r="QUN71" s="392"/>
      <c r="QUO71" s="381"/>
      <c r="QUW71" s="392"/>
      <c r="QUX71" s="381"/>
      <c r="QVF71" s="392"/>
      <c r="QVG71" s="381"/>
      <c r="QVO71" s="392"/>
      <c r="QVP71" s="381"/>
      <c r="QVX71" s="392"/>
      <c r="QVY71" s="381"/>
      <c r="QWG71" s="392"/>
      <c r="QWH71" s="381"/>
      <c r="QWP71" s="392"/>
      <c r="QWQ71" s="381"/>
      <c r="QWY71" s="392"/>
      <c r="QWZ71" s="381"/>
      <c r="QXH71" s="392"/>
      <c r="QXI71" s="381"/>
      <c r="QXQ71" s="392"/>
      <c r="QXR71" s="381"/>
      <c r="QXZ71" s="392"/>
      <c r="QYA71" s="381"/>
      <c r="QYI71" s="392"/>
      <c r="QYJ71" s="381"/>
      <c r="QYR71" s="392"/>
      <c r="QYS71" s="381"/>
      <c r="QZA71" s="392"/>
      <c r="QZB71" s="381"/>
      <c r="QZJ71" s="392"/>
      <c r="QZK71" s="381"/>
      <c r="QZS71" s="392"/>
      <c r="QZT71" s="381"/>
      <c r="RAB71" s="392"/>
      <c r="RAC71" s="381"/>
      <c r="RAK71" s="392"/>
      <c r="RAL71" s="381"/>
      <c r="RAT71" s="392"/>
      <c r="RAU71" s="381"/>
      <c r="RBC71" s="392"/>
      <c r="RBD71" s="381"/>
      <c r="RBL71" s="392"/>
      <c r="RBM71" s="381"/>
      <c r="RBU71" s="392"/>
      <c r="RBV71" s="381"/>
      <c r="RCD71" s="392"/>
      <c r="RCE71" s="381"/>
      <c r="RCM71" s="392"/>
      <c r="RCN71" s="381"/>
      <c r="RCV71" s="392"/>
      <c r="RCW71" s="381"/>
      <c r="RDE71" s="392"/>
      <c r="RDF71" s="381"/>
      <c r="RDN71" s="392"/>
      <c r="RDO71" s="381"/>
      <c r="RDW71" s="392"/>
      <c r="RDX71" s="381"/>
      <c r="REF71" s="392"/>
      <c r="REG71" s="381"/>
      <c r="REO71" s="392"/>
      <c r="REP71" s="381"/>
      <c r="REX71" s="392"/>
      <c r="REY71" s="381"/>
      <c r="RFG71" s="392"/>
      <c r="RFH71" s="381"/>
      <c r="RFP71" s="392"/>
      <c r="RFQ71" s="381"/>
      <c r="RFY71" s="392"/>
      <c r="RFZ71" s="381"/>
      <c r="RGH71" s="392"/>
      <c r="RGI71" s="381"/>
      <c r="RGQ71" s="392"/>
      <c r="RGR71" s="381"/>
      <c r="RGZ71" s="392"/>
      <c r="RHA71" s="381"/>
      <c r="RHI71" s="392"/>
      <c r="RHJ71" s="381"/>
      <c r="RHR71" s="392"/>
      <c r="RHS71" s="381"/>
      <c r="RIA71" s="392"/>
      <c r="RIB71" s="381"/>
      <c r="RIJ71" s="392"/>
      <c r="RIK71" s="381"/>
      <c r="RIS71" s="392"/>
      <c r="RIT71" s="381"/>
      <c r="RJB71" s="392"/>
      <c r="RJC71" s="381"/>
      <c r="RJK71" s="392"/>
      <c r="RJL71" s="381"/>
      <c r="RJT71" s="392"/>
      <c r="RJU71" s="381"/>
      <c r="RKC71" s="392"/>
      <c r="RKD71" s="381"/>
      <c r="RKL71" s="392"/>
      <c r="RKM71" s="381"/>
      <c r="RKU71" s="392"/>
      <c r="RKV71" s="381"/>
      <c r="RLD71" s="392"/>
      <c r="RLE71" s="381"/>
      <c r="RLM71" s="392"/>
      <c r="RLN71" s="381"/>
      <c r="RLV71" s="392"/>
      <c r="RLW71" s="381"/>
      <c r="RME71" s="392"/>
      <c r="RMF71" s="381"/>
      <c r="RMN71" s="392"/>
      <c r="RMO71" s="381"/>
      <c r="RMW71" s="392"/>
      <c r="RMX71" s="381"/>
      <c r="RNF71" s="392"/>
      <c r="RNG71" s="381"/>
      <c r="RNO71" s="392"/>
      <c r="RNP71" s="381"/>
      <c r="RNX71" s="392"/>
      <c r="RNY71" s="381"/>
      <c r="ROG71" s="392"/>
      <c r="ROH71" s="381"/>
      <c r="ROP71" s="392"/>
      <c r="ROQ71" s="381"/>
      <c r="ROY71" s="392"/>
      <c r="ROZ71" s="381"/>
      <c r="RPH71" s="392"/>
      <c r="RPI71" s="381"/>
      <c r="RPQ71" s="392"/>
      <c r="RPR71" s="381"/>
      <c r="RPZ71" s="392"/>
      <c r="RQA71" s="381"/>
      <c r="RQI71" s="392"/>
      <c r="RQJ71" s="381"/>
      <c r="RQR71" s="392"/>
      <c r="RQS71" s="381"/>
      <c r="RRA71" s="392"/>
      <c r="RRB71" s="381"/>
      <c r="RRJ71" s="392"/>
      <c r="RRK71" s="381"/>
      <c r="RRS71" s="392"/>
      <c r="RRT71" s="381"/>
      <c r="RSB71" s="392"/>
      <c r="RSC71" s="381"/>
      <c r="RSK71" s="392"/>
      <c r="RSL71" s="381"/>
      <c r="RST71" s="392"/>
      <c r="RSU71" s="381"/>
      <c r="RTC71" s="392"/>
      <c r="RTD71" s="381"/>
      <c r="RTL71" s="392"/>
      <c r="RTM71" s="381"/>
      <c r="RTU71" s="392"/>
      <c r="RTV71" s="381"/>
      <c r="RUD71" s="392"/>
      <c r="RUE71" s="381"/>
      <c r="RUM71" s="392"/>
      <c r="RUN71" s="381"/>
      <c r="RUV71" s="392"/>
      <c r="RUW71" s="381"/>
      <c r="RVE71" s="392"/>
      <c r="RVF71" s="381"/>
      <c r="RVN71" s="392"/>
      <c r="RVO71" s="381"/>
      <c r="RVW71" s="392"/>
      <c r="RVX71" s="381"/>
      <c r="RWF71" s="392"/>
      <c r="RWG71" s="381"/>
      <c r="RWO71" s="392"/>
      <c r="RWP71" s="381"/>
      <c r="RWX71" s="392"/>
      <c r="RWY71" s="381"/>
      <c r="RXG71" s="392"/>
      <c r="RXH71" s="381"/>
      <c r="RXP71" s="392"/>
      <c r="RXQ71" s="381"/>
      <c r="RXY71" s="392"/>
      <c r="RXZ71" s="381"/>
      <c r="RYH71" s="392"/>
      <c r="RYI71" s="381"/>
      <c r="RYQ71" s="392"/>
      <c r="RYR71" s="381"/>
      <c r="RYZ71" s="392"/>
      <c r="RZA71" s="381"/>
      <c r="RZI71" s="392"/>
      <c r="RZJ71" s="381"/>
      <c r="RZR71" s="392"/>
      <c r="RZS71" s="381"/>
      <c r="SAA71" s="392"/>
      <c r="SAB71" s="381"/>
      <c r="SAJ71" s="392"/>
      <c r="SAK71" s="381"/>
      <c r="SAS71" s="392"/>
      <c r="SAT71" s="381"/>
      <c r="SBB71" s="392"/>
      <c r="SBC71" s="381"/>
      <c r="SBK71" s="392"/>
      <c r="SBL71" s="381"/>
      <c r="SBT71" s="392"/>
      <c r="SBU71" s="381"/>
      <c r="SCC71" s="392"/>
      <c r="SCD71" s="381"/>
      <c r="SCL71" s="392"/>
      <c r="SCM71" s="381"/>
      <c r="SCU71" s="392"/>
      <c r="SCV71" s="381"/>
      <c r="SDD71" s="392"/>
      <c r="SDE71" s="381"/>
      <c r="SDM71" s="392"/>
      <c r="SDN71" s="381"/>
      <c r="SDV71" s="392"/>
      <c r="SDW71" s="381"/>
      <c r="SEE71" s="392"/>
      <c r="SEF71" s="381"/>
      <c r="SEN71" s="392"/>
      <c r="SEO71" s="381"/>
      <c r="SEW71" s="392"/>
      <c r="SEX71" s="381"/>
      <c r="SFF71" s="392"/>
      <c r="SFG71" s="381"/>
      <c r="SFO71" s="392"/>
      <c r="SFP71" s="381"/>
      <c r="SFX71" s="392"/>
      <c r="SFY71" s="381"/>
      <c r="SGG71" s="392"/>
      <c r="SGH71" s="381"/>
      <c r="SGP71" s="392"/>
      <c r="SGQ71" s="381"/>
      <c r="SGY71" s="392"/>
      <c r="SGZ71" s="381"/>
      <c r="SHH71" s="392"/>
      <c r="SHI71" s="381"/>
      <c r="SHQ71" s="392"/>
      <c r="SHR71" s="381"/>
      <c r="SHZ71" s="392"/>
      <c r="SIA71" s="381"/>
      <c r="SII71" s="392"/>
      <c r="SIJ71" s="381"/>
      <c r="SIR71" s="392"/>
      <c r="SIS71" s="381"/>
      <c r="SJA71" s="392"/>
      <c r="SJB71" s="381"/>
      <c r="SJJ71" s="392"/>
      <c r="SJK71" s="381"/>
      <c r="SJS71" s="392"/>
      <c r="SJT71" s="381"/>
      <c r="SKB71" s="392"/>
      <c r="SKC71" s="381"/>
      <c r="SKK71" s="392"/>
      <c r="SKL71" s="381"/>
      <c r="SKT71" s="392"/>
      <c r="SKU71" s="381"/>
      <c r="SLC71" s="392"/>
      <c r="SLD71" s="381"/>
      <c r="SLL71" s="392"/>
      <c r="SLM71" s="381"/>
      <c r="SLU71" s="392"/>
      <c r="SLV71" s="381"/>
      <c r="SMD71" s="392"/>
      <c r="SME71" s="381"/>
      <c r="SMM71" s="392"/>
      <c r="SMN71" s="381"/>
      <c r="SMV71" s="392"/>
      <c r="SMW71" s="381"/>
      <c r="SNE71" s="392"/>
      <c r="SNF71" s="381"/>
      <c r="SNN71" s="392"/>
      <c r="SNO71" s="381"/>
      <c r="SNW71" s="392"/>
      <c r="SNX71" s="381"/>
      <c r="SOF71" s="392"/>
      <c r="SOG71" s="381"/>
      <c r="SOO71" s="392"/>
      <c r="SOP71" s="381"/>
      <c r="SOX71" s="392"/>
      <c r="SOY71" s="381"/>
      <c r="SPG71" s="392"/>
      <c r="SPH71" s="381"/>
      <c r="SPP71" s="392"/>
      <c r="SPQ71" s="381"/>
      <c r="SPY71" s="392"/>
      <c r="SPZ71" s="381"/>
      <c r="SQH71" s="392"/>
      <c r="SQI71" s="381"/>
      <c r="SQQ71" s="392"/>
      <c r="SQR71" s="381"/>
      <c r="SQZ71" s="392"/>
      <c r="SRA71" s="381"/>
      <c r="SRI71" s="392"/>
      <c r="SRJ71" s="381"/>
      <c r="SRR71" s="392"/>
      <c r="SRS71" s="381"/>
      <c r="SSA71" s="392"/>
      <c r="SSB71" s="381"/>
      <c r="SSJ71" s="392"/>
      <c r="SSK71" s="381"/>
      <c r="SSS71" s="392"/>
      <c r="SST71" s="381"/>
      <c r="STB71" s="392"/>
      <c r="STC71" s="381"/>
      <c r="STK71" s="392"/>
      <c r="STL71" s="381"/>
      <c r="STT71" s="392"/>
      <c r="STU71" s="381"/>
      <c r="SUC71" s="392"/>
      <c r="SUD71" s="381"/>
      <c r="SUL71" s="392"/>
      <c r="SUM71" s="381"/>
      <c r="SUU71" s="392"/>
      <c r="SUV71" s="381"/>
      <c r="SVD71" s="392"/>
      <c r="SVE71" s="381"/>
      <c r="SVM71" s="392"/>
      <c r="SVN71" s="381"/>
      <c r="SVV71" s="392"/>
      <c r="SVW71" s="381"/>
      <c r="SWE71" s="392"/>
      <c r="SWF71" s="381"/>
      <c r="SWN71" s="392"/>
      <c r="SWO71" s="381"/>
      <c r="SWW71" s="392"/>
      <c r="SWX71" s="381"/>
      <c r="SXF71" s="392"/>
      <c r="SXG71" s="381"/>
      <c r="SXO71" s="392"/>
      <c r="SXP71" s="381"/>
      <c r="SXX71" s="392"/>
      <c r="SXY71" s="381"/>
      <c r="SYG71" s="392"/>
      <c r="SYH71" s="381"/>
      <c r="SYP71" s="392"/>
      <c r="SYQ71" s="381"/>
      <c r="SYY71" s="392"/>
      <c r="SYZ71" s="381"/>
      <c r="SZH71" s="392"/>
      <c r="SZI71" s="381"/>
      <c r="SZQ71" s="392"/>
      <c r="SZR71" s="381"/>
      <c r="SZZ71" s="392"/>
      <c r="TAA71" s="381"/>
      <c r="TAI71" s="392"/>
      <c r="TAJ71" s="381"/>
      <c r="TAR71" s="392"/>
      <c r="TAS71" s="381"/>
      <c r="TBA71" s="392"/>
      <c r="TBB71" s="381"/>
      <c r="TBJ71" s="392"/>
      <c r="TBK71" s="381"/>
      <c r="TBS71" s="392"/>
      <c r="TBT71" s="381"/>
      <c r="TCB71" s="392"/>
      <c r="TCC71" s="381"/>
      <c r="TCK71" s="392"/>
      <c r="TCL71" s="381"/>
      <c r="TCT71" s="392"/>
      <c r="TCU71" s="381"/>
      <c r="TDC71" s="392"/>
      <c r="TDD71" s="381"/>
      <c r="TDL71" s="392"/>
      <c r="TDM71" s="381"/>
      <c r="TDU71" s="392"/>
      <c r="TDV71" s="381"/>
      <c r="TED71" s="392"/>
      <c r="TEE71" s="381"/>
      <c r="TEM71" s="392"/>
      <c r="TEN71" s="381"/>
      <c r="TEV71" s="392"/>
      <c r="TEW71" s="381"/>
      <c r="TFE71" s="392"/>
      <c r="TFF71" s="381"/>
      <c r="TFN71" s="392"/>
      <c r="TFO71" s="381"/>
      <c r="TFW71" s="392"/>
      <c r="TFX71" s="381"/>
      <c r="TGF71" s="392"/>
      <c r="TGG71" s="381"/>
      <c r="TGO71" s="392"/>
      <c r="TGP71" s="381"/>
      <c r="TGX71" s="392"/>
      <c r="TGY71" s="381"/>
      <c r="THG71" s="392"/>
      <c r="THH71" s="381"/>
      <c r="THP71" s="392"/>
      <c r="THQ71" s="381"/>
      <c r="THY71" s="392"/>
      <c r="THZ71" s="381"/>
      <c r="TIH71" s="392"/>
      <c r="TII71" s="381"/>
      <c r="TIQ71" s="392"/>
      <c r="TIR71" s="381"/>
      <c r="TIZ71" s="392"/>
      <c r="TJA71" s="381"/>
      <c r="TJI71" s="392"/>
      <c r="TJJ71" s="381"/>
      <c r="TJR71" s="392"/>
      <c r="TJS71" s="381"/>
      <c r="TKA71" s="392"/>
      <c r="TKB71" s="381"/>
      <c r="TKJ71" s="392"/>
      <c r="TKK71" s="381"/>
      <c r="TKS71" s="392"/>
      <c r="TKT71" s="381"/>
      <c r="TLB71" s="392"/>
      <c r="TLC71" s="381"/>
      <c r="TLK71" s="392"/>
      <c r="TLL71" s="381"/>
      <c r="TLT71" s="392"/>
      <c r="TLU71" s="381"/>
      <c r="TMC71" s="392"/>
      <c r="TMD71" s="381"/>
      <c r="TML71" s="392"/>
      <c r="TMM71" s="381"/>
      <c r="TMU71" s="392"/>
      <c r="TMV71" s="381"/>
      <c r="TND71" s="392"/>
      <c r="TNE71" s="381"/>
      <c r="TNM71" s="392"/>
      <c r="TNN71" s="381"/>
      <c r="TNV71" s="392"/>
      <c r="TNW71" s="381"/>
      <c r="TOE71" s="392"/>
      <c r="TOF71" s="381"/>
      <c r="TON71" s="392"/>
      <c r="TOO71" s="381"/>
      <c r="TOW71" s="392"/>
      <c r="TOX71" s="381"/>
      <c r="TPF71" s="392"/>
      <c r="TPG71" s="381"/>
      <c r="TPO71" s="392"/>
      <c r="TPP71" s="381"/>
      <c r="TPX71" s="392"/>
      <c r="TPY71" s="381"/>
      <c r="TQG71" s="392"/>
      <c r="TQH71" s="381"/>
      <c r="TQP71" s="392"/>
      <c r="TQQ71" s="381"/>
      <c r="TQY71" s="392"/>
      <c r="TQZ71" s="381"/>
      <c r="TRH71" s="392"/>
      <c r="TRI71" s="381"/>
      <c r="TRQ71" s="392"/>
      <c r="TRR71" s="381"/>
      <c r="TRZ71" s="392"/>
      <c r="TSA71" s="381"/>
      <c r="TSI71" s="392"/>
      <c r="TSJ71" s="381"/>
      <c r="TSR71" s="392"/>
      <c r="TSS71" s="381"/>
      <c r="TTA71" s="392"/>
      <c r="TTB71" s="381"/>
      <c r="TTJ71" s="392"/>
      <c r="TTK71" s="381"/>
      <c r="TTS71" s="392"/>
      <c r="TTT71" s="381"/>
      <c r="TUB71" s="392"/>
      <c r="TUC71" s="381"/>
      <c r="TUK71" s="392"/>
      <c r="TUL71" s="381"/>
      <c r="TUT71" s="392"/>
      <c r="TUU71" s="381"/>
      <c r="TVC71" s="392"/>
      <c r="TVD71" s="381"/>
      <c r="TVL71" s="392"/>
      <c r="TVM71" s="381"/>
      <c r="TVU71" s="392"/>
      <c r="TVV71" s="381"/>
      <c r="TWD71" s="392"/>
      <c r="TWE71" s="381"/>
      <c r="TWM71" s="392"/>
      <c r="TWN71" s="381"/>
      <c r="TWV71" s="392"/>
      <c r="TWW71" s="381"/>
      <c r="TXE71" s="392"/>
      <c r="TXF71" s="381"/>
      <c r="TXN71" s="392"/>
      <c r="TXO71" s="381"/>
      <c r="TXW71" s="392"/>
      <c r="TXX71" s="381"/>
      <c r="TYF71" s="392"/>
      <c r="TYG71" s="381"/>
      <c r="TYO71" s="392"/>
      <c r="TYP71" s="381"/>
      <c r="TYX71" s="392"/>
      <c r="TYY71" s="381"/>
      <c r="TZG71" s="392"/>
      <c r="TZH71" s="381"/>
      <c r="TZP71" s="392"/>
      <c r="TZQ71" s="381"/>
      <c r="TZY71" s="392"/>
      <c r="TZZ71" s="381"/>
      <c r="UAH71" s="392"/>
      <c r="UAI71" s="381"/>
      <c r="UAQ71" s="392"/>
      <c r="UAR71" s="381"/>
      <c r="UAZ71" s="392"/>
      <c r="UBA71" s="381"/>
      <c r="UBI71" s="392"/>
      <c r="UBJ71" s="381"/>
      <c r="UBR71" s="392"/>
      <c r="UBS71" s="381"/>
      <c r="UCA71" s="392"/>
      <c r="UCB71" s="381"/>
      <c r="UCJ71" s="392"/>
      <c r="UCK71" s="381"/>
      <c r="UCS71" s="392"/>
      <c r="UCT71" s="381"/>
      <c r="UDB71" s="392"/>
      <c r="UDC71" s="381"/>
      <c r="UDK71" s="392"/>
      <c r="UDL71" s="381"/>
      <c r="UDT71" s="392"/>
      <c r="UDU71" s="381"/>
      <c r="UEC71" s="392"/>
      <c r="UED71" s="381"/>
      <c r="UEL71" s="392"/>
      <c r="UEM71" s="381"/>
      <c r="UEU71" s="392"/>
      <c r="UEV71" s="381"/>
      <c r="UFD71" s="392"/>
      <c r="UFE71" s="381"/>
      <c r="UFM71" s="392"/>
      <c r="UFN71" s="381"/>
      <c r="UFV71" s="392"/>
      <c r="UFW71" s="381"/>
      <c r="UGE71" s="392"/>
      <c r="UGF71" s="381"/>
      <c r="UGN71" s="392"/>
      <c r="UGO71" s="381"/>
      <c r="UGW71" s="392"/>
      <c r="UGX71" s="381"/>
      <c r="UHF71" s="392"/>
      <c r="UHG71" s="381"/>
      <c r="UHO71" s="392"/>
      <c r="UHP71" s="381"/>
      <c r="UHX71" s="392"/>
      <c r="UHY71" s="381"/>
      <c r="UIG71" s="392"/>
      <c r="UIH71" s="381"/>
      <c r="UIP71" s="392"/>
      <c r="UIQ71" s="381"/>
      <c r="UIY71" s="392"/>
      <c r="UIZ71" s="381"/>
      <c r="UJH71" s="392"/>
      <c r="UJI71" s="381"/>
      <c r="UJQ71" s="392"/>
      <c r="UJR71" s="381"/>
      <c r="UJZ71" s="392"/>
      <c r="UKA71" s="381"/>
      <c r="UKI71" s="392"/>
      <c r="UKJ71" s="381"/>
      <c r="UKR71" s="392"/>
      <c r="UKS71" s="381"/>
      <c r="ULA71" s="392"/>
      <c r="ULB71" s="381"/>
      <c r="ULJ71" s="392"/>
      <c r="ULK71" s="381"/>
      <c r="ULS71" s="392"/>
      <c r="ULT71" s="381"/>
      <c r="UMB71" s="392"/>
      <c r="UMC71" s="381"/>
      <c r="UMK71" s="392"/>
      <c r="UML71" s="381"/>
      <c r="UMT71" s="392"/>
      <c r="UMU71" s="381"/>
      <c r="UNC71" s="392"/>
      <c r="UND71" s="381"/>
      <c r="UNL71" s="392"/>
      <c r="UNM71" s="381"/>
      <c r="UNU71" s="392"/>
      <c r="UNV71" s="381"/>
      <c r="UOD71" s="392"/>
      <c r="UOE71" s="381"/>
      <c r="UOM71" s="392"/>
      <c r="UON71" s="381"/>
      <c r="UOV71" s="392"/>
      <c r="UOW71" s="381"/>
      <c r="UPE71" s="392"/>
      <c r="UPF71" s="381"/>
      <c r="UPN71" s="392"/>
      <c r="UPO71" s="381"/>
      <c r="UPW71" s="392"/>
      <c r="UPX71" s="381"/>
      <c r="UQF71" s="392"/>
      <c r="UQG71" s="381"/>
      <c r="UQO71" s="392"/>
      <c r="UQP71" s="381"/>
      <c r="UQX71" s="392"/>
      <c r="UQY71" s="381"/>
      <c r="URG71" s="392"/>
      <c r="URH71" s="381"/>
      <c r="URP71" s="392"/>
      <c r="URQ71" s="381"/>
      <c r="URY71" s="392"/>
      <c r="URZ71" s="381"/>
      <c r="USH71" s="392"/>
      <c r="USI71" s="381"/>
      <c r="USQ71" s="392"/>
      <c r="USR71" s="381"/>
      <c r="USZ71" s="392"/>
      <c r="UTA71" s="381"/>
      <c r="UTI71" s="392"/>
      <c r="UTJ71" s="381"/>
      <c r="UTR71" s="392"/>
      <c r="UTS71" s="381"/>
      <c r="UUA71" s="392"/>
      <c r="UUB71" s="381"/>
      <c r="UUJ71" s="392"/>
      <c r="UUK71" s="381"/>
      <c r="UUS71" s="392"/>
      <c r="UUT71" s="381"/>
      <c r="UVB71" s="392"/>
      <c r="UVC71" s="381"/>
      <c r="UVK71" s="392"/>
      <c r="UVL71" s="381"/>
      <c r="UVT71" s="392"/>
      <c r="UVU71" s="381"/>
      <c r="UWC71" s="392"/>
      <c r="UWD71" s="381"/>
      <c r="UWL71" s="392"/>
      <c r="UWM71" s="381"/>
      <c r="UWU71" s="392"/>
      <c r="UWV71" s="381"/>
      <c r="UXD71" s="392"/>
      <c r="UXE71" s="381"/>
      <c r="UXM71" s="392"/>
      <c r="UXN71" s="381"/>
      <c r="UXV71" s="392"/>
      <c r="UXW71" s="381"/>
      <c r="UYE71" s="392"/>
      <c r="UYF71" s="381"/>
      <c r="UYN71" s="392"/>
      <c r="UYO71" s="381"/>
      <c r="UYW71" s="392"/>
      <c r="UYX71" s="381"/>
      <c r="UZF71" s="392"/>
      <c r="UZG71" s="381"/>
      <c r="UZO71" s="392"/>
      <c r="UZP71" s="381"/>
      <c r="UZX71" s="392"/>
      <c r="UZY71" s="381"/>
      <c r="VAG71" s="392"/>
      <c r="VAH71" s="381"/>
      <c r="VAP71" s="392"/>
      <c r="VAQ71" s="381"/>
      <c r="VAY71" s="392"/>
      <c r="VAZ71" s="381"/>
      <c r="VBH71" s="392"/>
      <c r="VBI71" s="381"/>
      <c r="VBQ71" s="392"/>
      <c r="VBR71" s="381"/>
      <c r="VBZ71" s="392"/>
      <c r="VCA71" s="381"/>
      <c r="VCI71" s="392"/>
      <c r="VCJ71" s="381"/>
      <c r="VCR71" s="392"/>
      <c r="VCS71" s="381"/>
      <c r="VDA71" s="392"/>
      <c r="VDB71" s="381"/>
      <c r="VDJ71" s="392"/>
      <c r="VDK71" s="381"/>
      <c r="VDS71" s="392"/>
      <c r="VDT71" s="381"/>
      <c r="VEB71" s="392"/>
      <c r="VEC71" s="381"/>
      <c r="VEK71" s="392"/>
      <c r="VEL71" s="381"/>
      <c r="VET71" s="392"/>
      <c r="VEU71" s="381"/>
      <c r="VFC71" s="392"/>
      <c r="VFD71" s="381"/>
      <c r="VFL71" s="392"/>
      <c r="VFM71" s="381"/>
      <c r="VFU71" s="392"/>
      <c r="VFV71" s="381"/>
      <c r="VGD71" s="392"/>
      <c r="VGE71" s="381"/>
      <c r="VGM71" s="392"/>
      <c r="VGN71" s="381"/>
      <c r="VGV71" s="392"/>
      <c r="VGW71" s="381"/>
      <c r="VHE71" s="392"/>
      <c r="VHF71" s="381"/>
      <c r="VHN71" s="392"/>
      <c r="VHO71" s="381"/>
      <c r="VHW71" s="392"/>
      <c r="VHX71" s="381"/>
      <c r="VIF71" s="392"/>
      <c r="VIG71" s="381"/>
      <c r="VIO71" s="392"/>
      <c r="VIP71" s="381"/>
      <c r="VIX71" s="392"/>
      <c r="VIY71" s="381"/>
      <c r="VJG71" s="392"/>
      <c r="VJH71" s="381"/>
      <c r="VJP71" s="392"/>
      <c r="VJQ71" s="381"/>
      <c r="VJY71" s="392"/>
      <c r="VJZ71" s="381"/>
      <c r="VKH71" s="392"/>
      <c r="VKI71" s="381"/>
      <c r="VKQ71" s="392"/>
      <c r="VKR71" s="381"/>
      <c r="VKZ71" s="392"/>
      <c r="VLA71" s="381"/>
      <c r="VLI71" s="392"/>
      <c r="VLJ71" s="381"/>
      <c r="VLR71" s="392"/>
      <c r="VLS71" s="381"/>
      <c r="VMA71" s="392"/>
      <c r="VMB71" s="381"/>
      <c r="VMJ71" s="392"/>
      <c r="VMK71" s="381"/>
      <c r="VMS71" s="392"/>
      <c r="VMT71" s="381"/>
      <c r="VNB71" s="392"/>
      <c r="VNC71" s="381"/>
      <c r="VNK71" s="392"/>
      <c r="VNL71" s="381"/>
      <c r="VNT71" s="392"/>
      <c r="VNU71" s="381"/>
      <c r="VOC71" s="392"/>
      <c r="VOD71" s="381"/>
      <c r="VOL71" s="392"/>
      <c r="VOM71" s="381"/>
      <c r="VOU71" s="392"/>
      <c r="VOV71" s="381"/>
      <c r="VPD71" s="392"/>
      <c r="VPE71" s="381"/>
      <c r="VPM71" s="392"/>
      <c r="VPN71" s="381"/>
      <c r="VPV71" s="392"/>
      <c r="VPW71" s="381"/>
      <c r="VQE71" s="392"/>
      <c r="VQF71" s="381"/>
      <c r="VQN71" s="392"/>
      <c r="VQO71" s="381"/>
      <c r="VQW71" s="392"/>
      <c r="VQX71" s="381"/>
      <c r="VRF71" s="392"/>
      <c r="VRG71" s="381"/>
      <c r="VRO71" s="392"/>
      <c r="VRP71" s="381"/>
      <c r="VRX71" s="392"/>
      <c r="VRY71" s="381"/>
      <c r="VSG71" s="392"/>
      <c r="VSH71" s="381"/>
      <c r="VSP71" s="392"/>
      <c r="VSQ71" s="381"/>
      <c r="VSY71" s="392"/>
      <c r="VSZ71" s="381"/>
      <c r="VTH71" s="392"/>
      <c r="VTI71" s="381"/>
      <c r="VTQ71" s="392"/>
      <c r="VTR71" s="381"/>
      <c r="VTZ71" s="392"/>
      <c r="VUA71" s="381"/>
      <c r="VUI71" s="392"/>
      <c r="VUJ71" s="381"/>
      <c r="VUR71" s="392"/>
      <c r="VUS71" s="381"/>
      <c r="VVA71" s="392"/>
      <c r="VVB71" s="381"/>
      <c r="VVJ71" s="392"/>
      <c r="VVK71" s="381"/>
      <c r="VVS71" s="392"/>
      <c r="VVT71" s="381"/>
      <c r="VWB71" s="392"/>
      <c r="VWC71" s="381"/>
      <c r="VWK71" s="392"/>
      <c r="VWL71" s="381"/>
      <c r="VWT71" s="392"/>
      <c r="VWU71" s="381"/>
      <c r="VXC71" s="392"/>
      <c r="VXD71" s="381"/>
      <c r="VXL71" s="392"/>
      <c r="VXM71" s="381"/>
      <c r="VXU71" s="392"/>
      <c r="VXV71" s="381"/>
      <c r="VYD71" s="392"/>
      <c r="VYE71" s="381"/>
      <c r="VYM71" s="392"/>
      <c r="VYN71" s="381"/>
      <c r="VYV71" s="392"/>
      <c r="VYW71" s="381"/>
      <c r="VZE71" s="392"/>
      <c r="VZF71" s="381"/>
      <c r="VZN71" s="392"/>
      <c r="VZO71" s="381"/>
      <c r="VZW71" s="392"/>
      <c r="VZX71" s="381"/>
      <c r="WAF71" s="392"/>
      <c r="WAG71" s="381"/>
      <c r="WAO71" s="392"/>
      <c r="WAP71" s="381"/>
      <c r="WAX71" s="392"/>
      <c r="WAY71" s="381"/>
      <c r="WBG71" s="392"/>
      <c r="WBH71" s="381"/>
      <c r="WBP71" s="392"/>
      <c r="WBQ71" s="381"/>
      <c r="WBY71" s="392"/>
      <c r="WBZ71" s="381"/>
      <c r="WCH71" s="392"/>
      <c r="WCI71" s="381"/>
      <c r="WCQ71" s="392"/>
      <c r="WCR71" s="381"/>
      <c r="WCZ71" s="392"/>
      <c r="WDA71" s="381"/>
      <c r="WDI71" s="392"/>
      <c r="WDJ71" s="381"/>
      <c r="WDR71" s="392"/>
      <c r="WDS71" s="381"/>
      <c r="WEA71" s="392"/>
      <c r="WEB71" s="381"/>
      <c r="WEJ71" s="392"/>
      <c r="WEK71" s="381"/>
      <c r="WES71" s="392"/>
      <c r="WET71" s="381"/>
      <c r="WFB71" s="392"/>
      <c r="WFC71" s="381"/>
      <c r="WFK71" s="392"/>
      <c r="WFL71" s="381"/>
      <c r="WFT71" s="392"/>
      <c r="WFU71" s="381"/>
      <c r="WGC71" s="392"/>
      <c r="WGD71" s="381"/>
      <c r="WGL71" s="392"/>
      <c r="WGM71" s="381"/>
      <c r="WGU71" s="392"/>
      <c r="WGV71" s="381"/>
      <c r="WHD71" s="392"/>
      <c r="WHE71" s="381"/>
      <c r="WHM71" s="392"/>
      <c r="WHN71" s="381"/>
      <c r="WHV71" s="392"/>
      <c r="WHW71" s="381"/>
      <c r="WIE71" s="392"/>
      <c r="WIF71" s="381"/>
      <c r="WIN71" s="392"/>
      <c r="WIO71" s="381"/>
      <c r="WIW71" s="392"/>
      <c r="WIX71" s="381"/>
      <c r="WJF71" s="392"/>
      <c r="WJG71" s="381"/>
      <c r="WJO71" s="392"/>
      <c r="WJP71" s="381"/>
      <c r="WJX71" s="392"/>
      <c r="WJY71" s="381"/>
      <c r="WKG71" s="392"/>
      <c r="WKH71" s="381"/>
      <c r="WKP71" s="392"/>
      <c r="WKQ71" s="381"/>
      <c r="WKY71" s="392"/>
      <c r="WKZ71" s="381"/>
      <c r="WLH71" s="392"/>
      <c r="WLI71" s="381"/>
      <c r="WLQ71" s="392"/>
      <c r="WLR71" s="381"/>
      <c r="WLZ71" s="392"/>
      <c r="WMA71" s="381"/>
      <c r="WMI71" s="392"/>
      <c r="WMJ71" s="381"/>
      <c r="WMR71" s="392"/>
      <c r="WMS71" s="381"/>
      <c r="WNA71" s="392"/>
      <c r="WNB71" s="381"/>
      <c r="WNJ71" s="392"/>
      <c r="WNK71" s="381"/>
      <c r="WNS71" s="392"/>
      <c r="WNT71" s="381"/>
      <c r="WOB71" s="392"/>
      <c r="WOC71" s="381"/>
      <c r="WOK71" s="392"/>
      <c r="WOL71" s="381"/>
      <c r="WOT71" s="392"/>
      <c r="WOU71" s="381"/>
      <c r="WPC71" s="392"/>
      <c r="WPD71" s="381"/>
      <c r="WPL71" s="392"/>
      <c r="WPM71" s="381"/>
      <c r="WPU71" s="392"/>
      <c r="WPV71" s="381"/>
      <c r="WQD71" s="392"/>
      <c r="WQE71" s="381"/>
      <c r="WQM71" s="392"/>
      <c r="WQN71" s="381"/>
      <c r="WQV71" s="392"/>
      <c r="WQW71" s="381"/>
      <c r="WRE71" s="392"/>
      <c r="WRF71" s="381"/>
      <c r="WRN71" s="392"/>
      <c r="WRO71" s="381"/>
      <c r="WRW71" s="392"/>
      <c r="WRX71" s="381"/>
      <c r="WSF71" s="392"/>
      <c r="WSG71" s="381"/>
      <c r="WSO71" s="392"/>
      <c r="WSP71" s="381"/>
      <c r="WSX71" s="392"/>
      <c r="WSY71" s="381"/>
      <c r="WTG71" s="392"/>
      <c r="WTH71" s="381"/>
      <c r="WTP71" s="392"/>
      <c r="WTQ71" s="381"/>
      <c r="WTY71" s="392"/>
      <c r="WTZ71" s="381"/>
      <c r="WUH71" s="392"/>
      <c r="WUI71" s="381"/>
      <c r="WUQ71" s="392"/>
      <c r="WUR71" s="381"/>
      <c r="WUZ71" s="392"/>
      <c r="WVA71" s="381"/>
      <c r="WVI71" s="392"/>
      <c r="WVJ71" s="381"/>
      <c r="WVR71" s="392"/>
      <c r="WVS71" s="381"/>
      <c r="WWA71" s="392"/>
      <c r="WWB71" s="381"/>
      <c r="WWJ71" s="392"/>
      <c r="WWK71" s="381"/>
      <c r="WWS71" s="392"/>
      <c r="WWT71" s="381"/>
      <c r="WXB71" s="392"/>
      <c r="WXC71" s="381"/>
      <c r="WXK71" s="392"/>
      <c r="WXL71" s="381"/>
      <c r="WXT71" s="392"/>
      <c r="WXU71" s="381"/>
      <c r="WYC71" s="392"/>
      <c r="WYD71" s="381"/>
      <c r="WYL71" s="392"/>
      <c r="WYM71" s="381"/>
      <c r="WYU71" s="392"/>
      <c r="WYV71" s="381"/>
      <c r="WZD71" s="392"/>
      <c r="WZE71" s="381"/>
      <c r="WZM71" s="392"/>
      <c r="WZN71" s="381"/>
      <c r="WZV71" s="392"/>
      <c r="WZW71" s="381"/>
      <c r="XAE71" s="392"/>
      <c r="XAF71" s="381"/>
      <c r="XAN71" s="392"/>
      <c r="XAO71" s="381"/>
      <c r="XAW71" s="392"/>
      <c r="XAX71" s="381"/>
      <c r="XBF71" s="392"/>
      <c r="XBG71" s="381"/>
      <c r="XBO71" s="392"/>
      <c r="XBP71" s="381"/>
      <c r="XBX71" s="392"/>
      <c r="XBY71" s="381"/>
      <c r="XCG71" s="392"/>
      <c r="XCH71" s="381"/>
      <c r="XCP71" s="392"/>
      <c r="XCQ71" s="381"/>
      <c r="XCY71" s="392"/>
      <c r="XCZ71" s="381"/>
      <c r="XDH71" s="392"/>
      <c r="XDI71" s="381"/>
      <c r="XDQ71" s="392"/>
      <c r="XDR71" s="381"/>
      <c r="XDZ71" s="392"/>
      <c r="XEA71" s="381"/>
      <c r="XEI71" s="392"/>
      <c r="XEJ71" s="381"/>
      <c r="XER71" s="392"/>
      <c r="XES71" s="381"/>
      <c r="XFA71" s="392"/>
      <c r="XFB71" s="381"/>
    </row>
    <row r="72" spans="1:1019 1027:2045 2053:3071 3079:5114 5122:6140 6148:7166 7174:8192 8200:9209 9217:10235 10243:11261 11269:12287 12295:14330 14338:15356 15364:16382" s="378" customFormat="1">
      <c r="A72" s="392"/>
      <c r="B72" s="381"/>
      <c r="J72" s="392"/>
      <c r="K72" s="381"/>
      <c r="S72" s="392"/>
      <c r="T72" s="381"/>
      <c r="AB72" s="392"/>
      <c r="AC72" s="381"/>
      <c r="AK72" s="392"/>
      <c r="AL72" s="381"/>
      <c r="AT72" s="392"/>
      <c r="AU72" s="381"/>
      <c r="BC72" s="392"/>
      <c r="BD72" s="381"/>
      <c r="BL72" s="392"/>
      <c r="BM72" s="381"/>
      <c r="BU72" s="392"/>
      <c r="BV72" s="381"/>
      <c r="CD72" s="392"/>
      <c r="CE72" s="381"/>
      <c r="CM72" s="392"/>
      <c r="CN72" s="381"/>
      <c r="CV72" s="392"/>
      <c r="CW72" s="381"/>
      <c r="DE72" s="392"/>
      <c r="DF72" s="381"/>
      <c r="DN72" s="392"/>
      <c r="DO72" s="381"/>
      <c r="DW72" s="392"/>
      <c r="DX72" s="381"/>
      <c r="EF72" s="392"/>
      <c r="EG72" s="381"/>
      <c r="EO72" s="392"/>
      <c r="EP72" s="381"/>
      <c r="EX72" s="392"/>
      <c r="EY72" s="381"/>
      <c r="FG72" s="392"/>
      <c r="FH72" s="381"/>
      <c r="FP72" s="392"/>
      <c r="FQ72" s="381"/>
      <c r="FY72" s="392"/>
      <c r="FZ72" s="381"/>
      <c r="GH72" s="392"/>
      <c r="GI72" s="381"/>
      <c r="GQ72" s="392"/>
      <c r="GR72" s="381"/>
      <c r="GZ72" s="392"/>
      <c r="HA72" s="381"/>
      <c r="HI72" s="392"/>
      <c r="HJ72" s="381"/>
      <c r="HR72" s="392"/>
      <c r="HS72" s="381"/>
      <c r="IA72" s="392"/>
      <c r="IB72" s="381"/>
      <c r="IJ72" s="392"/>
      <c r="IK72" s="381"/>
      <c r="IS72" s="392"/>
      <c r="IT72" s="381"/>
      <c r="JB72" s="392"/>
      <c r="JC72" s="381"/>
      <c r="JK72" s="392"/>
      <c r="JL72" s="381"/>
      <c r="JT72" s="392"/>
      <c r="JU72" s="381"/>
      <c r="KC72" s="392"/>
      <c r="KD72" s="381"/>
      <c r="KL72" s="392"/>
      <c r="KM72" s="381"/>
      <c r="KU72" s="392"/>
      <c r="KV72" s="381"/>
      <c r="LD72" s="392"/>
      <c r="LE72" s="381"/>
      <c r="LM72" s="392"/>
      <c r="LN72" s="381"/>
      <c r="LV72" s="392"/>
      <c r="LW72" s="381"/>
      <c r="ME72" s="392"/>
      <c r="MF72" s="381"/>
      <c r="MN72" s="392"/>
      <c r="MO72" s="381"/>
      <c r="MW72" s="392"/>
      <c r="MX72" s="381"/>
      <c r="NF72" s="392"/>
      <c r="NG72" s="381"/>
      <c r="NO72" s="392"/>
      <c r="NP72" s="381"/>
      <c r="NX72" s="392"/>
      <c r="NY72" s="381"/>
      <c r="OG72" s="392"/>
      <c r="OH72" s="381"/>
      <c r="OP72" s="392"/>
      <c r="OQ72" s="381"/>
      <c r="OY72" s="392"/>
      <c r="OZ72" s="381"/>
      <c r="PH72" s="392"/>
      <c r="PI72" s="381"/>
      <c r="PQ72" s="392"/>
      <c r="PR72" s="381"/>
      <c r="PZ72" s="392"/>
      <c r="QA72" s="381"/>
      <c r="QI72" s="392"/>
      <c r="QJ72" s="381"/>
      <c r="QR72" s="392"/>
      <c r="QS72" s="381"/>
      <c r="RA72" s="392"/>
      <c r="RB72" s="381"/>
      <c r="RJ72" s="392"/>
      <c r="RK72" s="381"/>
      <c r="RS72" s="392"/>
      <c r="RT72" s="381"/>
      <c r="SB72" s="392"/>
      <c r="SC72" s="381"/>
      <c r="SK72" s="392"/>
      <c r="SL72" s="381"/>
      <c r="ST72" s="392"/>
      <c r="SU72" s="381"/>
      <c r="TC72" s="392"/>
      <c r="TD72" s="381"/>
      <c r="TL72" s="392"/>
      <c r="TM72" s="381"/>
      <c r="TU72" s="392"/>
      <c r="TV72" s="381"/>
      <c r="UD72" s="392"/>
      <c r="UE72" s="381"/>
      <c r="UM72" s="392"/>
      <c r="UN72" s="381"/>
      <c r="UV72" s="392"/>
      <c r="UW72" s="381"/>
      <c r="VE72" s="392"/>
      <c r="VF72" s="381"/>
      <c r="VN72" s="392"/>
      <c r="VO72" s="381"/>
      <c r="VW72" s="392"/>
      <c r="VX72" s="381"/>
      <c r="WF72" s="392"/>
      <c r="WG72" s="381"/>
      <c r="WO72" s="392"/>
      <c r="WP72" s="381"/>
      <c r="WX72" s="392"/>
      <c r="WY72" s="381"/>
      <c r="XG72" s="392"/>
      <c r="XH72" s="381"/>
      <c r="XP72" s="392"/>
      <c r="XQ72" s="381"/>
      <c r="XY72" s="392"/>
      <c r="XZ72" s="381"/>
      <c r="YH72" s="392"/>
      <c r="YI72" s="381"/>
      <c r="YQ72" s="392"/>
      <c r="YR72" s="381"/>
      <c r="YZ72" s="392"/>
      <c r="ZA72" s="381"/>
      <c r="ZI72" s="392"/>
      <c r="ZJ72" s="381"/>
      <c r="ZR72" s="392"/>
      <c r="ZS72" s="381"/>
      <c r="AAA72" s="392"/>
      <c r="AAB72" s="381"/>
      <c r="AAJ72" s="392"/>
      <c r="AAK72" s="381"/>
      <c r="AAS72" s="392"/>
      <c r="AAT72" s="381"/>
      <c r="ABB72" s="392"/>
      <c r="ABC72" s="381"/>
      <c r="ABK72" s="392"/>
      <c r="ABL72" s="381"/>
      <c r="ABT72" s="392"/>
      <c r="ABU72" s="381"/>
      <c r="ACC72" s="392"/>
      <c r="ACD72" s="381"/>
      <c r="ACL72" s="392"/>
      <c r="ACM72" s="381"/>
      <c r="ACU72" s="392"/>
      <c r="ACV72" s="381"/>
      <c r="ADD72" s="392"/>
      <c r="ADE72" s="381"/>
      <c r="ADM72" s="392"/>
      <c r="ADN72" s="381"/>
      <c r="ADV72" s="392"/>
      <c r="ADW72" s="381"/>
      <c r="AEE72" s="392"/>
      <c r="AEF72" s="381"/>
      <c r="AEN72" s="392"/>
      <c r="AEO72" s="381"/>
      <c r="AEW72" s="392"/>
      <c r="AEX72" s="381"/>
      <c r="AFF72" s="392"/>
      <c r="AFG72" s="381"/>
      <c r="AFO72" s="392"/>
      <c r="AFP72" s="381"/>
      <c r="AFX72" s="392"/>
      <c r="AFY72" s="381"/>
      <c r="AGG72" s="392"/>
      <c r="AGH72" s="381"/>
      <c r="AGP72" s="392"/>
      <c r="AGQ72" s="381"/>
      <c r="AGY72" s="392"/>
      <c r="AGZ72" s="381"/>
      <c r="AHH72" s="392"/>
      <c r="AHI72" s="381"/>
      <c r="AHQ72" s="392"/>
      <c r="AHR72" s="381"/>
      <c r="AHZ72" s="392"/>
      <c r="AIA72" s="381"/>
      <c r="AII72" s="392"/>
      <c r="AIJ72" s="381"/>
      <c r="AIR72" s="392"/>
      <c r="AIS72" s="381"/>
      <c r="AJA72" s="392"/>
      <c r="AJB72" s="381"/>
      <c r="AJJ72" s="392"/>
      <c r="AJK72" s="381"/>
      <c r="AJS72" s="392"/>
      <c r="AJT72" s="381"/>
      <c r="AKB72" s="392"/>
      <c r="AKC72" s="381"/>
      <c r="AKK72" s="392"/>
      <c r="AKL72" s="381"/>
      <c r="AKT72" s="392"/>
      <c r="AKU72" s="381"/>
      <c r="ALC72" s="392"/>
      <c r="ALD72" s="381"/>
      <c r="ALL72" s="392"/>
      <c r="ALM72" s="381"/>
      <c r="ALU72" s="392"/>
      <c r="ALV72" s="381"/>
      <c r="AMD72" s="392"/>
      <c r="AME72" s="381"/>
      <c r="AMM72" s="392"/>
      <c r="AMN72" s="381"/>
      <c r="AMV72" s="392"/>
      <c r="AMW72" s="381"/>
      <c r="ANE72" s="392"/>
      <c r="ANF72" s="381"/>
      <c r="ANN72" s="392"/>
      <c r="ANO72" s="381"/>
      <c r="ANW72" s="392"/>
      <c r="ANX72" s="381"/>
      <c r="AOF72" s="392"/>
      <c r="AOG72" s="381"/>
      <c r="AOO72" s="392"/>
      <c r="AOP72" s="381"/>
      <c r="AOX72" s="392"/>
      <c r="AOY72" s="381"/>
      <c r="APG72" s="392"/>
      <c r="APH72" s="381"/>
      <c r="APP72" s="392"/>
      <c r="APQ72" s="381"/>
      <c r="APY72" s="392"/>
      <c r="APZ72" s="381"/>
      <c r="AQH72" s="392"/>
      <c r="AQI72" s="381"/>
      <c r="AQQ72" s="392"/>
      <c r="AQR72" s="381"/>
      <c r="AQZ72" s="392"/>
      <c r="ARA72" s="381"/>
      <c r="ARI72" s="392"/>
      <c r="ARJ72" s="381"/>
      <c r="ARR72" s="392"/>
      <c r="ARS72" s="381"/>
      <c r="ASA72" s="392"/>
      <c r="ASB72" s="381"/>
      <c r="ASJ72" s="392"/>
      <c r="ASK72" s="381"/>
      <c r="ASS72" s="392"/>
      <c r="AST72" s="381"/>
      <c r="ATB72" s="392"/>
      <c r="ATC72" s="381"/>
      <c r="ATK72" s="392"/>
      <c r="ATL72" s="381"/>
      <c r="ATT72" s="392"/>
      <c r="ATU72" s="381"/>
      <c r="AUC72" s="392"/>
      <c r="AUD72" s="381"/>
      <c r="AUL72" s="392"/>
      <c r="AUM72" s="381"/>
      <c r="AUU72" s="392"/>
      <c r="AUV72" s="381"/>
      <c r="AVD72" s="392"/>
      <c r="AVE72" s="381"/>
      <c r="AVM72" s="392"/>
      <c r="AVN72" s="381"/>
      <c r="AVV72" s="392"/>
      <c r="AVW72" s="381"/>
      <c r="AWE72" s="392"/>
      <c r="AWF72" s="381"/>
      <c r="AWN72" s="392"/>
      <c r="AWO72" s="381"/>
      <c r="AWW72" s="392"/>
      <c r="AWX72" s="381"/>
      <c r="AXF72" s="392"/>
      <c r="AXG72" s="381"/>
      <c r="AXO72" s="392"/>
      <c r="AXP72" s="381"/>
      <c r="AXX72" s="392"/>
      <c r="AXY72" s="381"/>
      <c r="AYG72" s="392"/>
      <c r="AYH72" s="381"/>
      <c r="AYP72" s="392"/>
      <c r="AYQ72" s="381"/>
      <c r="AYY72" s="392"/>
      <c r="AYZ72" s="381"/>
      <c r="AZH72" s="392"/>
      <c r="AZI72" s="381"/>
      <c r="AZQ72" s="392"/>
      <c r="AZR72" s="381"/>
      <c r="AZZ72" s="392"/>
      <c r="BAA72" s="381"/>
      <c r="BAI72" s="392"/>
      <c r="BAJ72" s="381"/>
      <c r="BAR72" s="392"/>
      <c r="BAS72" s="381"/>
      <c r="BBA72" s="392"/>
      <c r="BBB72" s="381"/>
      <c r="BBJ72" s="392"/>
      <c r="BBK72" s="381"/>
      <c r="BBS72" s="392"/>
      <c r="BBT72" s="381"/>
      <c r="BCB72" s="392"/>
      <c r="BCC72" s="381"/>
      <c r="BCK72" s="392"/>
      <c r="BCL72" s="381"/>
      <c r="BCT72" s="392"/>
      <c r="BCU72" s="381"/>
      <c r="BDC72" s="392"/>
      <c r="BDD72" s="381"/>
      <c r="BDL72" s="392"/>
      <c r="BDM72" s="381"/>
      <c r="BDU72" s="392"/>
      <c r="BDV72" s="381"/>
      <c r="BED72" s="392"/>
      <c r="BEE72" s="381"/>
      <c r="BEM72" s="392"/>
      <c r="BEN72" s="381"/>
      <c r="BEV72" s="392"/>
      <c r="BEW72" s="381"/>
      <c r="BFE72" s="392"/>
      <c r="BFF72" s="381"/>
      <c r="BFN72" s="392"/>
      <c r="BFO72" s="381"/>
      <c r="BFW72" s="392"/>
      <c r="BFX72" s="381"/>
      <c r="BGF72" s="392"/>
      <c r="BGG72" s="381"/>
      <c r="BGO72" s="392"/>
      <c r="BGP72" s="381"/>
      <c r="BGX72" s="392"/>
      <c r="BGY72" s="381"/>
      <c r="BHG72" s="392"/>
      <c r="BHH72" s="381"/>
      <c r="BHP72" s="392"/>
      <c r="BHQ72" s="381"/>
      <c r="BHY72" s="392"/>
      <c r="BHZ72" s="381"/>
      <c r="BIH72" s="392"/>
      <c r="BII72" s="381"/>
      <c r="BIQ72" s="392"/>
      <c r="BIR72" s="381"/>
      <c r="BIZ72" s="392"/>
      <c r="BJA72" s="381"/>
      <c r="BJI72" s="392"/>
      <c r="BJJ72" s="381"/>
      <c r="BJR72" s="392"/>
      <c r="BJS72" s="381"/>
      <c r="BKA72" s="392"/>
      <c r="BKB72" s="381"/>
      <c r="BKJ72" s="392"/>
      <c r="BKK72" s="381"/>
      <c r="BKS72" s="392"/>
      <c r="BKT72" s="381"/>
      <c r="BLB72" s="392"/>
      <c r="BLC72" s="381"/>
      <c r="BLK72" s="392"/>
      <c r="BLL72" s="381"/>
      <c r="BLT72" s="392"/>
      <c r="BLU72" s="381"/>
      <c r="BMC72" s="392"/>
      <c r="BMD72" s="381"/>
      <c r="BML72" s="392"/>
      <c r="BMM72" s="381"/>
      <c r="BMU72" s="392"/>
      <c r="BMV72" s="381"/>
      <c r="BND72" s="392"/>
      <c r="BNE72" s="381"/>
      <c r="BNM72" s="392"/>
      <c r="BNN72" s="381"/>
      <c r="BNV72" s="392"/>
      <c r="BNW72" s="381"/>
      <c r="BOE72" s="392"/>
      <c r="BOF72" s="381"/>
      <c r="BON72" s="392"/>
      <c r="BOO72" s="381"/>
      <c r="BOW72" s="392"/>
      <c r="BOX72" s="381"/>
      <c r="BPF72" s="392"/>
      <c r="BPG72" s="381"/>
      <c r="BPO72" s="392"/>
      <c r="BPP72" s="381"/>
      <c r="BPX72" s="392"/>
      <c r="BPY72" s="381"/>
      <c r="BQG72" s="392"/>
      <c r="BQH72" s="381"/>
      <c r="BQP72" s="392"/>
      <c r="BQQ72" s="381"/>
      <c r="BQY72" s="392"/>
      <c r="BQZ72" s="381"/>
      <c r="BRH72" s="392"/>
      <c r="BRI72" s="381"/>
      <c r="BRQ72" s="392"/>
      <c r="BRR72" s="381"/>
      <c r="BRZ72" s="392"/>
      <c r="BSA72" s="381"/>
      <c r="BSI72" s="392"/>
      <c r="BSJ72" s="381"/>
      <c r="BSR72" s="392"/>
      <c r="BSS72" s="381"/>
      <c r="BTA72" s="392"/>
      <c r="BTB72" s="381"/>
      <c r="BTJ72" s="392"/>
      <c r="BTK72" s="381"/>
      <c r="BTS72" s="392"/>
      <c r="BTT72" s="381"/>
      <c r="BUB72" s="392"/>
      <c r="BUC72" s="381"/>
      <c r="BUK72" s="392"/>
      <c r="BUL72" s="381"/>
      <c r="BUT72" s="392"/>
      <c r="BUU72" s="381"/>
      <c r="BVC72" s="392"/>
      <c r="BVD72" s="381"/>
      <c r="BVL72" s="392"/>
      <c r="BVM72" s="381"/>
      <c r="BVU72" s="392"/>
      <c r="BVV72" s="381"/>
      <c r="BWD72" s="392"/>
      <c r="BWE72" s="381"/>
      <c r="BWM72" s="392"/>
      <c r="BWN72" s="381"/>
      <c r="BWV72" s="392"/>
      <c r="BWW72" s="381"/>
      <c r="BXE72" s="392"/>
      <c r="BXF72" s="381"/>
      <c r="BXN72" s="392"/>
      <c r="BXO72" s="381"/>
      <c r="BXW72" s="392"/>
      <c r="BXX72" s="381"/>
      <c r="BYF72" s="392"/>
      <c r="BYG72" s="381"/>
      <c r="BYO72" s="392"/>
      <c r="BYP72" s="381"/>
      <c r="BYX72" s="392"/>
      <c r="BYY72" s="381"/>
      <c r="BZG72" s="392"/>
      <c r="BZH72" s="381"/>
      <c r="BZP72" s="392"/>
      <c r="BZQ72" s="381"/>
      <c r="BZY72" s="392"/>
      <c r="BZZ72" s="381"/>
      <c r="CAH72" s="392"/>
      <c r="CAI72" s="381"/>
      <c r="CAQ72" s="392"/>
      <c r="CAR72" s="381"/>
      <c r="CAZ72" s="392"/>
      <c r="CBA72" s="381"/>
      <c r="CBI72" s="392"/>
      <c r="CBJ72" s="381"/>
      <c r="CBR72" s="392"/>
      <c r="CBS72" s="381"/>
      <c r="CCA72" s="392"/>
      <c r="CCB72" s="381"/>
      <c r="CCJ72" s="392"/>
      <c r="CCK72" s="381"/>
      <c r="CCS72" s="392"/>
      <c r="CCT72" s="381"/>
      <c r="CDB72" s="392"/>
      <c r="CDC72" s="381"/>
      <c r="CDK72" s="392"/>
      <c r="CDL72" s="381"/>
      <c r="CDT72" s="392"/>
      <c r="CDU72" s="381"/>
      <c r="CEC72" s="392"/>
      <c r="CED72" s="381"/>
      <c r="CEL72" s="392"/>
      <c r="CEM72" s="381"/>
      <c r="CEU72" s="392"/>
      <c r="CEV72" s="381"/>
      <c r="CFD72" s="392"/>
      <c r="CFE72" s="381"/>
      <c r="CFM72" s="392"/>
      <c r="CFN72" s="381"/>
      <c r="CFV72" s="392"/>
      <c r="CFW72" s="381"/>
      <c r="CGE72" s="392"/>
      <c r="CGF72" s="381"/>
      <c r="CGN72" s="392"/>
      <c r="CGO72" s="381"/>
      <c r="CGW72" s="392"/>
      <c r="CGX72" s="381"/>
      <c r="CHF72" s="392"/>
      <c r="CHG72" s="381"/>
      <c r="CHO72" s="392"/>
      <c r="CHP72" s="381"/>
      <c r="CHX72" s="392"/>
      <c r="CHY72" s="381"/>
      <c r="CIG72" s="392"/>
      <c r="CIH72" s="381"/>
      <c r="CIP72" s="392"/>
      <c r="CIQ72" s="381"/>
      <c r="CIY72" s="392"/>
      <c r="CIZ72" s="381"/>
      <c r="CJH72" s="392"/>
      <c r="CJI72" s="381"/>
      <c r="CJQ72" s="392"/>
      <c r="CJR72" s="381"/>
      <c r="CJZ72" s="392"/>
      <c r="CKA72" s="381"/>
      <c r="CKI72" s="392"/>
      <c r="CKJ72" s="381"/>
      <c r="CKR72" s="392"/>
      <c r="CKS72" s="381"/>
      <c r="CLA72" s="392"/>
      <c r="CLB72" s="381"/>
      <c r="CLJ72" s="392"/>
      <c r="CLK72" s="381"/>
      <c r="CLS72" s="392"/>
      <c r="CLT72" s="381"/>
      <c r="CMB72" s="392"/>
      <c r="CMC72" s="381"/>
      <c r="CMK72" s="392"/>
      <c r="CML72" s="381"/>
      <c r="CMT72" s="392"/>
      <c r="CMU72" s="381"/>
      <c r="CNC72" s="392"/>
      <c r="CND72" s="381"/>
      <c r="CNL72" s="392"/>
      <c r="CNM72" s="381"/>
      <c r="CNU72" s="392"/>
      <c r="CNV72" s="381"/>
      <c r="COD72" s="392"/>
      <c r="COE72" s="381"/>
      <c r="COM72" s="392"/>
      <c r="CON72" s="381"/>
      <c r="COV72" s="392"/>
      <c r="COW72" s="381"/>
      <c r="CPE72" s="392"/>
      <c r="CPF72" s="381"/>
      <c r="CPN72" s="392"/>
      <c r="CPO72" s="381"/>
      <c r="CPW72" s="392"/>
      <c r="CPX72" s="381"/>
      <c r="CQF72" s="392"/>
      <c r="CQG72" s="381"/>
      <c r="CQO72" s="392"/>
      <c r="CQP72" s="381"/>
      <c r="CQX72" s="392"/>
      <c r="CQY72" s="381"/>
      <c r="CRG72" s="392"/>
      <c r="CRH72" s="381"/>
      <c r="CRP72" s="392"/>
      <c r="CRQ72" s="381"/>
      <c r="CRY72" s="392"/>
      <c r="CRZ72" s="381"/>
      <c r="CSH72" s="392"/>
      <c r="CSI72" s="381"/>
      <c r="CSQ72" s="392"/>
      <c r="CSR72" s="381"/>
      <c r="CSZ72" s="392"/>
      <c r="CTA72" s="381"/>
      <c r="CTI72" s="392"/>
      <c r="CTJ72" s="381"/>
      <c r="CTR72" s="392"/>
      <c r="CTS72" s="381"/>
      <c r="CUA72" s="392"/>
      <c r="CUB72" s="381"/>
      <c r="CUJ72" s="392"/>
      <c r="CUK72" s="381"/>
      <c r="CUS72" s="392"/>
      <c r="CUT72" s="381"/>
      <c r="CVB72" s="392"/>
      <c r="CVC72" s="381"/>
      <c r="CVK72" s="392"/>
      <c r="CVL72" s="381"/>
      <c r="CVT72" s="392"/>
      <c r="CVU72" s="381"/>
      <c r="CWC72" s="392"/>
      <c r="CWD72" s="381"/>
      <c r="CWL72" s="392"/>
      <c r="CWM72" s="381"/>
      <c r="CWU72" s="392"/>
      <c r="CWV72" s="381"/>
      <c r="CXD72" s="392"/>
      <c r="CXE72" s="381"/>
      <c r="CXM72" s="392"/>
      <c r="CXN72" s="381"/>
      <c r="CXV72" s="392"/>
      <c r="CXW72" s="381"/>
      <c r="CYE72" s="392"/>
      <c r="CYF72" s="381"/>
      <c r="CYN72" s="392"/>
      <c r="CYO72" s="381"/>
      <c r="CYW72" s="392"/>
      <c r="CYX72" s="381"/>
      <c r="CZF72" s="392"/>
      <c r="CZG72" s="381"/>
      <c r="CZO72" s="392"/>
      <c r="CZP72" s="381"/>
      <c r="CZX72" s="392"/>
      <c r="CZY72" s="381"/>
      <c r="DAG72" s="392"/>
      <c r="DAH72" s="381"/>
      <c r="DAP72" s="392"/>
      <c r="DAQ72" s="381"/>
      <c r="DAY72" s="392"/>
      <c r="DAZ72" s="381"/>
      <c r="DBH72" s="392"/>
      <c r="DBI72" s="381"/>
      <c r="DBQ72" s="392"/>
      <c r="DBR72" s="381"/>
      <c r="DBZ72" s="392"/>
      <c r="DCA72" s="381"/>
      <c r="DCI72" s="392"/>
      <c r="DCJ72" s="381"/>
      <c r="DCR72" s="392"/>
      <c r="DCS72" s="381"/>
      <c r="DDA72" s="392"/>
      <c r="DDB72" s="381"/>
      <c r="DDJ72" s="392"/>
      <c r="DDK72" s="381"/>
      <c r="DDS72" s="392"/>
      <c r="DDT72" s="381"/>
      <c r="DEB72" s="392"/>
      <c r="DEC72" s="381"/>
      <c r="DEK72" s="392"/>
      <c r="DEL72" s="381"/>
      <c r="DET72" s="392"/>
      <c r="DEU72" s="381"/>
      <c r="DFC72" s="392"/>
      <c r="DFD72" s="381"/>
      <c r="DFL72" s="392"/>
      <c r="DFM72" s="381"/>
      <c r="DFU72" s="392"/>
      <c r="DFV72" s="381"/>
      <c r="DGD72" s="392"/>
      <c r="DGE72" s="381"/>
      <c r="DGM72" s="392"/>
      <c r="DGN72" s="381"/>
      <c r="DGV72" s="392"/>
      <c r="DGW72" s="381"/>
      <c r="DHE72" s="392"/>
      <c r="DHF72" s="381"/>
      <c r="DHN72" s="392"/>
      <c r="DHO72" s="381"/>
      <c r="DHW72" s="392"/>
      <c r="DHX72" s="381"/>
      <c r="DIF72" s="392"/>
      <c r="DIG72" s="381"/>
      <c r="DIO72" s="392"/>
      <c r="DIP72" s="381"/>
      <c r="DIX72" s="392"/>
      <c r="DIY72" s="381"/>
      <c r="DJG72" s="392"/>
      <c r="DJH72" s="381"/>
      <c r="DJP72" s="392"/>
      <c r="DJQ72" s="381"/>
      <c r="DJY72" s="392"/>
      <c r="DJZ72" s="381"/>
      <c r="DKH72" s="392"/>
      <c r="DKI72" s="381"/>
      <c r="DKQ72" s="392"/>
      <c r="DKR72" s="381"/>
      <c r="DKZ72" s="392"/>
      <c r="DLA72" s="381"/>
      <c r="DLI72" s="392"/>
      <c r="DLJ72" s="381"/>
      <c r="DLR72" s="392"/>
      <c r="DLS72" s="381"/>
      <c r="DMA72" s="392"/>
      <c r="DMB72" s="381"/>
      <c r="DMJ72" s="392"/>
      <c r="DMK72" s="381"/>
      <c r="DMS72" s="392"/>
      <c r="DMT72" s="381"/>
      <c r="DNB72" s="392"/>
      <c r="DNC72" s="381"/>
      <c r="DNK72" s="392"/>
      <c r="DNL72" s="381"/>
      <c r="DNT72" s="392"/>
      <c r="DNU72" s="381"/>
      <c r="DOC72" s="392"/>
      <c r="DOD72" s="381"/>
      <c r="DOL72" s="392"/>
      <c r="DOM72" s="381"/>
      <c r="DOU72" s="392"/>
      <c r="DOV72" s="381"/>
      <c r="DPD72" s="392"/>
      <c r="DPE72" s="381"/>
      <c r="DPM72" s="392"/>
      <c r="DPN72" s="381"/>
      <c r="DPV72" s="392"/>
      <c r="DPW72" s="381"/>
      <c r="DQE72" s="392"/>
      <c r="DQF72" s="381"/>
      <c r="DQN72" s="392"/>
      <c r="DQO72" s="381"/>
      <c r="DQW72" s="392"/>
      <c r="DQX72" s="381"/>
      <c r="DRF72" s="392"/>
      <c r="DRG72" s="381"/>
      <c r="DRO72" s="392"/>
      <c r="DRP72" s="381"/>
      <c r="DRX72" s="392"/>
      <c r="DRY72" s="381"/>
      <c r="DSG72" s="392"/>
      <c r="DSH72" s="381"/>
      <c r="DSP72" s="392"/>
      <c r="DSQ72" s="381"/>
      <c r="DSY72" s="392"/>
      <c r="DSZ72" s="381"/>
      <c r="DTH72" s="392"/>
      <c r="DTI72" s="381"/>
      <c r="DTQ72" s="392"/>
      <c r="DTR72" s="381"/>
      <c r="DTZ72" s="392"/>
      <c r="DUA72" s="381"/>
      <c r="DUI72" s="392"/>
      <c r="DUJ72" s="381"/>
      <c r="DUR72" s="392"/>
      <c r="DUS72" s="381"/>
      <c r="DVA72" s="392"/>
      <c r="DVB72" s="381"/>
      <c r="DVJ72" s="392"/>
      <c r="DVK72" s="381"/>
      <c r="DVS72" s="392"/>
      <c r="DVT72" s="381"/>
      <c r="DWB72" s="392"/>
      <c r="DWC72" s="381"/>
      <c r="DWK72" s="392"/>
      <c r="DWL72" s="381"/>
      <c r="DWT72" s="392"/>
      <c r="DWU72" s="381"/>
      <c r="DXC72" s="392"/>
      <c r="DXD72" s="381"/>
      <c r="DXL72" s="392"/>
      <c r="DXM72" s="381"/>
      <c r="DXU72" s="392"/>
      <c r="DXV72" s="381"/>
      <c r="DYD72" s="392"/>
      <c r="DYE72" s="381"/>
      <c r="DYM72" s="392"/>
      <c r="DYN72" s="381"/>
      <c r="DYV72" s="392"/>
      <c r="DYW72" s="381"/>
      <c r="DZE72" s="392"/>
      <c r="DZF72" s="381"/>
      <c r="DZN72" s="392"/>
      <c r="DZO72" s="381"/>
      <c r="DZW72" s="392"/>
      <c r="DZX72" s="381"/>
      <c r="EAF72" s="392"/>
      <c r="EAG72" s="381"/>
      <c r="EAO72" s="392"/>
      <c r="EAP72" s="381"/>
      <c r="EAX72" s="392"/>
      <c r="EAY72" s="381"/>
      <c r="EBG72" s="392"/>
      <c r="EBH72" s="381"/>
      <c r="EBP72" s="392"/>
      <c r="EBQ72" s="381"/>
      <c r="EBY72" s="392"/>
      <c r="EBZ72" s="381"/>
      <c r="ECH72" s="392"/>
      <c r="ECI72" s="381"/>
      <c r="ECQ72" s="392"/>
      <c r="ECR72" s="381"/>
      <c r="ECZ72" s="392"/>
      <c r="EDA72" s="381"/>
      <c r="EDI72" s="392"/>
      <c r="EDJ72" s="381"/>
      <c r="EDR72" s="392"/>
      <c r="EDS72" s="381"/>
      <c r="EEA72" s="392"/>
      <c r="EEB72" s="381"/>
      <c r="EEJ72" s="392"/>
      <c r="EEK72" s="381"/>
      <c r="EES72" s="392"/>
      <c r="EET72" s="381"/>
      <c r="EFB72" s="392"/>
      <c r="EFC72" s="381"/>
      <c r="EFK72" s="392"/>
      <c r="EFL72" s="381"/>
      <c r="EFT72" s="392"/>
      <c r="EFU72" s="381"/>
      <c r="EGC72" s="392"/>
      <c r="EGD72" s="381"/>
      <c r="EGL72" s="392"/>
      <c r="EGM72" s="381"/>
      <c r="EGU72" s="392"/>
      <c r="EGV72" s="381"/>
      <c r="EHD72" s="392"/>
      <c r="EHE72" s="381"/>
      <c r="EHM72" s="392"/>
      <c r="EHN72" s="381"/>
      <c r="EHV72" s="392"/>
      <c r="EHW72" s="381"/>
      <c r="EIE72" s="392"/>
      <c r="EIF72" s="381"/>
      <c r="EIN72" s="392"/>
      <c r="EIO72" s="381"/>
      <c r="EIW72" s="392"/>
      <c r="EIX72" s="381"/>
      <c r="EJF72" s="392"/>
      <c r="EJG72" s="381"/>
      <c r="EJO72" s="392"/>
      <c r="EJP72" s="381"/>
      <c r="EJX72" s="392"/>
      <c r="EJY72" s="381"/>
      <c r="EKG72" s="392"/>
      <c r="EKH72" s="381"/>
      <c r="EKP72" s="392"/>
      <c r="EKQ72" s="381"/>
      <c r="EKY72" s="392"/>
      <c r="EKZ72" s="381"/>
      <c r="ELH72" s="392"/>
      <c r="ELI72" s="381"/>
      <c r="ELQ72" s="392"/>
      <c r="ELR72" s="381"/>
      <c r="ELZ72" s="392"/>
      <c r="EMA72" s="381"/>
      <c r="EMI72" s="392"/>
      <c r="EMJ72" s="381"/>
      <c r="EMR72" s="392"/>
      <c r="EMS72" s="381"/>
      <c r="ENA72" s="392"/>
      <c r="ENB72" s="381"/>
      <c r="ENJ72" s="392"/>
      <c r="ENK72" s="381"/>
      <c r="ENS72" s="392"/>
      <c r="ENT72" s="381"/>
      <c r="EOB72" s="392"/>
      <c r="EOC72" s="381"/>
      <c r="EOK72" s="392"/>
      <c r="EOL72" s="381"/>
      <c r="EOT72" s="392"/>
      <c r="EOU72" s="381"/>
      <c r="EPC72" s="392"/>
      <c r="EPD72" s="381"/>
      <c r="EPL72" s="392"/>
      <c r="EPM72" s="381"/>
      <c r="EPU72" s="392"/>
      <c r="EPV72" s="381"/>
      <c r="EQD72" s="392"/>
      <c r="EQE72" s="381"/>
      <c r="EQM72" s="392"/>
      <c r="EQN72" s="381"/>
      <c r="EQV72" s="392"/>
      <c r="EQW72" s="381"/>
      <c r="ERE72" s="392"/>
      <c r="ERF72" s="381"/>
      <c r="ERN72" s="392"/>
      <c r="ERO72" s="381"/>
      <c r="ERW72" s="392"/>
      <c r="ERX72" s="381"/>
      <c r="ESF72" s="392"/>
      <c r="ESG72" s="381"/>
      <c r="ESO72" s="392"/>
      <c r="ESP72" s="381"/>
      <c r="ESX72" s="392"/>
      <c r="ESY72" s="381"/>
      <c r="ETG72" s="392"/>
      <c r="ETH72" s="381"/>
      <c r="ETP72" s="392"/>
      <c r="ETQ72" s="381"/>
      <c r="ETY72" s="392"/>
      <c r="ETZ72" s="381"/>
      <c r="EUH72" s="392"/>
      <c r="EUI72" s="381"/>
      <c r="EUQ72" s="392"/>
      <c r="EUR72" s="381"/>
      <c r="EUZ72" s="392"/>
      <c r="EVA72" s="381"/>
      <c r="EVI72" s="392"/>
      <c r="EVJ72" s="381"/>
      <c r="EVR72" s="392"/>
      <c r="EVS72" s="381"/>
      <c r="EWA72" s="392"/>
      <c r="EWB72" s="381"/>
      <c r="EWJ72" s="392"/>
      <c r="EWK72" s="381"/>
      <c r="EWS72" s="392"/>
      <c r="EWT72" s="381"/>
      <c r="EXB72" s="392"/>
      <c r="EXC72" s="381"/>
      <c r="EXK72" s="392"/>
      <c r="EXL72" s="381"/>
      <c r="EXT72" s="392"/>
      <c r="EXU72" s="381"/>
      <c r="EYC72" s="392"/>
      <c r="EYD72" s="381"/>
      <c r="EYL72" s="392"/>
      <c r="EYM72" s="381"/>
      <c r="EYU72" s="392"/>
      <c r="EYV72" s="381"/>
      <c r="EZD72" s="392"/>
      <c r="EZE72" s="381"/>
      <c r="EZM72" s="392"/>
      <c r="EZN72" s="381"/>
      <c r="EZV72" s="392"/>
      <c r="EZW72" s="381"/>
      <c r="FAE72" s="392"/>
      <c r="FAF72" s="381"/>
      <c r="FAN72" s="392"/>
      <c r="FAO72" s="381"/>
      <c r="FAW72" s="392"/>
      <c r="FAX72" s="381"/>
      <c r="FBF72" s="392"/>
      <c r="FBG72" s="381"/>
      <c r="FBO72" s="392"/>
      <c r="FBP72" s="381"/>
      <c r="FBX72" s="392"/>
      <c r="FBY72" s="381"/>
      <c r="FCG72" s="392"/>
      <c r="FCH72" s="381"/>
      <c r="FCP72" s="392"/>
      <c r="FCQ72" s="381"/>
      <c r="FCY72" s="392"/>
      <c r="FCZ72" s="381"/>
      <c r="FDH72" s="392"/>
      <c r="FDI72" s="381"/>
      <c r="FDQ72" s="392"/>
      <c r="FDR72" s="381"/>
      <c r="FDZ72" s="392"/>
      <c r="FEA72" s="381"/>
      <c r="FEI72" s="392"/>
      <c r="FEJ72" s="381"/>
      <c r="FER72" s="392"/>
      <c r="FES72" s="381"/>
      <c r="FFA72" s="392"/>
      <c r="FFB72" s="381"/>
      <c r="FFJ72" s="392"/>
      <c r="FFK72" s="381"/>
      <c r="FFS72" s="392"/>
      <c r="FFT72" s="381"/>
      <c r="FGB72" s="392"/>
      <c r="FGC72" s="381"/>
      <c r="FGK72" s="392"/>
      <c r="FGL72" s="381"/>
      <c r="FGT72" s="392"/>
      <c r="FGU72" s="381"/>
      <c r="FHC72" s="392"/>
      <c r="FHD72" s="381"/>
      <c r="FHL72" s="392"/>
      <c r="FHM72" s="381"/>
      <c r="FHU72" s="392"/>
      <c r="FHV72" s="381"/>
      <c r="FID72" s="392"/>
      <c r="FIE72" s="381"/>
      <c r="FIM72" s="392"/>
      <c r="FIN72" s="381"/>
      <c r="FIV72" s="392"/>
      <c r="FIW72" s="381"/>
      <c r="FJE72" s="392"/>
      <c r="FJF72" s="381"/>
      <c r="FJN72" s="392"/>
      <c r="FJO72" s="381"/>
      <c r="FJW72" s="392"/>
      <c r="FJX72" s="381"/>
      <c r="FKF72" s="392"/>
      <c r="FKG72" s="381"/>
      <c r="FKO72" s="392"/>
      <c r="FKP72" s="381"/>
      <c r="FKX72" s="392"/>
      <c r="FKY72" s="381"/>
      <c r="FLG72" s="392"/>
      <c r="FLH72" s="381"/>
      <c r="FLP72" s="392"/>
      <c r="FLQ72" s="381"/>
      <c r="FLY72" s="392"/>
      <c r="FLZ72" s="381"/>
      <c r="FMH72" s="392"/>
      <c r="FMI72" s="381"/>
      <c r="FMQ72" s="392"/>
      <c r="FMR72" s="381"/>
      <c r="FMZ72" s="392"/>
      <c r="FNA72" s="381"/>
      <c r="FNI72" s="392"/>
      <c r="FNJ72" s="381"/>
      <c r="FNR72" s="392"/>
      <c r="FNS72" s="381"/>
      <c r="FOA72" s="392"/>
      <c r="FOB72" s="381"/>
      <c r="FOJ72" s="392"/>
      <c r="FOK72" s="381"/>
      <c r="FOS72" s="392"/>
      <c r="FOT72" s="381"/>
      <c r="FPB72" s="392"/>
      <c r="FPC72" s="381"/>
      <c r="FPK72" s="392"/>
      <c r="FPL72" s="381"/>
      <c r="FPT72" s="392"/>
      <c r="FPU72" s="381"/>
      <c r="FQC72" s="392"/>
      <c r="FQD72" s="381"/>
      <c r="FQL72" s="392"/>
      <c r="FQM72" s="381"/>
      <c r="FQU72" s="392"/>
      <c r="FQV72" s="381"/>
      <c r="FRD72" s="392"/>
      <c r="FRE72" s="381"/>
      <c r="FRM72" s="392"/>
      <c r="FRN72" s="381"/>
      <c r="FRV72" s="392"/>
      <c r="FRW72" s="381"/>
      <c r="FSE72" s="392"/>
      <c r="FSF72" s="381"/>
      <c r="FSN72" s="392"/>
      <c r="FSO72" s="381"/>
      <c r="FSW72" s="392"/>
      <c r="FSX72" s="381"/>
      <c r="FTF72" s="392"/>
      <c r="FTG72" s="381"/>
      <c r="FTO72" s="392"/>
      <c r="FTP72" s="381"/>
      <c r="FTX72" s="392"/>
      <c r="FTY72" s="381"/>
      <c r="FUG72" s="392"/>
      <c r="FUH72" s="381"/>
      <c r="FUP72" s="392"/>
      <c r="FUQ72" s="381"/>
      <c r="FUY72" s="392"/>
      <c r="FUZ72" s="381"/>
      <c r="FVH72" s="392"/>
      <c r="FVI72" s="381"/>
      <c r="FVQ72" s="392"/>
      <c r="FVR72" s="381"/>
      <c r="FVZ72" s="392"/>
      <c r="FWA72" s="381"/>
      <c r="FWI72" s="392"/>
      <c r="FWJ72" s="381"/>
      <c r="FWR72" s="392"/>
      <c r="FWS72" s="381"/>
      <c r="FXA72" s="392"/>
      <c r="FXB72" s="381"/>
      <c r="FXJ72" s="392"/>
      <c r="FXK72" s="381"/>
      <c r="FXS72" s="392"/>
      <c r="FXT72" s="381"/>
      <c r="FYB72" s="392"/>
      <c r="FYC72" s="381"/>
      <c r="FYK72" s="392"/>
      <c r="FYL72" s="381"/>
      <c r="FYT72" s="392"/>
      <c r="FYU72" s="381"/>
      <c r="FZC72" s="392"/>
      <c r="FZD72" s="381"/>
      <c r="FZL72" s="392"/>
      <c r="FZM72" s="381"/>
      <c r="FZU72" s="392"/>
      <c r="FZV72" s="381"/>
      <c r="GAD72" s="392"/>
      <c r="GAE72" s="381"/>
      <c r="GAM72" s="392"/>
      <c r="GAN72" s="381"/>
      <c r="GAV72" s="392"/>
      <c r="GAW72" s="381"/>
      <c r="GBE72" s="392"/>
      <c r="GBF72" s="381"/>
      <c r="GBN72" s="392"/>
      <c r="GBO72" s="381"/>
      <c r="GBW72" s="392"/>
      <c r="GBX72" s="381"/>
      <c r="GCF72" s="392"/>
      <c r="GCG72" s="381"/>
      <c r="GCO72" s="392"/>
      <c r="GCP72" s="381"/>
      <c r="GCX72" s="392"/>
      <c r="GCY72" s="381"/>
      <c r="GDG72" s="392"/>
      <c r="GDH72" s="381"/>
      <c r="GDP72" s="392"/>
      <c r="GDQ72" s="381"/>
      <c r="GDY72" s="392"/>
      <c r="GDZ72" s="381"/>
      <c r="GEH72" s="392"/>
      <c r="GEI72" s="381"/>
      <c r="GEQ72" s="392"/>
      <c r="GER72" s="381"/>
      <c r="GEZ72" s="392"/>
      <c r="GFA72" s="381"/>
      <c r="GFI72" s="392"/>
      <c r="GFJ72" s="381"/>
      <c r="GFR72" s="392"/>
      <c r="GFS72" s="381"/>
      <c r="GGA72" s="392"/>
      <c r="GGB72" s="381"/>
      <c r="GGJ72" s="392"/>
      <c r="GGK72" s="381"/>
      <c r="GGS72" s="392"/>
      <c r="GGT72" s="381"/>
      <c r="GHB72" s="392"/>
      <c r="GHC72" s="381"/>
      <c r="GHK72" s="392"/>
      <c r="GHL72" s="381"/>
      <c r="GHT72" s="392"/>
      <c r="GHU72" s="381"/>
      <c r="GIC72" s="392"/>
      <c r="GID72" s="381"/>
      <c r="GIL72" s="392"/>
      <c r="GIM72" s="381"/>
      <c r="GIU72" s="392"/>
      <c r="GIV72" s="381"/>
      <c r="GJD72" s="392"/>
      <c r="GJE72" s="381"/>
      <c r="GJM72" s="392"/>
      <c r="GJN72" s="381"/>
      <c r="GJV72" s="392"/>
      <c r="GJW72" s="381"/>
      <c r="GKE72" s="392"/>
      <c r="GKF72" s="381"/>
      <c r="GKN72" s="392"/>
      <c r="GKO72" s="381"/>
      <c r="GKW72" s="392"/>
      <c r="GKX72" s="381"/>
      <c r="GLF72" s="392"/>
      <c r="GLG72" s="381"/>
      <c r="GLO72" s="392"/>
      <c r="GLP72" s="381"/>
      <c r="GLX72" s="392"/>
      <c r="GLY72" s="381"/>
      <c r="GMG72" s="392"/>
      <c r="GMH72" s="381"/>
      <c r="GMP72" s="392"/>
      <c r="GMQ72" s="381"/>
      <c r="GMY72" s="392"/>
      <c r="GMZ72" s="381"/>
      <c r="GNH72" s="392"/>
      <c r="GNI72" s="381"/>
      <c r="GNQ72" s="392"/>
      <c r="GNR72" s="381"/>
      <c r="GNZ72" s="392"/>
      <c r="GOA72" s="381"/>
      <c r="GOI72" s="392"/>
      <c r="GOJ72" s="381"/>
      <c r="GOR72" s="392"/>
      <c r="GOS72" s="381"/>
      <c r="GPA72" s="392"/>
      <c r="GPB72" s="381"/>
      <c r="GPJ72" s="392"/>
      <c r="GPK72" s="381"/>
      <c r="GPS72" s="392"/>
      <c r="GPT72" s="381"/>
      <c r="GQB72" s="392"/>
      <c r="GQC72" s="381"/>
      <c r="GQK72" s="392"/>
      <c r="GQL72" s="381"/>
      <c r="GQT72" s="392"/>
      <c r="GQU72" s="381"/>
      <c r="GRC72" s="392"/>
      <c r="GRD72" s="381"/>
      <c r="GRL72" s="392"/>
      <c r="GRM72" s="381"/>
      <c r="GRU72" s="392"/>
      <c r="GRV72" s="381"/>
      <c r="GSD72" s="392"/>
      <c r="GSE72" s="381"/>
      <c r="GSM72" s="392"/>
      <c r="GSN72" s="381"/>
      <c r="GSV72" s="392"/>
      <c r="GSW72" s="381"/>
      <c r="GTE72" s="392"/>
      <c r="GTF72" s="381"/>
      <c r="GTN72" s="392"/>
      <c r="GTO72" s="381"/>
      <c r="GTW72" s="392"/>
      <c r="GTX72" s="381"/>
      <c r="GUF72" s="392"/>
      <c r="GUG72" s="381"/>
      <c r="GUO72" s="392"/>
      <c r="GUP72" s="381"/>
      <c r="GUX72" s="392"/>
      <c r="GUY72" s="381"/>
      <c r="GVG72" s="392"/>
      <c r="GVH72" s="381"/>
      <c r="GVP72" s="392"/>
      <c r="GVQ72" s="381"/>
      <c r="GVY72" s="392"/>
      <c r="GVZ72" s="381"/>
      <c r="GWH72" s="392"/>
      <c r="GWI72" s="381"/>
      <c r="GWQ72" s="392"/>
      <c r="GWR72" s="381"/>
      <c r="GWZ72" s="392"/>
      <c r="GXA72" s="381"/>
      <c r="GXI72" s="392"/>
      <c r="GXJ72" s="381"/>
      <c r="GXR72" s="392"/>
      <c r="GXS72" s="381"/>
      <c r="GYA72" s="392"/>
      <c r="GYB72" s="381"/>
      <c r="GYJ72" s="392"/>
      <c r="GYK72" s="381"/>
      <c r="GYS72" s="392"/>
      <c r="GYT72" s="381"/>
      <c r="GZB72" s="392"/>
      <c r="GZC72" s="381"/>
      <c r="GZK72" s="392"/>
      <c r="GZL72" s="381"/>
      <c r="GZT72" s="392"/>
      <c r="GZU72" s="381"/>
      <c r="HAC72" s="392"/>
      <c r="HAD72" s="381"/>
      <c r="HAL72" s="392"/>
      <c r="HAM72" s="381"/>
      <c r="HAU72" s="392"/>
      <c r="HAV72" s="381"/>
      <c r="HBD72" s="392"/>
      <c r="HBE72" s="381"/>
      <c r="HBM72" s="392"/>
      <c r="HBN72" s="381"/>
      <c r="HBV72" s="392"/>
      <c r="HBW72" s="381"/>
      <c r="HCE72" s="392"/>
      <c r="HCF72" s="381"/>
      <c r="HCN72" s="392"/>
      <c r="HCO72" s="381"/>
      <c r="HCW72" s="392"/>
      <c r="HCX72" s="381"/>
      <c r="HDF72" s="392"/>
      <c r="HDG72" s="381"/>
      <c r="HDO72" s="392"/>
      <c r="HDP72" s="381"/>
      <c r="HDX72" s="392"/>
      <c r="HDY72" s="381"/>
      <c r="HEG72" s="392"/>
      <c r="HEH72" s="381"/>
      <c r="HEP72" s="392"/>
      <c r="HEQ72" s="381"/>
      <c r="HEY72" s="392"/>
      <c r="HEZ72" s="381"/>
      <c r="HFH72" s="392"/>
      <c r="HFI72" s="381"/>
      <c r="HFQ72" s="392"/>
      <c r="HFR72" s="381"/>
      <c r="HFZ72" s="392"/>
      <c r="HGA72" s="381"/>
      <c r="HGI72" s="392"/>
      <c r="HGJ72" s="381"/>
      <c r="HGR72" s="392"/>
      <c r="HGS72" s="381"/>
      <c r="HHA72" s="392"/>
      <c r="HHB72" s="381"/>
      <c r="HHJ72" s="392"/>
      <c r="HHK72" s="381"/>
      <c r="HHS72" s="392"/>
      <c r="HHT72" s="381"/>
      <c r="HIB72" s="392"/>
      <c r="HIC72" s="381"/>
      <c r="HIK72" s="392"/>
      <c r="HIL72" s="381"/>
      <c r="HIT72" s="392"/>
      <c r="HIU72" s="381"/>
      <c r="HJC72" s="392"/>
      <c r="HJD72" s="381"/>
      <c r="HJL72" s="392"/>
      <c r="HJM72" s="381"/>
      <c r="HJU72" s="392"/>
      <c r="HJV72" s="381"/>
      <c r="HKD72" s="392"/>
      <c r="HKE72" s="381"/>
      <c r="HKM72" s="392"/>
      <c r="HKN72" s="381"/>
      <c r="HKV72" s="392"/>
      <c r="HKW72" s="381"/>
      <c r="HLE72" s="392"/>
      <c r="HLF72" s="381"/>
      <c r="HLN72" s="392"/>
      <c r="HLO72" s="381"/>
      <c r="HLW72" s="392"/>
      <c r="HLX72" s="381"/>
      <c r="HMF72" s="392"/>
      <c r="HMG72" s="381"/>
      <c r="HMO72" s="392"/>
      <c r="HMP72" s="381"/>
      <c r="HMX72" s="392"/>
      <c r="HMY72" s="381"/>
      <c r="HNG72" s="392"/>
      <c r="HNH72" s="381"/>
      <c r="HNP72" s="392"/>
      <c r="HNQ72" s="381"/>
      <c r="HNY72" s="392"/>
      <c r="HNZ72" s="381"/>
      <c r="HOH72" s="392"/>
      <c r="HOI72" s="381"/>
      <c r="HOQ72" s="392"/>
      <c r="HOR72" s="381"/>
      <c r="HOZ72" s="392"/>
      <c r="HPA72" s="381"/>
      <c r="HPI72" s="392"/>
      <c r="HPJ72" s="381"/>
      <c r="HPR72" s="392"/>
      <c r="HPS72" s="381"/>
      <c r="HQA72" s="392"/>
      <c r="HQB72" s="381"/>
      <c r="HQJ72" s="392"/>
      <c r="HQK72" s="381"/>
      <c r="HQS72" s="392"/>
      <c r="HQT72" s="381"/>
      <c r="HRB72" s="392"/>
      <c r="HRC72" s="381"/>
      <c r="HRK72" s="392"/>
      <c r="HRL72" s="381"/>
      <c r="HRT72" s="392"/>
      <c r="HRU72" s="381"/>
      <c r="HSC72" s="392"/>
      <c r="HSD72" s="381"/>
      <c r="HSL72" s="392"/>
      <c r="HSM72" s="381"/>
      <c r="HSU72" s="392"/>
      <c r="HSV72" s="381"/>
      <c r="HTD72" s="392"/>
      <c r="HTE72" s="381"/>
      <c r="HTM72" s="392"/>
      <c r="HTN72" s="381"/>
      <c r="HTV72" s="392"/>
      <c r="HTW72" s="381"/>
      <c r="HUE72" s="392"/>
      <c r="HUF72" s="381"/>
      <c r="HUN72" s="392"/>
      <c r="HUO72" s="381"/>
      <c r="HUW72" s="392"/>
      <c r="HUX72" s="381"/>
      <c r="HVF72" s="392"/>
      <c r="HVG72" s="381"/>
      <c r="HVO72" s="392"/>
      <c r="HVP72" s="381"/>
      <c r="HVX72" s="392"/>
      <c r="HVY72" s="381"/>
      <c r="HWG72" s="392"/>
      <c r="HWH72" s="381"/>
      <c r="HWP72" s="392"/>
      <c r="HWQ72" s="381"/>
      <c r="HWY72" s="392"/>
      <c r="HWZ72" s="381"/>
      <c r="HXH72" s="392"/>
      <c r="HXI72" s="381"/>
      <c r="HXQ72" s="392"/>
      <c r="HXR72" s="381"/>
      <c r="HXZ72" s="392"/>
      <c r="HYA72" s="381"/>
      <c r="HYI72" s="392"/>
      <c r="HYJ72" s="381"/>
      <c r="HYR72" s="392"/>
      <c r="HYS72" s="381"/>
      <c r="HZA72" s="392"/>
      <c r="HZB72" s="381"/>
      <c r="HZJ72" s="392"/>
      <c r="HZK72" s="381"/>
      <c r="HZS72" s="392"/>
      <c r="HZT72" s="381"/>
      <c r="IAB72" s="392"/>
      <c r="IAC72" s="381"/>
      <c r="IAK72" s="392"/>
      <c r="IAL72" s="381"/>
      <c r="IAT72" s="392"/>
      <c r="IAU72" s="381"/>
      <c r="IBC72" s="392"/>
      <c r="IBD72" s="381"/>
      <c r="IBL72" s="392"/>
      <c r="IBM72" s="381"/>
      <c r="IBU72" s="392"/>
      <c r="IBV72" s="381"/>
      <c r="ICD72" s="392"/>
      <c r="ICE72" s="381"/>
      <c r="ICM72" s="392"/>
      <c r="ICN72" s="381"/>
      <c r="ICV72" s="392"/>
      <c r="ICW72" s="381"/>
      <c r="IDE72" s="392"/>
      <c r="IDF72" s="381"/>
      <c r="IDN72" s="392"/>
      <c r="IDO72" s="381"/>
      <c r="IDW72" s="392"/>
      <c r="IDX72" s="381"/>
      <c r="IEF72" s="392"/>
      <c r="IEG72" s="381"/>
      <c r="IEO72" s="392"/>
      <c r="IEP72" s="381"/>
      <c r="IEX72" s="392"/>
      <c r="IEY72" s="381"/>
      <c r="IFG72" s="392"/>
      <c r="IFH72" s="381"/>
      <c r="IFP72" s="392"/>
      <c r="IFQ72" s="381"/>
      <c r="IFY72" s="392"/>
      <c r="IFZ72" s="381"/>
      <c r="IGH72" s="392"/>
      <c r="IGI72" s="381"/>
      <c r="IGQ72" s="392"/>
      <c r="IGR72" s="381"/>
      <c r="IGZ72" s="392"/>
      <c r="IHA72" s="381"/>
      <c r="IHI72" s="392"/>
      <c r="IHJ72" s="381"/>
      <c r="IHR72" s="392"/>
      <c r="IHS72" s="381"/>
      <c r="IIA72" s="392"/>
      <c r="IIB72" s="381"/>
      <c r="IIJ72" s="392"/>
      <c r="IIK72" s="381"/>
      <c r="IIS72" s="392"/>
      <c r="IIT72" s="381"/>
      <c r="IJB72" s="392"/>
      <c r="IJC72" s="381"/>
      <c r="IJK72" s="392"/>
      <c r="IJL72" s="381"/>
      <c r="IJT72" s="392"/>
      <c r="IJU72" s="381"/>
      <c r="IKC72" s="392"/>
      <c r="IKD72" s="381"/>
      <c r="IKL72" s="392"/>
      <c r="IKM72" s="381"/>
      <c r="IKU72" s="392"/>
      <c r="IKV72" s="381"/>
      <c r="ILD72" s="392"/>
      <c r="ILE72" s="381"/>
      <c r="ILM72" s="392"/>
      <c r="ILN72" s="381"/>
      <c r="ILV72" s="392"/>
      <c r="ILW72" s="381"/>
      <c r="IME72" s="392"/>
      <c r="IMF72" s="381"/>
      <c r="IMN72" s="392"/>
      <c r="IMO72" s="381"/>
      <c r="IMW72" s="392"/>
      <c r="IMX72" s="381"/>
      <c r="INF72" s="392"/>
      <c r="ING72" s="381"/>
      <c r="INO72" s="392"/>
      <c r="INP72" s="381"/>
      <c r="INX72" s="392"/>
      <c r="INY72" s="381"/>
      <c r="IOG72" s="392"/>
      <c r="IOH72" s="381"/>
      <c r="IOP72" s="392"/>
      <c r="IOQ72" s="381"/>
      <c r="IOY72" s="392"/>
      <c r="IOZ72" s="381"/>
      <c r="IPH72" s="392"/>
      <c r="IPI72" s="381"/>
      <c r="IPQ72" s="392"/>
      <c r="IPR72" s="381"/>
      <c r="IPZ72" s="392"/>
      <c r="IQA72" s="381"/>
      <c r="IQI72" s="392"/>
      <c r="IQJ72" s="381"/>
      <c r="IQR72" s="392"/>
      <c r="IQS72" s="381"/>
      <c r="IRA72" s="392"/>
      <c r="IRB72" s="381"/>
      <c r="IRJ72" s="392"/>
      <c r="IRK72" s="381"/>
      <c r="IRS72" s="392"/>
      <c r="IRT72" s="381"/>
      <c r="ISB72" s="392"/>
      <c r="ISC72" s="381"/>
      <c r="ISK72" s="392"/>
      <c r="ISL72" s="381"/>
      <c r="IST72" s="392"/>
      <c r="ISU72" s="381"/>
      <c r="ITC72" s="392"/>
      <c r="ITD72" s="381"/>
      <c r="ITL72" s="392"/>
      <c r="ITM72" s="381"/>
      <c r="ITU72" s="392"/>
      <c r="ITV72" s="381"/>
      <c r="IUD72" s="392"/>
      <c r="IUE72" s="381"/>
      <c r="IUM72" s="392"/>
      <c r="IUN72" s="381"/>
      <c r="IUV72" s="392"/>
      <c r="IUW72" s="381"/>
      <c r="IVE72" s="392"/>
      <c r="IVF72" s="381"/>
      <c r="IVN72" s="392"/>
      <c r="IVO72" s="381"/>
      <c r="IVW72" s="392"/>
      <c r="IVX72" s="381"/>
      <c r="IWF72" s="392"/>
      <c r="IWG72" s="381"/>
      <c r="IWO72" s="392"/>
      <c r="IWP72" s="381"/>
      <c r="IWX72" s="392"/>
      <c r="IWY72" s="381"/>
      <c r="IXG72" s="392"/>
      <c r="IXH72" s="381"/>
      <c r="IXP72" s="392"/>
      <c r="IXQ72" s="381"/>
      <c r="IXY72" s="392"/>
      <c r="IXZ72" s="381"/>
      <c r="IYH72" s="392"/>
      <c r="IYI72" s="381"/>
      <c r="IYQ72" s="392"/>
      <c r="IYR72" s="381"/>
      <c r="IYZ72" s="392"/>
      <c r="IZA72" s="381"/>
      <c r="IZI72" s="392"/>
      <c r="IZJ72" s="381"/>
      <c r="IZR72" s="392"/>
      <c r="IZS72" s="381"/>
      <c r="JAA72" s="392"/>
      <c r="JAB72" s="381"/>
      <c r="JAJ72" s="392"/>
      <c r="JAK72" s="381"/>
      <c r="JAS72" s="392"/>
      <c r="JAT72" s="381"/>
      <c r="JBB72" s="392"/>
      <c r="JBC72" s="381"/>
      <c r="JBK72" s="392"/>
      <c r="JBL72" s="381"/>
      <c r="JBT72" s="392"/>
      <c r="JBU72" s="381"/>
      <c r="JCC72" s="392"/>
      <c r="JCD72" s="381"/>
      <c r="JCL72" s="392"/>
      <c r="JCM72" s="381"/>
      <c r="JCU72" s="392"/>
      <c r="JCV72" s="381"/>
      <c r="JDD72" s="392"/>
      <c r="JDE72" s="381"/>
      <c r="JDM72" s="392"/>
      <c r="JDN72" s="381"/>
      <c r="JDV72" s="392"/>
      <c r="JDW72" s="381"/>
      <c r="JEE72" s="392"/>
      <c r="JEF72" s="381"/>
      <c r="JEN72" s="392"/>
      <c r="JEO72" s="381"/>
      <c r="JEW72" s="392"/>
      <c r="JEX72" s="381"/>
      <c r="JFF72" s="392"/>
      <c r="JFG72" s="381"/>
      <c r="JFO72" s="392"/>
      <c r="JFP72" s="381"/>
      <c r="JFX72" s="392"/>
      <c r="JFY72" s="381"/>
      <c r="JGG72" s="392"/>
      <c r="JGH72" s="381"/>
      <c r="JGP72" s="392"/>
      <c r="JGQ72" s="381"/>
      <c r="JGY72" s="392"/>
      <c r="JGZ72" s="381"/>
      <c r="JHH72" s="392"/>
      <c r="JHI72" s="381"/>
      <c r="JHQ72" s="392"/>
      <c r="JHR72" s="381"/>
      <c r="JHZ72" s="392"/>
      <c r="JIA72" s="381"/>
      <c r="JII72" s="392"/>
      <c r="JIJ72" s="381"/>
      <c r="JIR72" s="392"/>
      <c r="JIS72" s="381"/>
      <c r="JJA72" s="392"/>
      <c r="JJB72" s="381"/>
      <c r="JJJ72" s="392"/>
      <c r="JJK72" s="381"/>
      <c r="JJS72" s="392"/>
      <c r="JJT72" s="381"/>
      <c r="JKB72" s="392"/>
      <c r="JKC72" s="381"/>
      <c r="JKK72" s="392"/>
      <c r="JKL72" s="381"/>
      <c r="JKT72" s="392"/>
      <c r="JKU72" s="381"/>
      <c r="JLC72" s="392"/>
      <c r="JLD72" s="381"/>
      <c r="JLL72" s="392"/>
      <c r="JLM72" s="381"/>
      <c r="JLU72" s="392"/>
      <c r="JLV72" s="381"/>
      <c r="JMD72" s="392"/>
      <c r="JME72" s="381"/>
      <c r="JMM72" s="392"/>
      <c r="JMN72" s="381"/>
      <c r="JMV72" s="392"/>
      <c r="JMW72" s="381"/>
      <c r="JNE72" s="392"/>
      <c r="JNF72" s="381"/>
      <c r="JNN72" s="392"/>
      <c r="JNO72" s="381"/>
      <c r="JNW72" s="392"/>
      <c r="JNX72" s="381"/>
      <c r="JOF72" s="392"/>
      <c r="JOG72" s="381"/>
      <c r="JOO72" s="392"/>
      <c r="JOP72" s="381"/>
      <c r="JOX72" s="392"/>
      <c r="JOY72" s="381"/>
      <c r="JPG72" s="392"/>
      <c r="JPH72" s="381"/>
      <c r="JPP72" s="392"/>
      <c r="JPQ72" s="381"/>
      <c r="JPY72" s="392"/>
      <c r="JPZ72" s="381"/>
      <c r="JQH72" s="392"/>
      <c r="JQI72" s="381"/>
      <c r="JQQ72" s="392"/>
      <c r="JQR72" s="381"/>
      <c r="JQZ72" s="392"/>
      <c r="JRA72" s="381"/>
      <c r="JRI72" s="392"/>
      <c r="JRJ72" s="381"/>
      <c r="JRR72" s="392"/>
      <c r="JRS72" s="381"/>
      <c r="JSA72" s="392"/>
      <c r="JSB72" s="381"/>
      <c r="JSJ72" s="392"/>
      <c r="JSK72" s="381"/>
      <c r="JSS72" s="392"/>
      <c r="JST72" s="381"/>
      <c r="JTB72" s="392"/>
      <c r="JTC72" s="381"/>
      <c r="JTK72" s="392"/>
      <c r="JTL72" s="381"/>
      <c r="JTT72" s="392"/>
      <c r="JTU72" s="381"/>
      <c r="JUC72" s="392"/>
      <c r="JUD72" s="381"/>
      <c r="JUL72" s="392"/>
      <c r="JUM72" s="381"/>
      <c r="JUU72" s="392"/>
      <c r="JUV72" s="381"/>
      <c r="JVD72" s="392"/>
      <c r="JVE72" s="381"/>
      <c r="JVM72" s="392"/>
      <c r="JVN72" s="381"/>
      <c r="JVV72" s="392"/>
      <c r="JVW72" s="381"/>
      <c r="JWE72" s="392"/>
      <c r="JWF72" s="381"/>
      <c r="JWN72" s="392"/>
      <c r="JWO72" s="381"/>
      <c r="JWW72" s="392"/>
      <c r="JWX72" s="381"/>
      <c r="JXF72" s="392"/>
      <c r="JXG72" s="381"/>
      <c r="JXO72" s="392"/>
      <c r="JXP72" s="381"/>
      <c r="JXX72" s="392"/>
      <c r="JXY72" s="381"/>
      <c r="JYG72" s="392"/>
      <c r="JYH72" s="381"/>
      <c r="JYP72" s="392"/>
      <c r="JYQ72" s="381"/>
      <c r="JYY72" s="392"/>
      <c r="JYZ72" s="381"/>
      <c r="JZH72" s="392"/>
      <c r="JZI72" s="381"/>
      <c r="JZQ72" s="392"/>
      <c r="JZR72" s="381"/>
      <c r="JZZ72" s="392"/>
      <c r="KAA72" s="381"/>
      <c r="KAI72" s="392"/>
      <c r="KAJ72" s="381"/>
      <c r="KAR72" s="392"/>
      <c r="KAS72" s="381"/>
      <c r="KBA72" s="392"/>
      <c r="KBB72" s="381"/>
      <c r="KBJ72" s="392"/>
      <c r="KBK72" s="381"/>
      <c r="KBS72" s="392"/>
      <c r="KBT72" s="381"/>
      <c r="KCB72" s="392"/>
      <c r="KCC72" s="381"/>
      <c r="KCK72" s="392"/>
      <c r="KCL72" s="381"/>
      <c r="KCT72" s="392"/>
      <c r="KCU72" s="381"/>
      <c r="KDC72" s="392"/>
      <c r="KDD72" s="381"/>
      <c r="KDL72" s="392"/>
      <c r="KDM72" s="381"/>
      <c r="KDU72" s="392"/>
      <c r="KDV72" s="381"/>
      <c r="KED72" s="392"/>
      <c r="KEE72" s="381"/>
      <c r="KEM72" s="392"/>
      <c r="KEN72" s="381"/>
      <c r="KEV72" s="392"/>
      <c r="KEW72" s="381"/>
      <c r="KFE72" s="392"/>
      <c r="KFF72" s="381"/>
      <c r="KFN72" s="392"/>
      <c r="KFO72" s="381"/>
      <c r="KFW72" s="392"/>
      <c r="KFX72" s="381"/>
      <c r="KGF72" s="392"/>
      <c r="KGG72" s="381"/>
      <c r="KGO72" s="392"/>
      <c r="KGP72" s="381"/>
      <c r="KGX72" s="392"/>
      <c r="KGY72" s="381"/>
      <c r="KHG72" s="392"/>
      <c r="KHH72" s="381"/>
      <c r="KHP72" s="392"/>
      <c r="KHQ72" s="381"/>
      <c r="KHY72" s="392"/>
      <c r="KHZ72" s="381"/>
      <c r="KIH72" s="392"/>
      <c r="KII72" s="381"/>
      <c r="KIQ72" s="392"/>
      <c r="KIR72" s="381"/>
      <c r="KIZ72" s="392"/>
      <c r="KJA72" s="381"/>
      <c r="KJI72" s="392"/>
      <c r="KJJ72" s="381"/>
      <c r="KJR72" s="392"/>
      <c r="KJS72" s="381"/>
      <c r="KKA72" s="392"/>
      <c r="KKB72" s="381"/>
      <c r="KKJ72" s="392"/>
      <c r="KKK72" s="381"/>
      <c r="KKS72" s="392"/>
      <c r="KKT72" s="381"/>
      <c r="KLB72" s="392"/>
      <c r="KLC72" s="381"/>
      <c r="KLK72" s="392"/>
      <c r="KLL72" s="381"/>
      <c r="KLT72" s="392"/>
      <c r="KLU72" s="381"/>
      <c r="KMC72" s="392"/>
      <c r="KMD72" s="381"/>
      <c r="KML72" s="392"/>
      <c r="KMM72" s="381"/>
      <c r="KMU72" s="392"/>
      <c r="KMV72" s="381"/>
      <c r="KND72" s="392"/>
      <c r="KNE72" s="381"/>
      <c r="KNM72" s="392"/>
      <c r="KNN72" s="381"/>
      <c r="KNV72" s="392"/>
      <c r="KNW72" s="381"/>
      <c r="KOE72" s="392"/>
      <c r="KOF72" s="381"/>
      <c r="KON72" s="392"/>
      <c r="KOO72" s="381"/>
      <c r="KOW72" s="392"/>
      <c r="KOX72" s="381"/>
      <c r="KPF72" s="392"/>
      <c r="KPG72" s="381"/>
      <c r="KPO72" s="392"/>
      <c r="KPP72" s="381"/>
      <c r="KPX72" s="392"/>
      <c r="KPY72" s="381"/>
      <c r="KQG72" s="392"/>
      <c r="KQH72" s="381"/>
      <c r="KQP72" s="392"/>
      <c r="KQQ72" s="381"/>
      <c r="KQY72" s="392"/>
      <c r="KQZ72" s="381"/>
      <c r="KRH72" s="392"/>
      <c r="KRI72" s="381"/>
      <c r="KRQ72" s="392"/>
      <c r="KRR72" s="381"/>
      <c r="KRZ72" s="392"/>
      <c r="KSA72" s="381"/>
      <c r="KSI72" s="392"/>
      <c r="KSJ72" s="381"/>
      <c r="KSR72" s="392"/>
      <c r="KSS72" s="381"/>
      <c r="KTA72" s="392"/>
      <c r="KTB72" s="381"/>
      <c r="KTJ72" s="392"/>
      <c r="KTK72" s="381"/>
      <c r="KTS72" s="392"/>
      <c r="KTT72" s="381"/>
      <c r="KUB72" s="392"/>
      <c r="KUC72" s="381"/>
      <c r="KUK72" s="392"/>
      <c r="KUL72" s="381"/>
      <c r="KUT72" s="392"/>
      <c r="KUU72" s="381"/>
      <c r="KVC72" s="392"/>
      <c r="KVD72" s="381"/>
      <c r="KVL72" s="392"/>
      <c r="KVM72" s="381"/>
      <c r="KVU72" s="392"/>
      <c r="KVV72" s="381"/>
      <c r="KWD72" s="392"/>
      <c r="KWE72" s="381"/>
      <c r="KWM72" s="392"/>
      <c r="KWN72" s="381"/>
      <c r="KWV72" s="392"/>
      <c r="KWW72" s="381"/>
      <c r="KXE72" s="392"/>
      <c r="KXF72" s="381"/>
      <c r="KXN72" s="392"/>
      <c r="KXO72" s="381"/>
      <c r="KXW72" s="392"/>
      <c r="KXX72" s="381"/>
      <c r="KYF72" s="392"/>
      <c r="KYG72" s="381"/>
      <c r="KYO72" s="392"/>
      <c r="KYP72" s="381"/>
      <c r="KYX72" s="392"/>
      <c r="KYY72" s="381"/>
      <c r="KZG72" s="392"/>
      <c r="KZH72" s="381"/>
      <c r="KZP72" s="392"/>
      <c r="KZQ72" s="381"/>
      <c r="KZY72" s="392"/>
      <c r="KZZ72" s="381"/>
      <c r="LAH72" s="392"/>
      <c r="LAI72" s="381"/>
      <c r="LAQ72" s="392"/>
      <c r="LAR72" s="381"/>
      <c r="LAZ72" s="392"/>
      <c r="LBA72" s="381"/>
      <c r="LBI72" s="392"/>
      <c r="LBJ72" s="381"/>
      <c r="LBR72" s="392"/>
      <c r="LBS72" s="381"/>
      <c r="LCA72" s="392"/>
      <c r="LCB72" s="381"/>
      <c r="LCJ72" s="392"/>
      <c r="LCK72" s="381"/>
      <c r="LCS72" s="392"/>
      <c r="LCT72" s="381"/>
      <c r="LDB72" s="392"/>
      <c r="LDC72" s="381"/>
      <c r="LDK72" s="392"/>
      <c r="LDL72" s="381"/>
      <c r="LDT72" s="392"/>
      <c r="LDU72" s="381"/>
      <c r="LEC72" s="392"/>
      <c r="LED72" s="381"/>
      <c r="LEL72" s="392"/>
      <c r="LEM72" s="381"/>
      <c r="LEU72" s="392"/>
      <c r="LEV72" s="381"/>
      <c r="LFD72" s="392"/>
      <c r="LFE72" s="381"/>
      <c r="LFM72" s="392"/>
      <c r="LFN72" s="381"/>
      <c r="LFV72" s="392"/>
      <c r="LFW72" s="381"/>
      <c r="LGE72" s="392"/>
      <c r="LGF72" s="381"/>
      <c r="LGN72" s="392"/>
      <c r="LGO72" s="381"/>
      <c r="LGW72" s="392"/>
      <c r="LGX72" s="381"/>
      <c r="LHF72" s="392"/>
      <c r="LHG72" s="381"/>
      <c r="LHO72" s="392"/>
      <c r="LHP72" s="381"/>
      <c r="LHX72" s="392"/>
      <c r="LHY72" s="381"/>
      <c r="LIG72" s="392"/>
      <c r="LIH72" s="381"/>
      <c r="LIP72" s="392"/>
      <c r="LIQ72" s="381"/>
      <c r="LIY72" s="392"/>
      <c r="LIZ72" s="381"/>
      <c r="LJH72" s="392"/>
      <c r="LJI72" s="381"/>
      <c r="LJQ72" s="392"/>
      <c r="LJR72" s="381"/>
      <c r="LJZ72" s="392"/>
      <c r="LKA72" s="381"/>
      <c r="LKI72" s="392"/>
      <c r="LKJ72" s="381"/>
      <c r="LKR72" s="392"/>
      <c r="LKS72" s="381"/>
      <c r="LLA72" s="392"/>
      <c r="LLB72" s="381"/>
      <c r="LLJ72" s="392"/>
      <c r="LLK72" s="381"/>
      <c r="LLS72" s="392"/>
      <c r="LLT72" s="381"/>
      <c r="LMB72" s="392"/>
      <c r="LMC72" s="381"/>
      <c r="LMK72" s="392"/>
      <c r="LML72" s="381"/>
      <c r="LMT72" s="392"/>
      <c r="LMU72" s="381"/>
      <c r="LNC72" s="392"/>
      <c r="LND72" s="381"/>
      <c r="LNL72" s="392"/>
      <c r="LNM72" s="381"/>
      <c r="LNU72" s="392"/>
      <c r="LNV72" s="381"/>
      <c r="LOD72" s="392"/>
      <c r="LOE72" s="381"/>
      <c r="LOM72" s="392"/>
      <c r="LON72" s="381"/>
      <c r="LOV72" s="392"/>
      <c r="LOW72" s="381"/>
      <c r="LPE72" s="392"/>
      <c r="LPF72" s="381"/>
      <c r="LPN72" s="392"/>
      <c r="LPO72" s="381"/>
      <c r="LPW72" s="392"/>
      <c r="LPX72" s="381"/>
      <c r="LQF72" s="392"/>
      <c r="LQG72" s="381"/>
      <c r="LQO72" s="392"/>
      <c r="LQP72" s="381"/>
      <c r="LQX72" s="392"/>
      <c r="LQY72" s="381"/>
      <c r="LRG72" s="392"/>
      <c r="LRH72" s="381"/>
      <c r="LRP72" s="392"/>
      <c r="LRQ72" s="381"/>
      <c r="LRY72" s="392"/>
      <c r="LRZ72" s="381"/>
      <c r="LSH72" s="392"/>
      <c r="LSI72" s="381"/>
      <c r="LSQ72" s="392"/>
      <c r="LSR72" s="381"/>
      <c r="LSZ72" s="392"/>
      <c r="LTA72" s="381"/>
      <c r="LTI72" s="392"/>
      <c r="LTJ72" s="381"/>
      <c r="LTR72" s="392"/>
      <c r="LTS72" s="381"/>
      <c r="LUA72" s="392"/>
      <c r="LUB72" s="381"/>
      <c r="LUJ72" s="392"/>
      <c r="LUK72" s="381"/>
      <c r="LUS72" s="392"/>
      <c r="LUT72" s="381"/>
      <c r="LVB72" s="392"/>
      <c r="LVC72" s="381"/>
      <c r="LVK72" s="392"/>
      <c r="LVL72" s="381"/>
      <c r="LVT72" s="392"/>
      <c r="LVU72" s="381"/>
      <c r="LWC72" s="392"/>
      <c r="LWD72" s="381"/>
      <c r="LWL72" s="392"/>
      <c r="LWM72" s="381"/>
      <c r="LWU72" s="392"/>
      <c r="LWV72" s="381"/>
      <c r="LXD72" s="392"/>
      <c r="LXE72" s="381"/>
      <c r="LXM72" s="392"/>
      <c r="LXN72" s="381"/>
      <c r="LXV72" s="392"/>
      <c r="LXW72" s="381"/>
      <c r="LYE72" s="392"/>
      <c r="LYF72" s="381"/>
      <c r="LYN72" s="392"/>
      <c r="LYO72" s="381"/>
      <c r="LYW72" s="392"/>
      <c r="LYX72" s="381"/>
      <c r="LZF72" s="392"/>
      <c r="LZG72" s="381"/>
      <c r="LZO72" s="392"/>
      <c r="LZP72" s="381"/>
      <c r="LZX72" s="392"/>
      <c r="LZY72" s="381"/>
      <c r="MAG72" s="392"/>
      <c r="MAH72" s="381"/>
      <c r="MAP72" s="392"/>
      <c r="MAQ72" s="381"/>
      <c r="MAY72" s="392"/>
      <c r="MAZ72" s="381"/>
      <c r="MBH72" s="392"/>
      <c r="MBI72" s="381"/>
      <c r="MBQ72" s="392"/>
      <c r="MBR72" s="381"/>
      <c r="MBZ72" s="392"/>
      <c r="MCA72" s="381"/>
      <c r="MCI72" s="392"/>
      <c r="MCJ72" s="381"/>
      <c r="MCR72" s="392"/>
      <c r="MCS72" s="381"/>
      <c r="MDA72" s="392"/>
      <c r="MDB72" s="381"/>
      <c r="MDJ72" s="392"/>
      <c r="MDK72" s="381"/>
      <c r="MDS72" s="392"/>
      <c r="MDT72" s="381"/>
      <c r="MEB72" s="392"/>
      <c r="MEC72" s="381"/>
      <c r="MEK72" s="392"/>
      <c r="MEL72" s="381"/>
      <c r="MET72" s="392"/>
      <c r="MEU72" s="381"/>
      <c r="MFC72" s="392"/>
      <c r="MFD72" s="381"/>
      <c r="MFL72" s="392"/>
      <c r="MFM72" s="381"/>
      <c r="MFU72" s="392"/>
      <c r="MFV72" s="381"/>
      <c r="MGD72" s="392"/>
      <c r="MGE72" s="381"/>
      <c r="MGM72" s="392"/>
      <c r="MGN72" s="381"/>
      <c r="MGV72" s="392"/>
      <c r="MGW72" s="381"/>
      <c r="MHE72" s="392"/>
      <c r="MHF72" s="381"/>
      <c r="MHN72" s="392"/>
      <c r="MHO72" s="381"/>
      <c r="MHW72" s="392"/>
      <c r="MHX72" s="381"/>
      <c r="MIF72" s="392"/>
      <c r="MIG72" s="381"/>
      <c r="MIO72" s="392"/>
      <c r="MIP72" s="381"/>
      <c r="MIX72" s="392"/>
      <c r="MIY72" s="381"/>
      <c r="MJG72" s="392"/>
      <c r="MJH72" s="381"/>
      <c r="MJP72" s="392"/>
      <c r="MJQ72" s="381"/>
      <c r="MJY72" s="392"/>
      <c r="MJZ72" s="381"/>
      <c r="MKH72" s="392"/>
      <c r="MKI72" s="381"/>
      <c r="MKQ72" s="392"/>
      <c r="MKR72" s="381"/>
      <c r="MKZ72" s="392"/>
      <c r="MLA72" s="381"/>
      <c r="MLI72" s="392"/>
      <c r="MLJ72" s="381"/>
      <c r="MLR72" s="392"/>
      <c r="MLS72" s="381"/>
      <c r="MMA72" s="392"/>
      <c r="MMB72" s="381"/>
      <c r="MMJ72" s="392"/>
      <c r="MMK72" s="381"/>
      <c r="MMS72" s="392"/>
      <c r="MMT72" s="381"/>
      <c r="MNB72" s="392"/>
      <c r="MNC72" s="381"/>
      <c r="MNK72" s="392"/>
      <c r="MNL72" s="381"/>
      <c r="MNT72" s="392"/>
      <c r="MNU72" s="381"/>
      <c r="MOC72" s="392"/>
      <c r="MOD72" s="381"/>
      <c r="MOL72" s="392"/>
      <c r="MOM72" s="381"/>
      <c r="MOU72" s="392"/>
      <c r="MOV72" s="381"/>
      <c r="MPD72" s="392"/>
      <c r="MPE72" s="381"/>
      <c r="MPM72" s="392"/>
      <c r="MPN72" s="381"/>
      <c r="MPV72" s="392"/>
      <c r="MPW72" s="381"/>
      <c r="MQE72" s="392"/>
      <c r="MQF72" s="381"/>
      <c r="MQN72" s="392"/>
      <c r="MQO72" s="381"/>
      <c r="MQW72" s="392"/>
      <c r="MQX72" s="381"/>
      <c r="MRF72" s="392"/>
      <c r="MRG72" s="381"/>
      <c r="MRO72" s="392"/>
      <c r="MRP72" s="381"/>
      <c r="MRX72" s="392"/>
      <c r="MRY72" s="381"/>
      <c r="MSG72" s="392"/>
      <c r="MSH72" s="381"/>
      <c r="MSP72" s="392"/>
      <c r="MSQ72" s="381"/>
      <c r="MSY72" s="392"/>
      <c r="MSZ72" s="381"/>
      <c r="MTH72" s="392"/>
      <c r="MTI72" s="381"/>
      <c r="MTQ72" s="392"/>
      <c r="MTR72" s="381"/>
      <c r="MTZ72" s="392"/>
      <c r="MUA72" s="381"/>
      <c r="MUI72" s="392"/>
      <c r="MUJ72" s="381"/>
      <c r="MUR72" s="392"/>
      <c r="MUS72" s="381"/>
      <c r="MVA72" s="392"/>
      <c r="MVB72" s="381"/>
      <c r="MVJ72" s="392"/>
      <c r="MVK72" s="381"/>
      <c r="MVS72" s="392"/>
      <c r="MVT72" s="381"/>
      <c r="MWB72" s="392"/>
      <c r="MWC72" s="381"/>
      <c r="MWK72" s="392"/>
      <c r="MWL72" s="381"/>
      <c r="MWT72" s="392"/>
      <c r="MWU72" s="381"/>
      <c r="MXC72" s="392"/>
      <c r="MXD72" s="381"/>
      <c r="MXL72" s="392"/>
      <c r="MXM72" s="381"/>
      <c r="MXU72" s="392"/>
      <c r="MXV72" s="381"/>
      <c r="MYD72" s="392"/>
      <c r="MYE72" s="381"/>
      <c r="MYM72" s="392"/>
      <c r="MYN72" s="381"/>
      <c r="MYV72" s="392"/>
      <c r="MYW72" s="381"/>
      <c r="MZE72" s="392"/>
      <c r="MZF72" s="381"/>
      <c r="MZN72" s="392"/>
      <c r="MZO72" s="381"/>
      <c r="MZW72" s="392"/>
      <c r="MZX72" s="381"/>
      <c r="NAF72" s="392"/>
      <c r="NAG72" s="381"/>
      <c r="NAO72" s="392"/>
      <c r="NAP72" s="381"/>
      <c r="NAX72" s="392"/>
      <c r="NAY72" s="381"/>
      <c r="NBG72" s="392"/>
      <c r="NBH72" s="381"/>
      <c r="NBP72" s="392"/>
      <c r="NBQ72" s="381"/>
      <c r="NBY72" s="392"/>
      <c r="NBZ72" s="381"/>
      <c r="NCH72" s="392"/>
      <c r="NCI72" s="381"/>
      <c r="NCQ72" s="392"/>
      <c r="NCR72" s="381"/>
      <c r="NCZ72" s="392"/>
      <c r="NDA72" s="381"/>
      <c r="NDI72" s="392"/>
      <c r="NDJ72" s="381"/>
      <c r="NDR72" s="392"/>
      <c r="NDS72" s="381"/>
      <c r="NEA72" s="392"/>
      <c r="NEB72" s="381"/>
      <c r="NEJ72" s="392"/>
      <c r="NEK72" s="381"/>
      <c r="NES72" s="392"/>
      <c r="NET72" s="381"/>
      <c r="NFB72" s="392"/>
      <c r="NFC72" s="381"/>
      <c r="NFK72" s="392"/>
      <c r="NFL72" s="381"/>
      <c r="NFT72" s="392"/>
      <c r="NFU72" s="381"/>
      <c r="NGC72" s="392"/>
      <c r="NGD72" s="381"/>
      <c r="NGL72" s="392"/>
      <c r="NGM72" s="381"/>
      <c r="NGU72" s="392"/>
      <c r="NGV72" s="381"/>
      <c r="NHD72" s="392"/>
      <c r="NHE72" s="381"/>
      <c r="NHM72" s="392"/>
      <c r="NHN72" s="381"/>
      <c r="NHV72" s="392"/>
      <c r="NHW72" s="381"/>
      <c r="NIE72" s="392"/>
      <c r="NIF72" s="381"/>
      <c r="NIN72" s="392"/>
      <c r="NIO72" s="381"/>
      <c r="NIW72" s="392"/>
      <c r="NIX72" s="381"/>
      <c r="NJF72" s="392"/>
      <c r="NJG72" s="381"/>
      <c r="NJO72" s="392"/>
      <c r="NJP72" s="381"/>
      <c r="NJX72" s="392"/>
      <c r="NJY72" s="381"/>
      <c r="NKG72" s="392"/>
      <c r="NKH72" s="381"/>
      <c r="NKP72" s="392"/>
      <c r="NKQ72" s="381"/>
      <c r="NKY72" s="392"/>
      <c r="NKZ72" s="381"/>
      <c r="NLH72" s="392"/>
      <c r="NLI72" s="381"/>
      <c r="NLQ72" s="392"/>
      <c r="NLR72" s="381"/>
      <c r="NLZ72" s="392"/>
      <c r="NMA72" s="381"/>
      <c r="NMI72" s="392"/>
      <c r="NMJ72" s="381"/>
      <c r="NMR72" s="392"/>
      <c r="NMS72" s="381"/>
      <c r="NNA72" s="392"/>
      <c r="NNB72" s="381"/>
      <c r="NNJ72" s="392"/>
      <c r="NNK72" s="381"/>
      <c r="NNS72" s="392"/>
      <c r="NNT72" s="381"/>
      <c r="NOB72" s="392"/>
      <c r="NOC72" s="381"/>
      <c r="NOK72" s="392"/>
      <c r="NOL72" s="381"/>
      <c r="NOT72" s="392"/>
      <c r="NOU72" s="381"/>
      <c r="NPC72" s="392"/>
      <c r="NPD72" s="381"/>
      <c r="NPL72" s="392"/>
      <c r="NPM72" s="381"/>
      <c r="NPU72" s="392"/>
      <c r="NPV72" s="381"/>
      <c r="NQD72" s="392"/>
      <c r="NQE72" s="381"/>
      <c r="NQM72" s="392"/>
      <c r="NQN72" s="381"/>
      <c r="NQV72" s="392"/>
      <c r="NQW72" s="381"/>
      <c r="NRE72" s="392"/>
      <c r="NRF72" s="381"/>
      <c r="NRN72" s="392"/>
      <c r="NRO72" s="381"/>
      <c r="NRW72" s="392"/>
      <c r="NRX72" s="381"/>
      <c r="NSF72" s="392"/>
      <c r="NSG72" s="381"/>
      <c r="NSO72" s="392"/>
      <c r="NSP72" s="381"/>
      <c r="NSX72" s="392"/>
      <c r="NSY72" s="381"/>
      <c r="NTG72" s="392"/>
      <c r="NTH72" s="381"/>
      <c r="NTP72" s="392"/>
      <c r="NTQ72" s="381"/>
      <c r="NTY72" s="392"/>
      <c r="NTZ72" s="381"/>
      <c r="NUH72" s="392"/>
      <c r="NUI72" s="381"/>
      <c r="NUQ72" s="392"/>
      <c r="NUR72" s="381"/>
      <c r="NUZ72" s="392"/>
      <c r="NVA72" s="381"/>
      <c r="NVI72" s="392"/>
      <c r="NVJ72" s="381"/>
      <c r="NVR72" s="392"/>
      <c r="NVS72" s="381"/>
      <c r="NWA72" s="392"/>
      <c r="NWB72" s="381"/>
      <c r="NWJ72" s="392"/>
      <c r="NWK72" s="381"/>
      <c r="NWS72" s="392"/>
      <c r="NWT72" s="381"/>
      <c r="NXB72" s="392"/>
      <c r="NXC72" s="381"/>
      <c r="NXK72" s="392"/>
      <c r="NXL72" s="381"/>
      <c r="NXT72" s="392"/>
      <c r="NXU72" s="381"/>
      <c r="NYC72" s="392"/>
      <c r="NYD72" s="381"/>
      <c r="NYL72" s="392"/>
      <c r="NYM72" s="381"/>
      <c r="NYU72" s="392"/>
      <c r="NYV72" s="381"/>
      <c r="NZD72" s="392"/>
      <c r="NZE72" s="381"/>
      <c r="NZM72" s="392"/>
      <c r="NZN72" s="381"/>
      <c r="NZV72" s="392"/>
      <c r="NZW72" s="381"/>
      <c r="OAE72" s="392"/>
      <c r="OAF72" s="381"/>
      <c r="OAN72" s="392"/>
      <c r="OAO72" s="381"/>
      <c r="OAW72" s="392"/>
      <c r="OAX72" s="381"/>
      <c r="OBF72" s="392"/>
      <c r="OBG72" s="381"/>
      <c r="OBO72" s="392"/>
      <c r="OBP72" s="381"/>
      <c r="OBX72" s="392"/>
      <c r="OBY72" s="381"/>
      <c r="OCG72" s="392"/>
      <c r="OCH72" s="381"/>
      <c r="OCP72" s="392"/>
      <c r="OCQ72" s="381"/>
      <c r="OCY72" s="392"/>
      <c r="OCZ72" s="381"/>
      <c r="ODH72" s="392"/>
      <c r="ODI72" s="381"/>
      <c r="ODQ72" s="392"/>
      <c r="ODR72" s="381"/>
      <c r="ODZ72" s="392"/>
      <c r="OEA72" s="381"/>
      <c r="OEI72" s="392"/>
      <c r="OEJ72" s="381"/>
      <c r="OER72" s="392"/>
      <c r="OES72" s="381"/>
      <c r="OFA72" s="392"/>
      <c r="OFB72" s="381"/>
      <c r="OFJ72" s="392"/>
      <c r="OFK72" s="381"/>
      <c r="OFS72" s="392"/>
      <c r="OFT72" s="381"/>
      <c r="OGB72" s="392"/>
      <c r="OGC72" s="381"/>
      <c r="OGK72" s="392"/>
      <c r="OGL72" s="381"/>
      <c r="OGT72" s="392"/>
      <c r="OGU72" s="381"/>
      <c r="OHC72" s="392"/>
      <c r="OHD72" s="381"/>
      <c r="OHL72" s="392"/>
      <c r="OHM72" s="381"/>
      <c r="OHU72" s="392"/>
      <c r="OHV72" s="381"/>
      <c r="OID72" s="392"/>
      <c r="OIE72" s="381"/>
      <c r="OIM72" s="392"/>
      <c r="OIN72" s="381"/>
      <c r="OIV72" s="392"/>
      <c r="OIW72" s="381"/>
      <c r="OJE72" s="392"/>
      <c r="OJF72" s="381"/>
      <c r="OJN72" s="392"/>
      <c r="OJO72" s="381"/>
      <c r="OJW72" s="392"/>
      <c r="OJX72" s="381"/>
      <c r="OKF72" s="392"/>
      <c r="OKG72" s="381"/>
      <c r="OKO72" s="392"/>
      <c r="OKP72" s="381"/>
      <c r="OKX72" s="392"/>
      <c r="OKY72" s="381"/>
      <c r="OLG72" s="392"/>
      <c r="OLH72" s="381"/>
      <c r="OLP72" s="392"/>
      <c r="OLQ72" s="381"/>
      <c r="OLY72" s="392"/>
      <c r="OLZ72" s="381"/>
      <c r="OMH72" s="392"/>
      <c r="OMI72" s="381"/>
      <c r="OMQ72" s="392"/>
      <c r="OMR72" s="381"/>
      <c r="OMZ72" s="392"/>
      <c r="ONA72" s="381"/>
      <c r="ONI72" s="392"/>
      <c r="ONJ72" s="381"/>
      <c r="ONR72" s="392"/>
      <c r="ONS72" s="381"/>
      <c r="OOA72" s="392"/>
      <c r="OOB72" s="381"/>
      <c r="OOJ72" s="392"/>
      <c r="OOK72" s="381"/>
      <c r="OOS72" s="392"/>
      <c r="OOT72" s="381"/>
      <c r="OPB72" s="392"/>
      <c r="OPC72" s="381"/>
      <c r="OPK72" s="392"/>
      <c r="OPL72" s="381"/>
      <c r="OPT72" s="392"/>
      <c r="OPU72" s="381"/>
      <c r="OQC72" s="392"/>
      <c r="OQD72" s="381"/>
      <c r="OQL72" s="392"/>
      <c r="OQM72" s="381"/>
      <c r="OQU72" s="392"/>
      <c r="OQV72" s="381"/>
      <c r="ORD72" s="392"/>
      <c r="ORE72" s="381"/>
      <c r="ORM72" s="392"/>
      <c r="ORN72" s="381"/>
      <c r="ORV72" s="392"/>
      <c r="ORW72" s="381"/>
      <c r="OSE72" s="392"/>
      <c r="OSF72" s="381"/>
      <c r="OSN72" s="392"/>
      <c r="OSO72" s="381"/>
      <c r="OSW72" s="392"/>
      <c r="OSX72" s="381"/>
      <c r="OTF72" s="392"/>
      <c r="OTG72" s="381"/>
      <c r="OTO72" s="392"/>
      <c r="OTP72" s="381"/>
      <c r="OTX72" s="392"/>
      <c r="OTY72" s="381"/>
      <c r="OUG72" s="392"/>
      <c r="OUH72" s="381"/>
      <c r="OUP72" s="392"/>
      <c r="OUQ72" s="381"/>
      <c r="OUY72" s="392"/>
      <c r="OUZ72" s="381"/>
      <c r="OVH72" s="392"/>
      <c r="OVI72" s="381"/>
      <c r="OVQ72" s="392"/>
      <c r="OVR72" s="381"/>
      <c r="OVZ72" s="392"/>
      <c r="OWA72" s="381"/>
      <c r="OWI72" s="392"/>
      <c r="OWJ72" s="381"/>
      <c r="OWR72" s="392"/>
      <c r="OWS72" s="381"/>
      <c r="OXA72" s="392"/>
      <c r="OXB72" s="381"/>
      <c r="OXJ72" s="392"/>
      <c r="OXK72" s="381"/>
      <c r="OXS72" s="392"/>
      <c r="OXT72" s="381"/>
      <c r="OYB72" s="392"/>
      <c r="OYC72" s="381"/>
      <c r="OYK72" s="392"/>
      <c r="OYL72" s="381"/>
      <c r="OYT72" s="392"/>
      <c r="OYU72" s="381"/>
      <c r="OZC72" s="392"/>
      <c r="OZD72" s="381"/>
      <c r="OZL72" s="392"/>
      <c r="OZM72" s="381"/>
      <c r="OZU72" s="392"/>
      <c r="OZV72" s="381"/>
      <c r="PAD72" s="392"/>
      <c r="PAE72" s="381"/>
      <c r="PAM72" s="392"/>
      <c r="PAN72" s="381"/>
      <c r="PAV72" s="392"/>
      <c r="PAW72" s="381"/>
      <c r="PBE72" s="392"/>
      <c r="PBF72" s="381"/>
      <c r="PBN72" s="392"/>
      <c r="PBO72" s="381"/>
      <c r="PBW72" s="392"/>
      <c r="PBX72" s="381"/>
      <c r="PCF72" s="392"/>
      <c r="PCG72" s="381"/>
      <c r="PCO72" s="392"/>
      <c r="PCP72" s="381"/>
      <c r="PCX72" s="392"/>
      <c r="PCY72" s="381"/>
      <c r="PDG72" s="392"/>
      <c r="PDH72" s="381"/>
      <c r="PDP72" s="392"/>
      <c r="PDQ72" s="381"/>
      <c r="PDY72" s="392"/>
      <c r="PDZ72" s="381"/>
      <c r="PEH72" s="392"/>
      <c r="PEI72" s="381"/>
      <c r="PEQ72" s="392"/>
      <c r="PER72" s="381"/>
      <c r="PEZ72" s="392"/>
      <c r="PFA72" s="381"/>
      <c r="PFI72" s="392"/>
      <c r="PFJ72" s="381"/>
      <c r="PFR72" s="392"/>
      <c r="PFS72" s="381"/>
      <c r="PGA72" s="392"/>
      <c r="PGB72" s="381"/>
      <c r="PGJ72" s="392"/>
      <c r="PGK72" s="381"/>
      <c r="PGS72" s="392"/>
      <c r="PGT72" s="381"/>
      <c r="PHB72" s="392"/>
      <c r="PHC72" s="381"/>
      <c r="PHK72" s="392"/>
      <c r="PHL72" s="381"/>
      <c r="PHT72" s="392"/>
      <c r="PHU72" s="381"/>
      <c r="PIC72" s="392"/>
      <c r="PID72" s="381"/>
      <c r="PIL72" s="392"/>
      <c r="PIM72" s="381"/>
      <c r="PIU72" s="392"/>
      <c r="PIV72" s="381"/>
      <c r="PJD72" s="392"/>
      <c r="PJE72" s="381"/>
      <c r="PJM72" s="392"/>
      <c r="PJN72" s="381"/>
      <c r="PJV72" s="392"/>
      <c r="PJW72" s="381"/>
      <c r="PKE72" s="392"/>
      <c r="PKF72" s="381"/>
      <c r="PKN72" s="392"/>
      <c r="PKO72" s="381"/>
      <c r="PKW72" s="392"/>
      <c r="PKX72" s="381"/>
      <c r="PLF72" s="392"/>
      <c r="PLG72" s="381"/>
      <c r="PLO72" s="392"/>
      <c r="PLP72" s="381"/>
      <c r="PLX72" s="392"/>
      <c r="PLY72" s="381"/>
      <c r="PMG72" s="392"/>
      <c r="PMH72" s="381"/>
      <c r="PMP72" s="392"/>
      <c r="PMQ72" s="381"/>
      <c r="PMY72" s="392"/>
      <c r="PMZ72" s="381"/>
      <c r="PNH72" s="392"/>
      <c r="PNI72" s="381"/>
      <c r="PNQ72" s="392"/>
      <c r="PNR72" s="381"/>
      <c r="PNZ72" s="392"/>
      <c r="POA72" s="381"/>
      <c r="POI72" s="392"/>
      <c r="POJ72" s="381"/>
      <c r="POR72" s="392"/>
      <c r="POS72" s="381"/>
      <c r="PPA72" s="392"/>
      <c r="PPB72" s="381"/>
      <c r="PPJ72" s="392"/>
      <c r="PPK72" s="381"/>
      <c r="PPS72" s="392"/>
      <c r="PPT72" s="381"/>
      <c r="PQB72" s="392"/>
      <c r="PQC72" s="381"/>
      <c r="PQK72" s="392"/>
      <c r="PQL72" s="381"/>
      <c r="PQT72" s="392"/>
      <c r="PQU72" s="381"/>
      <c r="PRC72" s="392"/>
      <c r="PRD72" s="381"/>
      <c r="PRL72" s="392"/>
      <c r="PRM72" s="381"/>
      <c r="PRU72" s="392"/>
      <c r="PRV72" s="381"/>
      <c r="PSD72" s="392"/>
      <c r="PSE72" s="381"/>
      <c r="PSM72" s="392"/>
      <c r="PSN72" s="381"/>
      <c r="PSV72" s="392"/>
      <c r="PSW72" s="381"/>
      <c r="PTE72" s="392"/>
      <c r="PTF72" s="381"/>
      <c r="PTN72" s="392"/>
      <c r="PTO72" s="381"/>
      <c r="PTW72" s="392"/>
      <c r="PTX72" s="381"/>
      <c r="PUF72" s="392"/>
      <c r="PUG72" s="381"/>
      <c r="PUO72" s="392"/>
      <c r="PUP72" s="381"/>
      <c r="PUX72" s="392"/>
      <c r="PUY72" s="381"/>
      <c r="PVG72" s="392"/>
      <c r="PVH72" s="381"/>
      <c r="PVP72" s="392"/>
      <c r="PVQ72" s="381"/>
      <c r="PVY72" s="392"/>
      <c r="PVZ72" s="381"/>
      <c r="PWH72" s="392"/>
      <c r="PWI72" s="381"/>
      <c r="PWQ72" s="392"/>
      <c r="PWR72" s="381"/>
      <c r="PWZ72" s="392"/>
      <c r="PXA72" s="381"/>
      <c r="PXI72" s="392"/>
      <c r="PXJ72" s="381"/>
      <c r="PXR72" s="392"/>
      <c r="PXS72" s="381"/>
      <c r="PYA72" s="392"/>
      <c r="PYB72" s="381"/>
      <c r="PYJ72" s="392"/>
      <c r="PYK72" s="381"/>
      <c r="PYS72" s="392"/>
      <c r="PYT72" s="381"/>
      <c r="PZB72" s="392"/>
      <c r="PZC72" s="381"/>
      <c r="PZK72" s="392"/>
      <c r="PZL72" s="381"/>
      <c r="PZT72" s="392"/>
      <c r="PZU72" s="381"/>
      <c r="QAC72" s="392"/>
      <c r="QAD72" s="381"/>
      <c r="QAL72" s="392"/>
      <c r="QAM72" s="381"/>
      <c r="QAU72" s="392"/>
      <c r="QAV72" s="381"/>
      <c r="QBD72" s="392"/>
      <c r="QBE72" s="381"/>
      <c r="QBM72" s="392"/>
      <c r="QBN72" s="381"/>
      <c r="QBV72" s="392"/>
      <c r="QBW72" s="381"/>
      <c r="QCE72" s="392"/>
      <c r="QCF72" s="381"/>
      <c r="QCN72" s="392"/>
      <c r="QCO72" s="381"/>
      <c r="QCW72" s="392"/>
      <c r="QCX72" s="381"/>
      <c r="QDF72" s="392"/>
      <c r="QDG72" s="381"/>
      <c r="QDO72" s="392"/>
      <c r="QDP72" s="381"/>
      <c r="QDX72" s="392"/>
      <c r="QDY72" s="381"/>
      <c r="QEG72" s="392"/>
      <c r="QEH72" s="381"/>
      <c r="QEP72" s="392"/>
      <c r="QEQ72" s="381"/>
      <c r="QEY72" s="392"/>
      <c r="QEZ72" s="381"/>
      <c r="QFH72" s="392"/>
      <c r="QFI72" s="381"/>
      <c r="QFQ72" s="392"/>
      <c r="QFR72" s="381"/>
      <c r="QFZ72" s="392"/>
      <c r="QGA72" s="381"/>
      <c r="QGI72" s="392"/>
      <c r="QGJ72" s="381"/>
      <c r="QGR72" s="392"/>
      <c r="QGS72" s="381"/>
      <c r="QHA72" s="392"/>
      <c r="QHB72" s="381"/>
      <c r="QHJ72" s="392"/>
      <c r="QHK72" s="381"/>
      <c r="QHS72" s="392"/>
      <c r="QHT72" s="381"/>
      <c r="QIB72" s="392"/>
      <c r="QIC72" s="381"/>
      <c r="QIK72" s="392"/>
      <c r="QIL72" s="381"/>
      <c r="QIT72" s="392"/>
      <c r="QIU72" s="381"/>
      <c r="QJC72" s="392"/>
      <c r="QJD72" s="381"/>
      <c r="QJL72" s="392"/>
      <c r="QJM72" s="381"/>
      <c r="QJU72" s="392"/>
      <c r="QJV72" s="381"/>
      <c r="QKD72" s="392"/>
      <c r="QKE72" s="381"/>
      <c r="QKM72" s="392"/>
      <c r="QKN72" s="381"/>
      <c r="QKV72" s="392"/>
      <c r="QKW72" s="381"/>
      <c r="QLE72" s="392"/>
      <c r="QLF72" s="381"/>
      <c r="QLN72" s="392"/>
      <c r="QLO72" s="381"/>
      <c r="QLW72" s="392"/>
      <c r="QLX72" s="381"/>
      <c r="QMF72" s="392"/>
      <c r="QMG72" s="381"/>
      <c r="QMO72" s="392"/>
      <c r="QMP72" s="381"/>
      <c r="QMX72" s="392"/>
      <c r="QMY72" s="381"/>
      <c r="QNG72" s="392"/>
      <c r="QNH72" s="381"/>
      <c r="QNP72" s="392"/>
      <c r="QNQ72" s="381"/>
      <c r="QNY72" s="392"/>
      <c r="QNZ72" s="381"/>
      <c r="QOH72" s="392"/>
      <c r="QOI72" s="381"/>
      <c r="QOQ72" s="392"/>
      <c r="QOR72" s="381"/>
      <c r="QOZ72" s="392"/>
      <c r="QPA72" s="381"/>
      <c r="QPI72" s="392"/>
      <c r="QPJ72" s="381"/>
      <c r="QPR72" s="392"/>
      <c r="QPS72" s="381"/>
      <c r="QQA72" s="392"/>
      <c r="QQB72" s="381"/>
      <c r="QQJ72" s="392"/>
      <c r="QQK72" s="381"/>
      <c r="QQS72" s="392"/>
      <c r="QQT72" s="381"/>
      <c r="QRB72" s="392"/>
      <c r="QRC72" s="381"/>
      <c r="QRK72" s="392"/>
      <c r="QRL72" s="381"/>
      <c r="QRT72" s="392"/>
      <c r="QRU72" s="381"/>
      <c r="QSC72" s="392"/>
      <c r="QSD72" s="381"/>
      <c r="QSL72" s="392"/>
      <c r="QSM72" s="381"/>
      <c r="QSU72" s="392"/>
      <c r="QSV72" s="381"/>
      <c r="QTD72" s="392"/>
      <c r="QTE72" s="381"/>
      <c r="QTM72" s="392"/>
      <c r="QTN72" s="381"/>
      <c r="QTV72" s="392"/>
      <c r="QTW72" s="381"/>
      <c r="QUE72" s="392"/>
      <c r="QUF72" s="381"/>
      <c r="QUN72" s="392"/>
      <c r="QUO72" s="381"/>
      <c r="QUW72" s="392"/>
      <c r="QUX72" s="381"/>
      <c r="QVF72" s="392"/>
      <c r="QVG72" s="381"/>
      <c r="QVO72" s="392"/>
      <c r="QVP72" s="381"/>
      <c r="QVX72" s="392"/>
      <c r="QVY72" s="381"/>
      <c r="QWG72" s="392"/>
      <c r="QWH72" s="381"/>
      <c r="QWP72" s="392"/>
      <c r="QWQ72" s="381"/>
      <c r="QWY72" s="392"/>
      <c r="QWZ72" s="381"/>
      <c r="QXH72" s="392"/>
      <c r="QXI72" s="381"/>
      <c r="QXQ72" s="392"/>
      <c r="QXR72" s="381"/>
      <c r="QXZ72" s="392"/>
      <c r="QYA72" s="381"/>
      <c r="QYI72" s="392"/>
      <c r="QYJ72" s="381"/>
      <c r="QYR72" s="392"/>
      <c r="QYS72" s="381"/>
      <c r="QZA72" s="392"/>
      <c r="QZB72" s="381"/>
      <c r="QZJ72" s="392"/>
      <c r="QZK72" s="381"/>
      <c r="QZS72" s="392"/>
      <c r="QZT72" s="381"/>
      <c r="RAB72" s="392"/>
      <c r="RAC72" s="381"/>
      <c r="RAK72" s="392"/>
      <c r="RAL72" s="381"/>
      <c r="RAT72" s="392"/>
      <c r="RAU72" s="381"/>
      <c r="RBC72" s="392"/>
      <c r="RBD72" s="381"/>
      <c r="RBL72" s="392"/>
      <c r="RBM72" s="381"/>
      <c r="RBU72" s="392"/>
      <c r="RBV72" s="381"/>
      <c r="RCD72" s="392"/>
      <c r="RCE72" s="381"/>
      <c r="RCM72" s="392"/>
      <c r="RCN72" s="381"/>
      <c r="RCV72" s="392"/>
      <c r="RCW72" s="381"/>
      <c r="RDE72" s="392"/>
      <c r="RDF72" s="381"/>
      <c r="RDN72" s="392"/>
      <c r="RDO72" s="381"/>
      <c r="RDW72" s="392"/>
      <c r="RDX72" s="381"/>
      <c r="REF72" s="392"/>
      <c r="REG72" s="381"/>
      <c r="REO72" s="392"/>
      <c r="REP72" s="381"/>
      <c r="REX72" s="392"/>
      <c r="REY72" s="381"/>
      <c r="RFG72" s="392"/>
      <c r="RFH72" s="381"/>
      <c r="RFP72" s="392"/>
      <c r="RFQ72" s="381"/>
      <c r="RFY72" s="392"/>
      <c r="RFZ72" s="381"/>
      <c r="RGH72" s="392"/>
      <c r="RGI72" s="381"/>
      <c r="RGQ72" s="392"/>
      <c r="RGR72" s="381"/>
      <c r="RGZ72" s="392"/>
      <c r="RHA72" s="381"/>
      <c r="RHI72" s="392"/>
      <c r="RHJ72" s="381"/>
      <c r="RHR72" s="392"/>
      <c r="RHS72" s="381"/>
      <c r="RIA72" s="392"/>
      <c r="RIB72" s="381"/>
      <c r="RIJ72" s="392"/>
      <c r="RIK72" s="381"/>
      <c r="RIS72" s="392"/>
      <c r="RIT72" s="381"/>
      <c r="RJB72" s="392"/>
      <c r="RJC72" s="381"/>
      <c r="RJK72" s="392"/>
      <c r="RJL72" s="381"/>
      <c r="RJT72" s="392"/>
      <c r="RJU72" s="381"/>
      <c r="RKC72" s="392"/>
      <c r="RKD72" s="381"/>
      <c r="RKL72" s="392"/>
      <c r="RKM72" s="381"/>
      <c r="RKU72" s="392"/>
      <c r="RKV72" s="381"/>
      <c r="RLD72" s="392"/>
      <c r="RLE72" s="381"/>
      <c r="RLM72" s="392"/>
      <c r="RLN72" s="381"/>
      <c r="RLV72" s="392"/>
      <c r="RLW72" s="381"/>
      <c r="RME72" s="392"/>
      <c r="RMF72" s="381"/>
      <c r="RMN72" s="392"/>
      <c r="RMO72" s="381"/>
      <c r="RMW72" s="392"/>
      <c r="RMX72" s="381"/>
      <c r="RNF72" s="392"/>
      <c r="RNG72" s="381"/>
      <c r="RNO72" s="392"/>
      <c r="RNP72" s="381"/>
      <c r="RNX72" s="392"/>
      <c r="RNY72" s="381"/>
      <c r="ROG72" s="392"/>
      <c r="ROH72" s="381"/>
      <c r="ROP72" s="392"/>
      <c r="ROQ72" s="381"/>
      <c r="ROY72" s="392"/>
      <c r="ROZ72" s="381"/>
      <c r="RPH72" s="392"/>
      <c r="RPI72" s="381"/>
      <c r="RPQ72" s="392"/>
      <c r="RPR72" s="381"/>
      <c r="RPZ72" s="392"/>
      <c r="RQA72" s="381"/>
      <c r="RQI72" s="392"/>
      <c r="RQJ72" s="381"/>
      <c r="RQR72" s="392"/>
      <c r="RQS72" s="381"/>
      <c r="RRA72" s="392"/>
      <c r="RRB72" s="381"/>
      <c r="RRJ72" s="392"/>
      <c r="RRK72" s="381"/>
      <c r="RRS72" s="392"/>
      <c r="RRT72" s="381"/>
      <c r="RSB72" s="392"/>
      <c r="RSC72" s="381"/>
      <c r="RSK72" s="392"/>
      <c r="RSL72" s="381"/>
      <c r="RST72" s="392"/>
      <c r="RSU72" s="381"/>
      <c r="RTC72" s="392"/>
      <c r="RTD72" s="381"/>
      <c r="RTL72" s="392"/>
      <c r="RTM72" s="381"/>
      <c r="RTU72" s="392"/>
      <c r="RTV72" s="381"/>
      <c r="RUD72" s="392"/>
      <c r="RUE72" s="381"/>
      <c r="RUM72" s="392"/>
      <c r="RUN72" s="381"/>
      <c r="RUV72" s="392"/>
      <c r="RUW72" s="381"/>
      <c r="RVE72" s="392"/>
      <c r="RVF72" s="381"/>
      <c r="RVN72" s="392"/>
      <c r="RVO72" s="381"/>
      <c r="RVW72" s="392"/>
      <c r="RVX72" s="381"/>
      <c r="RWF72" s="392"/>
      <c r="RWG72" s="381"/>
      <c r="RWO72" s="392"/>
      <c r="RWP72" s="381"/>
      <c r="RWX72" s="392"/>
      <c r="RWY72" s="381"/>
      <c r="RXG72" s="392"/>
      <c r="RXH72" s="381"/>
      <c r="RXP72" s="392"/>
      <c r="RXQ72" s="381"/>
      <c r="RXY72" s="392"/>
      <c r="RXZ72" s="381"/>
      <c r="RYH72" s="392"/>
      <c r="RYI72" s="381"/>
      <c r="RYQ72" s="392"/>
      <c r="RYR72" s="381"/>
      <c r="RYZ72" s="392"/>
      <c r="RZA72" s="381"/>
      <c r="RZI72" s="392"/>
      <c r="RZJ72" s="381"/>
      <c r="RZR72" s="392"/>
      <c r="RZS72" s="381"/>
      <c r="SAA72" s="392"/>
      <c r="SAB72" s="381"/>
      <c r="SAJ72" s="392"/>
      <c r="SAK72" s="381"/>
      <c r="SAS72" s="392"/>
      <c r="SAT72" s="381"/>
      <c r="SBB72" s="392"/>
      <c r="SBC72" s="381"/>
      <c r="SBK72" s="392"/>
      <c r="SBL72" s="381"/>
      <c r="SBT72" s="392"/>
      <c r="SBU72" s="381"/>
      <c r="SCC72" s="392"/>
      <c r="SCD72" s="381"/>
      <c r="SCL72" s="392"/>
      <c r="SCM72" s="381"/>
      <c r="SCU72" s="392"/>
      <c r="SCV72" s="381"/>
      <c r="SDD72" s="392"/>
      <c r="SDE72" s="381"/>
      <c r="SDM72" s="392"/>
      <c r="SDN72" s="381"/>
      <c r="SDV72" s="392"/>
      <c r="SDW72" s="381"/>
      <c r="SEE72" s="392"/>
      <c r="SEF72" s="381"/>
      <c r="SEN72" s="392"/>
      <c r="SEO72" s="381"/>
      <c r="SEW72" s="392"/>
      <c r="SEX72" s="381"/>
      <c r="SFF72" s="392"/>
      <c r="SFG72" s="381"/>
      <c r="SFO72" s="392"/>
      <c r="SFP72" s="381"/>
      <c r="SFX72" s="392"/>
      <c r="SFY72" s="381"/>
      <c r="SGG72" s="392"/>
      <c r="SGH72" s="381"/>
      <c r="SGP72" s="392"/>
      <c r="SGQ72" s="381"/>
      <c r="SGY72" s="392"/>
      <c r="SGZ72" s="381"/>
      <c r="SHH72" s="392"/>
      <c r="SHI72" s="381"/>
      <c r="SHQ72" s="392"/>
      <c r="SHR72" s="381"/>
      <c r="SHZ72" s="392"/>
      <c r="SIA72" s="381"/>
      <c r="SII72" s="392"/>
      <c r="SIJ72" s="381"/>
      <c r="SIR72" s="392"/>
      <c r="SIS72" s="381"/>
      <c r="SJA72" s="392"/>
      <c r="SJB72" s="381"/>
      <c r="SJJ72" s="392"/>
      <c r="SJK72" s="381"/>
      <c r="SJS72" s="392"/>
      <c r="SJT72" s="381"/>
      <c r="SKB72" s="392"/>
      <c r="SKC72" s="381"/>
      <c r="SKK72" s="392"/>
      <c r="SKL72" s="381"/>
      <c r="SKT72" s="392"/>
      <c r="SKU72" s="381"/>
      <c r="SLC72" s="392"/>
      <c r="SLD72" s="381"/>
      <c r="SLL72" s="392"/>
      <c r="SLM72" s="381"/>
      <c r="SLU72" s="392"/>
      <c r="SLV72" s="381"/>
      <c r="SMD72" s="392"/>
      <c r="SME72" s="381"/>
      <c r="SMM72" s="392"/>
      <c r="SMN72" s="381"/>
      <c r="SMV72" s="392"/>
      <c r="SMW72" s="381"/>
      <c r="SNE72" s="392"/>
      <c r="SNF72" s="381"/>
      <c r="SNN72" s="392"/>
      <c r="SNO72" s="381"/>
      <c r="SNW72" s="392"/>
      <c r="SNX72" s="381"/>
      <c r="SOF72" s="392"/>
      <c r="SOG72" s="381"/>
      <c r="SOO72" s="392"/>
      <c r="SOP72" s="381"/>
      <c r="SOX72" s="392"/>
      <c r="SOY72" s="381"/>
      <c r="SPG72" s="392"/>
      <c r="SPH72" s="381"/>
      <c r="SPP72" s="392"/>
      <c r="SPQ72" s="381"/>
      <c r="SPY72" s="392"/>
      <c r="SPZ72" s="381"/>
      <c r="SQH72" s="392"/>
      <c r="SQI72" s="381"/>
      <c r="SQQ72" s="392"/>
      <c r="SQR72" s="381"/>
      <c r="SQZ72" s="392"/>
      <c r="SRA72" s="381"/>
      <c r="SRI72" s="392"/>
      <c r="SRJ72" s="381"/>
      <c r="SRR72" s="392"/>
      <c r="SRS72" s="381"/>
      <c r="SSA72" s="392"/>
      <c r="SSB72" s="381"/>
      <c r="SSJ72" s="392"/>
      <c r="SSK72" s="381"/>
      <c r="SSS72" s="392"/>
      <c r="SST72" s="381"/>
      <c r="STB72" s="392"/>
      <c r="STC72" s="381"/>
      <c r="STK72" s="392"/>
      <c r="STL72" s="381"/>
      <c r="STT72" s="392"/>
      <c r="STU72" s="381"/>
      <c r="SUC72" s="392"/>
      <c r="SUD72" s="381"/>
      <c r="SUL72" s="392"/>
      <c r="SUM72" s="381"/>
      <c r="SUU72" s="392"/>
      <c r="SUV72" s="381"/>
      <c r="SVD72" s="392"/>
      <c r="SVE72" s="381"/>
      <c r="SVM72" s="392"/>
      <c r="SVN72" s="381"/>
      <c r="SVV72" s="392"/>
      <c r="SVW72" s="381"/>
      <c r="SWE72" s="392"/>
      <c r="SWF72" s="381"/>
      <c r="SWN72" s="392"/>
      <c r="SWO72" s="381"/>
      <c r="SWW72" s="392"/>
      <c r="SWX72" s="381"/>
      <c r="SXF72" s="392"/>
      <c r="SXG72" s="381"/>
      <c r="SXO72" s="392"/>
      <c r="SXP72" s="381"/>
      <c r="SXX72" s="392"/>
      <c r="SXY72" s="381"/>
      <c r="SYG72" s="392"/>
      <c r="SYH72" s="381"/>
      <c r="SYP72" s="392"/>
      <c r="SYQ72" s="381"/>
      <c r="SYY72" s="392"/>
      <c r="SYZ72" s="381"/>
      <c r="SZH72" s="392"/>
      <c r="SZI72" s="381"/>
      <c r="SZQ72" s="392"/>
      <c r="SZR72" s="381"/>
      <c r="SZZ72" s="392"/>
      <c r="TAA72" s="381"/>
      <c r="TAI72" s="392"/>
      <c r="TAJ72" s="381"/>
      <c r="TAR72" s="392"/>
      <c r="TAS72" s="381"/>
      <c r="TBA72" s="392"/>
      <c r="TBB72" s="381"/>
      <c r="TBJ72" s="392"/>
      <c r="TBK72" s="381"/>
      <c r="TBS72" s="392"/>
      <c r="TBT72" s="381"/>
      <c r="TCB72" s="392"/>
      <c r="TCC72" s="381"/>
      <c r="TCK72" s="392"/>
      <c r="TCL72" s="381"/>
      <c r="TCT72" s="392"/>
      <c r="TCU72" s="381"/>
      <c r="TDC72" s="392"/>
      <c r="TDD72" s="381"/>
      <c r="TDL72" s="392"/>
      <c r="TDM72" s="381"/>
      <c r="TDU72" s="392"/>
      <c r="TDV72" s="381"/>
      <c r="TED72" s="392"/>
      <c r="TEE72" s="381"/>
      <c r="TEM72" s="392"/>
      <c r="TEN72" s="381"/>
      <c r="TEV72" s="392"/>
      <c r="TEW72" s="381"/>
      <c r="TFE72" s="392"/>
      <c r="TFF72" s="381"/>
      <c r="TFN72" s="392"/>
      <c r="TFO72" s="381"/>
      <c r="TFW72" s="392"/>
      <c r="TFX72" s="381"/>
      <c r="TGF72" s="392"/>
      <c r="TGG72" s="381"/>
      <c r="TGO72" s="392"/>
      <c r="TGP72" s="381"/>
      <c r="TGX72" s="392"/>
      <c r="TGY72" s="381"/>
      <c r="THG72" s="392"/>
      <c r="THH72" s="381"/>
      <c r="THP72" s="392"/>
      <c r="THQ72" s="381"/>
      <c r="THY72" s="392"/>
      <c r="THZ72" s="381"/>
      <c r="TIH72" s="392"/>
      <c r="TII72" s="381"/>
      <c r="TIQ72" s="392"/>
      <c r="TIR72" s="381"/>
      <c r="TIZ72" s="392"/>
      <c r="TJA72" s="381"/>
      <c r="TJI72" s="392"/>
      <c r="TJJ72" s="381"/>
      <c r="TJR72" s="392"/>
      <c r="TJS72" s="381"/>
      <c r="TKA72" s="392"/>
      <c r="TKB72" s="381"/>
      <c r="TKJ72" s="392"/>
      <c r="TKK72" s="381"/>
      <c r="TKS72" s="392"/>
      <c r="TKT72" s="381"/>
      <c r="TLB72" s="392"/>
      <c r="TLC72" s="381"/>
      <c r="TLK72" s="392"/>
      <c r="TLL72" s="381"/>
      <c r="TLT72" s="392"/>
      <c r="TLU72" s="381"/>
      <c r="TMC72" s="392"/>
      <c r="TMD72" s="381"/>
      <c r="TML72" s="392"/>
      <c r="TMM72" s="381"/>
      <c r="TMU72" s="392"/>
      <c r="TMV72" s="381"/>
      <c r="TND72" s="392"/>
      <c r="TNE72" s="381"/>
      <c r="TNM72" s="392"/>
      <c r="TNN72" s="381"/>
      <c r="TNV72" s="392"/>
      <c r="TNW72" s="381"/>
      <c r="TOE72" s="392"/>
      <c r="TOF72" s="381"/>
      <c r="TON72" s="392"/>
      <c r="TOO72" s="381"/>
      <c r="TOW72" s="392"/>
      <c r="TOX72" s="381"/>
      <c r="TPF72" s="392"/>
      <c r="TPG72" s="381"/>
      <c r="TPO72" s="392"/>
      <c r="TPP72" s="381"/>
      <c r="TPX72" s="392"/>
      <c r="TPY72" s="381"/>
      <c r="TQG72" s="392"/>
      <c r="TQH72" s="381"/>
      <c r="TQP72" s="392"/>
      <c r="TQQ72" s="381"/>
      <c r="TQY72" s="392"/>
      <c r="TQZ72" s="381"/>
      <c r="TRH72" s="392"/>
      <c r="TRI72" s="381"/>
      <c r="TRQ72" s="392"/>
      <c r="TRR72" s="381"/>
      <c r="TRZ72" s="392"/>
      <c r="TSA72" s="381"/>
      <c r="TSI72" s="392"/>
      <c r="TSJ72" s="381"/>
      <c r="TSR72" s="392"/>
      <c r="TSS72" s="381"/>
      <c r="TTA72" s="392"/>
      <c r="TTB72" s="381"/>
      <c r="TTJ72" s="392"/>
      <c r="TTK72" s="381"/>
      <c r="TTS72" s="392"/>
      <c r="TTT72" s="381"/>
      <c r="TUB72" s="392"/>
      <c r="TUC72" s="381"/>
      <c r="TUK72" s="392"/>
      <c r="TUL72" s="381"/>
      <c r="TUT72" s="392"/>
      <c r="TUU72" s="381"/>
      <c r="TVC72" s="392"/>
      <c r="TVD72" s="381"/>
      <c r="TVL72" s="392"/>
      <c r="TVM72" s="381"/>
      <c r="TVU72" s="392"/>
      <c r="TVV72" s="381"/>
      <c r="TWD72" s="392"/>
      <c r="TWE72" s="381"/>
      <c r="TWM72" s="392"/>
      <c r="TWN72" s="381"/>
      <c r="TWV72" s="392"/>
      <c r="TWW72" s="381"/>
      <c r="TXE72" s="392"/>
      <c r="TXF72" s="381"/>
      <c r="TXN72" s="392"/>
      <c r="TXO72" s="381"/>
      <c r="TXW72" s="392"/>
      <c r="TXX72" s="381"/>
      <c r="TYF72" s="392"/>
      <c r="TYG72" s="381"/>
      <c r="TYO72" s="392"/>
      <c r="TYP72" s="381"/>
      <c r="TYX72" s="392"/>
      <c r="TYY72" s="381"/>
      <c r="TZG72" s="392"/>
      <c r="TZH72" s="381"/>
      <c r="TZP72" s="392"/>
      <c r="TZQ72" s="381"/>
      <c r="TZY72" s="392"/>
      <c r="TZZ72" s="381"/>
      <c r="UAH72" s="392"/>
      <c r="UAI72" s="381"/>
      <c r="UAQ72" s="392"/>
      <c r="UAR72" s="381"/>
      <c r="UAZ72" s="392"/>
      <c r="UBA72" s="381"/>
      <c r="UBI72" s="392"/>
      <c r="UBJ72" s="381"/>
      <c r="UBR72" s="392"/>
      <c r="UBS72" s="381"/>
      <c r="UCA72" s="392"/>
      <c r="UCB72" s="381"/>
      <c r="UCJ72" s="392"/>
      <c r="UCK72" s="381"/>
      <c r="UCS72" s="392"/>
      <c r="UCT72" s="381"/>
      <c r="UDB72" s="392"/>
      <c r="UDC72" s="381"/>
      <c r="UDK72" s="392"/>
      <c r="UDL72" s="381"/>
      <c r="UDT72" s="392"/>
      <c r="UDU72" s="381"/>
      <c r="UEC72" s="392"/>
      <c r="UED72" s="381"/>
      <c r="UEL72" s="392"/>
      <c r="UEM72" s="381"/>
      <c r="UEU72" s="392"/>
      <c r="UEV72" s="381"/>
      <c r="UFD72" s="392"/>
      <c r="UFE72" s="381"/>
      <c r="UFM72" s="392"/>
      <c r="UFN72" s="381"/>
      <c r="UFV72" s="392"/>
      <c r="UFW72" s="381"/>
      <c r="UGE72" s="392"/>
      <c r="UGF72" s="381"/>
      <c r="UGN72" s="392"/>
      <c r="UGO72" s="381"/>
      <c r="UGW72" s="392"/>
      <c r="UGX72" s="381"/>
      <c r="UHF72" s="392"/>
      <c r="UHG72" s="381"/>
      <c r="UHO72" s="392"/>
      <c r="UHP72" s="381"/>
      <c r="UHX72" s="392"/>
      <c r="UHY72" s="381"/>
      <c r="UIG72" s="392"/>
      <c r="UIH72" s="381"/>
      <c r="UIP72" s="392"/>
      <c r="UIQ72" s="381"/>
      <c r="UIY72" s="392"/>
      <c r="UIZ72" s="381"/>
      <c r="UJH72" s="392"/>
      <c r="UJI72" s="381"/>
      <c r="UJQ72" s="392"/>
      <c r="UJR72" s="381"/>
      <c r="UJZ72" s="392"/>
      <c r="UKA72" s="381"/>
      <c r="UKI72" s="392"/>
      <c r="UKJ72" s="381"/>
      <c r="UKR72" s="392"/>
      <c r="UKS72" s="381"/>
      <c r="ULA72" s="392"/>
      <c r="ULB72" s="381"/>
      <c r="ULJ72" s="392"/>
      <c r="ULK72" s="381"/>
      <c r="ULS72" s="392"/>
      <c r="ULT72" s="381"/>
      <c r="UMB72" s="392"/>
      <c r="UMC72" s="381"/>
      <c r="UMK72" s="392"/>
      <c r="UML72" s="381"/>
      <c r="UMT72" s="392"/>
      <c r="UMU72" s="381"/>
      <c r="UNC72" s="392"/>
      <c r="UND72" s="381"/>
      <c r="UNL72" s="392"/>
      <c r="UNM72" s="381"/>
      <c r="UNU72" s="392"/>
      <c r="UNV72" s="381"/>
      <c r="UOD72" s="392"/>
      <c r="UOE72" s="381"/>
      <c r="UOM72" s="392"/>
      <c r="UON72" s="381"/>
      <c r="UOV72" s="392"/>
      <c r="UOW72" s="381"/>
      <c r="UPE72" s="392"/>
      <c r="UPF72" s="381"/>
      <c r="UPN72" s="392"/>
      <c r="UPO72" s="381"/>
      <c r="UPW72" s="392"/>
      <c r="UPX72" s="381"/>
      <c r="UQF72" s="392"/>
      <c r="UQG72" s="381"/>
      <c r="UQO72" s="392"/>
      <c r="UQP72" s="381"/>
      <c r="UQX72" s="392"/>
      <c r="UQY72" s="381"/>
      <c r="URG72" s="392"/>
      <c r="URH72" s="381"/>
      <c r="URP72" s="392"/>
      <c r="URQ72" s="381"/>
      <c r="URY72" s="392"/>
      <c r="URZ72" s="381"/>
      <c r="USH72" s="392"/>
      <c r="USI72" s="381"/>
      <c r="USQ72" s="392"/>
      <c r="USR72" s="381"/>
      <c r="USZ72" s="392"/>
      <c r="UTA72" s="381"/>
      <c r="UTI72" s="392"/>
      <c r="UTJ72" s="381"/>
      <c r="UTR72" s="392"/>
      <c r="UTS72" s="381"/>
      <c r="UUA72" s="392"/>
      <c r="UUB72" s="381"/>
      <c r="UUJ72" s="392"/>
      <c r="UUK72" s="381"/>
      <c r="UUS72" s="392"/>
      <c r="UUT72" s="381"/>
      <c r="UVB72" s="392"/>
      <c r="UVC72" s="381"/>
      <c r="UVK72" s="392"/>
      <c r="UVL72" s="381"/>
      <c r="UVT72" s="392"/>
      <c r="UVU72" s="381"/>
      <c r="UWC72" s="392"/>
      <c r="UWD72" s="381"/>
      <c r="UWL72" s="392"/>
      <c r="UWM72" s="381"/>
      <c r="UWU72" s="392"/>
      <c r="UWV72" s="381"/>
      <c r="UXD72" s="392"/>
      <c r="UXE72" s="381"/>
      <c r="UXM72" s="392"/>
      <c r="UXN72" s="381"/>
      <c r="UXV72" s="392"/>
      <c r="UXW72" s="381"/>
      <c r="UYE72" s="392"/>
      <c r="UYF72" s="381"/>
      <c r="UYN72" s="392"/>
      <c r="UYO72" s="381"/>
      <c r="UYW72" s="392"/>
      <c r="UYX72" s="381"/>
      <c r="UZF72" s="392"/>
      <c r="UZG72" s="381"/>
      <c r="UZO72" s="392"/>
      <c r="UZP72" s="381"/>
      <c r="UZX72" s="392"/>
      <c r="UZY72" s="381"/>
      <c r="VAG72" s="392"/>
      <c r="VAH72" s="381"/>
      <c r="VAP72" s="392"/>
      <c r="VAQ72" s="381"/>
      <c r="VAY72" s="392"/>
      <c r="VAZ72" s="381"/>
      <c r="VBH72" s="392"/>
      <c r="VBI72" s="381"/>
      <c r="VBQ72" s="392"/>
      <c r="VBR72" s="381"/>
      <c r="VBZ72" s="392"/>
      <c r="VCA72" s="381"/>
      <c r="VCI72" s="392"/>
      <c r="VCJ72" s="381"/>
      <c r="VCR72" s="392"/>
      <c r="VCS72" s="381"/>
      <c r="VDA72" s="392"/>
      <c r="VDB72" s="381"/>
      <c r="VDJ72" s="392"/>
      <c r="VDK72" s="381"/>
      <c r="VDS72" s="392"/>
      <c r="VDT72" s="381"/>
      <c r="VEB72" s="392"/>
      <c r="VEC72" s="381"/>
      <c r="VEK72" s="392"/>
      <c r="VEL72" s="381"/>
      <c r="VET72" s="392"/>
      <c r="VEU72" s="381"/>
      <c r="VFC72" s="392"/>
      <c r="VFD72" s="381"/>
      <c r="VFL72" s="392"/>
      <c r="VFM72" s="381"/>
      <c r="VFU72" s="392"/>
      <c r="VFV72" s="381"/>
      <c r="VGD72" s="392"/>
      <c r="VGE72" s="381"/>
      <c r="VGM72" s="392"/>
      <c r="VGN72" s="381"/>
      <c r="VGV72" s="392"/>
      <c r="VGW72" s="381"/>
      <c r="VHE72" s="392"/>
      <c r="VHF72" s="381"/>
      <c r="VHN72" s="392"/>
      <c r="VHO72" s="381"/>
      <c r="VHW72" s="392"/>
      <c r="VHX72" s="381"/>
      <c r="VIF72" s="392"/>
      <c r="VIG72" s="381"/>
      <c r="VIO72" s="392"/>
      <c r="VIP72" s="381"/>
      <c r="VIX72" s="392"/>
      <c r="VIY72" s="381"/>
      <c r="VJG72" s="392"/>
      <c r="VJH72" s="381"/>
      <c r="VJP72" s="392"/>
      <c r="VJQ72" s="381"/>
      <c r="VJY72" s="392"/>
      <c r="VJZ72" s="381"/>
      <c r="VKH72" s="392"/>
      <c r="VKI72" s="381"/>
      <c r="VKQ72" s="392"/>
      <c r="VKR72" s="381"/>
      <c r="VKZ72" s="392"/>
      <c r="VLA72" s="381"/>
      <c r="VLI72" s="392"/>
      <c r="VLJ72" s="381"/>
      <c r="VLR72" s="392"/>
      <c r="VLS72" s="381"/>
      <c r="VMA72" s="392"/>
      <c r="VMB72" s="381"/>
      <c r="VMJ72" s="392"/>
      <c r="VMK72" s="381"/>
      <c r="VMS72" s="392"/>
      <c r="VMT72" s="381"/>
      <c r="VNB72" s="392"/>
      <c r="VNC72" s="381"/>
      <c r="VNK72" s="392"/>
      <c r="VNL72" s="381"/>
      <c r="VNT72" s="392"/>
      <c r="VNU72" s="381"/>
      <c r="VOC72" s="392"/>
      <c r="VOD72" s="381"/>
      <c r="VOL72" s="392"/>
      <c r="VOM72" s="381"/>
      <c r="VOU72" s="392"/>
      <c r="VOV72" s="381"/>
      <c r="VPD72" s="392"/>
      <c r="VPE72" s="381"/>
      <c r="VPM72" s="392"/>
      <c r="VPN72" s="381"/>
      <c r="VPV72" s="392"/>
      <c r="VPW72" s="381"/>
      <c r="VQE72" s="392"/>
      <c r="VQF72" s="381"/>
      <c r="VQN72" s="392"/>
      <c r="VQO72" s="381"/>
      <c r="VQW72" s="392"/>
      <c r="VQX72" s="381"/>
      <c r="VRF72" s="392"/>
      <c r="VRG72" s="381"/>
      <c r="VRO72" s="392"/>
      <c r="VRP72" s="381"/>
      <c r="VRX72" s="392"/>
      <c r="VRY72" s="381"/>
      <c r="VSG72" s="392"/>
      <c r="VSH72" s="381"/>
      <c r="VSP72" s="392"/>
      <c r="VSQ72" s="381"/>
      <c r="VSY72" s="392"/>
      <c r="VSZ72" s="381"/>
      <c r="VTH72" s="392"/>
      <c r="VTI72" s="381"/>
      <c r="VTQ72" s="392"/>
      <c r="VTR72" s="381"/>
      <c r="VTZ72" s="392"/>
      <c r="VUA72" s="381"/>
      <c r="VUI72" s="392"/>
      <c r="VUJ72" s="381"/>
      <c r="VUR72" s="392"/>
      <c r="VUS72" s="381"/>
      <c r="VVA72" s="392"/>
      <c r="VVB72" s="381"/>
      <c r="VVJ72" s="392"/>
      <c r="VVK72" s="381"/>
      <c r="VVS72" s="392"/>
      <c r="VVT72" s="381"/>
      <c r="VWB72" s="392"/>
      <c r="VWC72" s="381"/>
      <c r="VWK72" s="392"/>
      <c r="VWL72" s="381"/>
      <c r="VWT72" s="392"/>
      <c r="VWU72" s="381"/>
      <c r="VXC72" s="392"/>
      <c r="VXD72" s="381"/>
      <c r="VXL72" s="392"/>
      <c r="VXM72" s="381"/>
      <c r="VXU72" s="392"/>
      <c r="VXV72" s="381"/>
      <c r="VYD72" s="392"/>
      <c r="VYE72" s="381"/>
      <c r="VYM72" s="392"/>
      <c r="VYN72" s="381"/>
      <c r="VYV72" s="392"/>
      <c r="VYW72" s="381"/>
      <c r="VZE72" s="392"/>
      <c r="VZF72" s="381"/>
      <c r="VZN72" s="392"/>
      <c r="VZO72" s="381"/>
      <c r="VZW72" s="392"/>
      <c r="VZX72" s="381"/>
      <c r="WAF72" s="392"/>
      <c r="WAG72" s="381"/>
      <c r="WAO72" s="392"/>
      <c r="WAP72" s="381"/>
      <c r="WAX72" s="392"/>
      <c r="WAY72" s="381"/>
      <c r="WBG72" s="392"/>
      <c r="WBH72" s="381"/>
      <c r="WBP72" s="392"/>
      <c r="WBQ72" s="381"/>
      <c r="WBY72" s="392"/>
      <c r="WBZ72" s="381"/>
      <c r="WCH72" s="392"/>
      <c r="WCI72" s="381"/>
      <c r="WCQ72" s="392"/>
      <c r="WCR72" s="381"/>
      <c r="WCZ72" s="392"/>
      <c r="WDA72" s="381"/>
      <c r="WDI72" s="392"/>
      <c r="WDJ72" s="381"/>
      <c r="WDR72" s="392"/>
      <c r="WDS72" s="381"/>
      <c r="WEA72" s="392"/>
      <c r="WEB72" s="381"/>
      <c r="WEJ72" s="392"/>
      <c r="WEK72" s="381"/>
      <c r="WES72" s="392"/>
      <c r="WET72" s="381"/>
      <c r="WFB72" s="392"/>
      <c r="WFC72" s="381"/>
      <c r="WFK72" s="392"/>
      <c r="WFL72" s="381"/>
      <c r="WFT72" s="392"/>
      <c r="WFU72" s="381"/>
      <c r="WGC72" s="392"/>
      <c r="WGD72" s="381"/>
      <c r="WGL72" s="392"/>
      <c r="WGM72" s="381"/>
      <c r="WGU72" s="392"/>
      <c r="WGV72" s="381"/>
      <c r="WHD72" s="392"/>
      <c r="WHE72" s="381"/>
      <c r="WHM72" s="392"/>
      <c r="WHN72" s="381"/>
      <c r="WHV72" s="392"/>
      <c r="WHW72" s="381"/>
      <c r="WIE72" s="392"/>
      <c r="WIF72" s="381"/>
      <c r="WIN72" s="392"/>
      <c r="WIO72" s="381"/>
      <c r="WIW72" s="392"/>
      <c r="WIX72" s="381"/>
      <c r="WJF72" s="392"/>
      <c r="WJG72" s="381"/>
      <c r="WJO72" s="392"/>
      <c r="WJP72" s="381"/>
      <c r="WJX72" s="392"/>
      <c r="WJY72" s="381"/>
      <c r="WKG72" s="392"/>
      <c r="WKH72" s="381"/>
      <c r="WKP72" s="392"/>
      <c r="WKQ72" s="381"/>
      <c r="WKY72" s="392"/>
      <c r="WKZ72" s="381"/>
      <c r="WLH72" s="392"/>
      <c r="WLI72" s="381"/>
      <c r="WLQ72" s="392"/>
      <c r="WLR72" s="381"/>
      <c r="WLZ72" s="392"/>
      <c r="WMA72" s="381"/>
      <c r="WMI72" s="392"/>
      <c r="WMJ72" s="381"/>
      <c r="WMR72" s="392"/>
      <c r="WMS72" s="381"/>
      <c r="WNA72" s="392"/>
      <c r="WNB72" s="381"/>
      <c r="WNJ72" s="392"/>
      <c r="WNK72" s="381"/>
      <c r="WNS72" s="392"/>
      <c r="WNT72" s="381"/>
      <c r="WOB72" s="392"/>
      <c r="WOC72" s="381"/>
      <c r="WOK72" s="392"/>
      <c r="WOL72" s="381"/>
      <c r="WOT72" s="392"/>
      <c r="WOU72" s="381"/>
      <c r="WPC72" s="392"/>
      <c r="WPD72" s="381"/>
      <c r="WPL72" s="392"/>
      <c r="WPM72" s="381"/>
      <c r="WPU72" s="392"/>
      <c r="WPV72" s="381"/>
      <c r="WQD72" s="392"/>
      <c r="WQE72" s="381"/>
      <c r="WQM72" s="392"/>
      <c r="WQN72" s="381"/>
      <c r="WQV72" s="392"/>
      <c r="WQW72" s="381"/>
      <c r="WRE72" s="392"/>
      <c r="WRF72" s="381"/>
      <c r="WRN72" s="392"/>
      <c r="WRO72" s="381"/>
      <c r="WRW72" s="392"/>
      <c r="WRX72" s="381"/>
      <c r="WSF72" s="392"/>
      <c r="WSG72" s="381"/>
      <c r="WSO72" s="392"/>
      <c r="WSP72" s="381"/>
      <c r="WSX72" s="392"/>
      <c r="WSY72" s="381"/>
      <c r="WTG72" s="392"/>
      <c r="WTH72" s="381"/>
      <c r="WTP72" s="392"/>
      <c r="WTQ72" s="381"/>
      <c r="WTY72" s="392"/>
      <c r="WTZ72" s="381"/>
      <c r="WUH72" s="392"/>
      <c r="WUI72" s="381"/>
      <c r="WUQ72" s="392"/>
      <c r="WUR72" s="381"/>
      <c r="WUZ72" s="392"/>
      <c r="WVA72" s="381"/>
      <c r="WVI72" s="392"/>
      <c r="WVJ72" s="381"/>
      <c r="WVR72" s="392"/>
      <c r="WVS72" s="381"/>
      <c r="WWA72" s="392"/>
      <c r="WWB72" s="381"/>
      <c r="WWJ72" s="392"/>
      <c r="WWK72" s="381"/>
      <c r="WWS72" s="392"/>
      <c r="WWT72" s="381"/>
      <c r="WXB72" s="392"/>
      <c r="WXC72" s="381"/>
      <c r="WXK72" s="392"/>
      <c r="WXL72" s="381"/>
      <c r="WXT72" s="392"/>
      <c r="WXU72" s="381"/>
      <c r="WYC72" s="392"/>
      <c r="WYD72" s="381"/>
      <c r="WYL72" s="392"/>
      <c r="WYM72" s="381"/>
      <c r="WYU72" s="392"/>
      <c r="WYV72" s="381"/>
      <c r="WZD72" s="392"/>
      <c r="WZE72" s="381"/>
      <c r="WZM72" s="392"/>
      <c r="WZN72" s="381"/>
      <c r="WZV72" s="392"/>
      <c r="WZW72" s="381"/>
      <c r="XAE72" s="392"/>
      <c r="XAF72" s="381"/>
      <c r="XAN72" s="392"/>
      <c r="XAO72" s="381"/>
      <c r="XAW72" s="392"/>
      <c r="XAX72" s="381"/>
      <c r="XBF72" s="392"/>
      <c r="XBG72" s="381"/>
      <c r="XBO72" s="392"/>
      <c r="XBP72" s="381"/>
      <c r="XBX72" s="392"/>
      <c r="XBY72" s="381"/>
      <c r="XCG72" s="392"/>
      <c r="XCH72" s="381"/>
      <c r="XCP72" s="392"/>
      <c r="XCQ72" s="381"/>
      <c r="XCY72" s="392"/>
      <c r="XCZ72" s="381"/>
      <c r="XDH72" s="392"/>
      <c r="XDI72" s="381"/>
      <c r="XDQ72" s="392"/>
      <c r="XDR72" s="381"/>
      <c r="XDZ72" s="392"/>
      <c r="XEA72" s="381"/>
      <c r="XEI72" s="392"/>
      <c r="XEJ72" s="381"/>
      <c r="XER72" s="392"/>
      <c r="XES72" s="381"/>
      <c r="XFA72" s="392"/>
      <c r="XFB72" s="381"/>
    </row>
    <row r="73" spans="1:1019 1027:2045 2053:3071 3079:5114 5122:6140 6148:7166 7174:8192 8200:9209 9217:10235 10243:11261 11269:12287 12295:14330 14338:15356 15364:16382" s="378" customFormat="1" ht="25.5">
      <c r="A73" s="392">
        <v>35</v>
      </c>
      <c r="B73" s="381" t="s">
        <v>36</v>
      </c>
      <c r="J73" s="392"/>
      <c r="K73" s="381"/>
      <c r="S73" s="392"/>
      <c r="T73" s="381"/>
      <c r="AB73" s="392"/>
      <c r="AC73" s="381"/>
      <c r="AK73" s="392"/>
      <c r="AL73" s="381"/>
      <c r="AT73" s="392"/>
      <c r="AU73" s="381"/>
      <c r="BC73" s="392"/>
      <c r="BD73" s="381"/>
      <c r="BL73" s="392"/>
      <c r="BM73" s="381"/>
      <c r="BU73" s="392"/>
      <c r="BV73" s="381"/>
      <c r="CD73" s="392"/>
      <c r="CE73" s="381"/>
      <c r="CM73" s="392"/>
      <c r="CN73" s="381"/>
      <c r="CV73" s="392"/>
      <c r="CW73" s="381"/>
      <c r="DE73" s="392"/>
      <c r="DF73" s="381"/>
      <c r="DN73" s="392"/>
      <c r="DO73" s="381"/>
      <c r="DW73" s="392"/>
      <c r="DX73" s="381"/>
      <c r="EF73" s="392"/>
      <c r="EG73" s="381"/>
      <c r="EO73" s="392"/>
      <c r="EP73" s="381"/>
      <c r="EX73" s="392"/>
      <c r="EY73" s="381"/>
      <c r="FG73" s="392"/>
      <c r="FH73" s="381"/>
      <c r="FP73" s="392"/>
      <c r="FQ73" s="381"/>
      <c r="FY73" s="392"/>
      <c r="FZ73" s="381"/>
      <c r="GH73" s="392"/>
      <c r="GI73" s="381"/>
      <c r="GQ73" s="392"/>
      <c r="GR73" s="381"/>
      <c r="GZ73" s="392"/>
      <c r="HA73" s="381"/>
      <c r="HI73" s="392"/>
      <c r="HJ73" s="381"/>
      <c r="HR73" s="392"/>
      <c r="HS73" s="381"/>
      <c r="IA73" s="392"/>
      <c r="IB73" s="381"/>
      <c r="IJ73" s="392"/>
      <c r="IK73" s="381"/>
      <c r="IS73" s="392"/>
      <c r="IT73" s="381"/>
      <c r="JB73" s="392"/>
      <c r="JC73" s="381"/>
      <c r="JK73" s="392"/>
      <c r="JL73" s="381"/>
      <c r="JT73" s="392"/>
      <c r="JU73" s="381"/>
      <c r="KC73" s="392"/>
      <c r="KD73" s="381"/>
      <c r="KL73" s="392"/>
      <c r="KM73" s="381"/>
      <c r="KU73" s="392"/>
      <c r="KV73" s="381"/>
      <c r="LD73" s="392"/>
      <c r="LE73" s="381"/>
      <c r="LM73" s="392"/>
      <c r="LN73" s="381"/>
      <c r="LV73" s="392"/>
      <c r="LW73" s="381"/>
      <c r="ME73" s="392"/>
      <c r="MF73" s="381"/>
      <c r="MN73" s="392"/>
      <c r="MO73" s="381"/>
      <c r="MW73" s="392"/>
      <c r="MX73" s="381"/>
      <c r="NF73" s="392"/>
      <c r="NG73" s="381"/>
      <c r="NO73" s="392"/>
      <c r="NP73" s="381"/>
      <c r="NX73" s="392"/>
      <c r="NY73" s="381"/>
      <c r="OG73" s="392"/>
      <c r="OH73" s="381"/>
      <c r="OP73" s="392"/>
      <c r="OQ73" s="381"/>
      <c r="OY73" s="392"/>
      <c r="OZ73" s="381"/>
      <c r="PH73" s="392"/>
      <c r="PI73" s="381"/>
      <c r="PQ73" s="392"/>
      <c r="PR73" s="381"/>
      <c r="PZ73" s="392"/>
      <c r="QA73" s="381"/>
      <c r="QI73" s="392"/>
      <c r="QJ73" s="381"/>
      <c r="QR73" s="392"/>
      <c r="QS73" s="381"/>
      <c r="RA73" s="392"/>
      <c r="RB73" s="381"/>
      <c r="RJ73" s="392"/>
      <c r="RK73" s="381"/>
      <c r="RS73" s="392"/>
      <c r="RT73" s="381"/>
      <c r="SB73" s="392"/>
      <c r="SC73" s="381"/>
      <c r="SK73" s="392"/>
      <c r="SL73" s="381"/>
      <c r="ST73" s="392"/>
      <c r="SU73" s="381"/>
      <c r="TC73" s="392"/>
      <c r="TD73" s="381"/>
      <c r="TL73" s="392"/>
      <c r="TM73" s="381"/>
      <c r="TU73" s="392"/>
      <c r="TV73" s="381"/>
      <c r="UD73" s="392"/>
      <c r="UE73" s="381"/>
      <c r="UM73" s="392"/>
      <c r="UN73" s="381"/>
      <c r="UV73" s="392"/>
      <c r="UW73" s="381"/>
      <c r="VE73" s="392"/>
      <c r="VF73" s="381"/>
      <c r="VN73" s="392"/>
      <c r="VO73" s="381"/>
      <c r="VW73" s="392"/>
      <c r="VX73" s="381"/>
      <c r="WF73" s="392"/>
      <c r="WG73" s="381"/>
      <c r="WO73" s="392"/>
      <c r="WP73" s="381"/>
      <c r="WX73" s="392"/>
      <c r="WY73" s="381"/>
      <c r="XG73" s="392"/>
      <c r="XH73" s="381"/>
      <c r="XP73" s="392"/>
      <c r="XQ73" s="381"/>
      <c r="XY73" s="392"/>
      <c r="XZ73" s="381"/>
      <c r="YH73" s="392"/>
      <c r="YI73" s="381"/>
      <c r="YQ73" s="392"/>
      <c r="YR73" s="381"/>
      <c r="YZ73" s="392"/>
      <c r="ZA73" s="381"/>
      <c r="ZI73" s="392"/>
      <c r="ZJ73" s="381"/>
      <c r="ZR73" s="392"/>
      <c r="ZS73" s="381"/>
      <c r="AAA73" s="392"/>
      <c r="AAB73" s="381"/>
      <c r="AAJ73" s="392"/>
      <c r="AAK73" s="381"/>
      <c r="AAS73" s="392"/>
      <c r="AAT73" s="381"/>
      <c r="ABB73" s="392"/>
      <c r="ABC73" s="381"/>
      <c r="ABK73" s="392"/>
      <c r="ABL73" s="381"/>
      <c r="ABT73" s="392"/>
      <c r="ABU73" s="381"/>
      <c r="ACC73" s="392"/>
      <c r="ACD73" s="381"/>
      <c r="ACL73" s="392"/>
      <c r="ACM73" s="381"/>
      <c r="ACU73" s="392"/>
      <c r="ACV73" s="381"/>
      <c r="ADD73" s="392"/>
      <c r="ADE73" s="381"/>
      <c r="ADM73" s="392"/>
      <c r="ADN73" s="381"/>
      <c r="ADV73" s="392"/>
      <c r="ADW73" s="381"/>
      <c r="AEE73" s="392"/>
      <c r="AEF73" s="381"/>
      <c r="AEN73" s="392"/>
      <c r="AEO73" s="381"/>
      <c r="AEW73" s="392"/>
      <c r="AEX73" s="381"/>
      <c r="AFF73" s="392"/>
      <c r="AFG73" s="381"/>
      <c r="AFO73" s="392"/>
      <c r="AFP73" s="381"/>
      <c r="AFX73" s="392"/>
      <c r="AFY73" s="381"/>
      <c r="AGG73" s="392"/>
      <c r="AGH73" s="381"/>
      <c r="AGP73" s="392"/>
      <c r="AGQ73" s="381"/>
      <c r="AGY73" s="392"/>
      <c r="AGZ73" s="381"/>
      <c r="AHH73" s="392"/>
      <c r="AHI73" s="381"/>
      <c r="AHQ73" s="392"/>
      <c r="AHR73" s="381"/>
      <c r="AHZ73" s="392"/>
      <c r="AIA73" s="381"/>
      <c r="AII73" s="392"/>
      <c r="AIJ73" s="381"/>
      <c r="AIR73" s="392"/>
      <c r="AIS73" s="381"/>
      <c r="AJA73" s="392"/>
      <c r="AJB73" s="381"/>
      <c r="AJJ73" s="392"/>
      <c r="AJK73" s="381"/>
      <c r="AJS73" s="392"/>
      <c r="AJT73" s="381"/>
      <c r="AKB73" s="392"/>
      <c r="AKC73" s="381"/>
      <c r="AKK73" s="392"/>
      <c r="AKL73" s="381"/>
      <c r="AKT73" s="392"/>
      <c r="AKU73" s="381"/>
      <c r="ALC73" s="392"/>
      <c r="ALD73" s="381"/>
      <c r="ALL73" s="392"/>
      <c r="ALM73" s="381"/>
      <c r="ALU73" s="392"/>
      <c r="ALV73" s="381"/>
      <c r="AMD73" s="392"/>
      <c r="AME73" s="381"/>
      <c r="AMM73" s="392"/>
      <c r="AMN73" s="381"/>
      <c r="AMV73" s="392"/>
      <c r="AMW73" s="381"/>
      <c r="ANE73" s="392"/>
      <c r="ANF73" s="381"/>
      <c r="ANN73" s="392"/>
      <c r="ANO73" s="381"/>
      <c r="ANW73" s="392"/>
      <c r="ANX73" s="381"/>
      <c r="AOF73" s="392"/>
      <c r="AOG73" s="381"/>
      <c r="AOO73" s="392"/>
      <c r="AOP73" s="381"/>
      <c r="AOX73" s="392"/>
      <c r="AOY73" s="381"/>
      <c r="APG73" s="392"/>
      <c r="APH73" s="381"/>
      <c r="APP73" s="392"/>
      <c r="APQ73" s="381"/>
      <c r="APY73" s="392"/>
      <c r="APZ73" s="381"/>
      <c r="AQH73" s="392"/>
      <c r="AQI73" s="381"/>
      <c r="AQQ73" s="392"/>
      <c r="AQR73" s="381"/>
      <c r="AQZ73" s="392"/>
      <c r="ARA73" s="381"/>
      <c r="ARI73" s="392"/>
      <c r="ARJ73" s="381"/>
      <c r="ARR73" s="392"/>
      <c r="ARS73" s="381"/>
      <c r="ASA73" s="392"/>
      <c r="ASB73" s="381"/>
      <c r="ASJ73" s="392"/>
      <c r="ASK73" s="381"/>
      <c r="ASS73" s="392"/>
      <c r="AST73" s="381"/>
      <c r="ATB73" s="392"/>
      <c r="ATC73" s="381"/>
      <c r="ATK73" s="392"/>
      <c r="ATL73" s="381"/>
      <c r="ATT73" s="392"/>
      <c r="ATU73" s="381"/>
      <c r="AUC73" s="392"/>
      <c r="AUD73" s="381"/>
      <c r="AUL73" s="392"/>
      <c r="AUM73" s="381"/>
      <c r="AUU73" s="392"/>
      <c r="AUV73" s="381"/>
      <c r="AVD73" s="392"/>
      <c r="AVE73" s="381"/>
      <c r="AVM73" s="392"/>
      <c r="AVN73" s="381"/>
      <c r="AVV73" s="392"/>
      <c r="AVW73" s="381"/>
      <c r="AWE73" s="392"/>
      <c r="AWF73" s="381"/>
      <c r="AWN73" s="392"/>
      <c r="AWO73" s="381"/>
      <c r="AWW73" s="392"/>
      <c r="AWX73" s="381"/>
      <c r="AXF73" s="392"/>
      <c r="AXG73" s="381"/>
      <c r="AXO73" s="392"/>
      <c r="AXP73" s="381"/>
      <c r="AXX73" s="392"/>
      <c r="AXY73" s="381"/>
      <c r="AYG73" s="392"/>
      <c r="AYH73" s="381"/>
      <c r="AYP73" s="392"/>
      <c r="AYQ73" s="381"/>
      <c r="AYY73" s="392"/>
      <c r="AYZ73" s="381"/>
      <c r="AZH73" s="392"/>
      <c r="AZI73" s="381"/>
      <c r="AZQ73" s="392"/>
      <c r="AZR73" s="381"/>
      <c r="AZZ73" s="392"/>
      <c r="BAA73" s="381"/>
      <c r="BAI73" s="392"/>
      <c r="BAJ73" s="381"/>
      <c r="BAR73" s="392"/>
      <c r="BAS73" s="381"/>
      <c r="BBA73" s="392"/>
      <c r="BBB73" s="381"/>
      <c r="BBJ73" s="392"/>
      <c r="BBK73" s="381"/>
      <c r="BBS73" s="392"/>
      <c r="BBT73" s="381"/>
      <c r="BCB73" s="392"/>
      <c r="BCC73" s="381"/>
      <c r="BCK73" s="392"/>
      <c r="BCL73" s="381"/>
      <c r="BCT73" s="392"/>
      <c r="BCU73" s="381"/>
      <c r="BDC73" s="392"/>
      <c r="BDD73" s="381"/>
      <c r="BDL73" s="392"/>
      <c r="BDM73" s="381"/>
      <c r="BDU73" s="392"/>
      <c r="BDV73" s="381"/>
      <c r="BED73" s="392"/>
      <c r="BEE73" s="381"/>
      <c r="BEM73" s="392"/>
      <c r="BEN73" s="381"/>
      <c r="BEV73" s="392"/>
      <c r="BEW73" s="381"/>
      <c r="BFE73" s="392"/>
      <c r="BFF73" s="381"/>
      <c r="BFN73" s="392"/>
      <c r="BFO73" s="381"/>
      <c r="BFW73" s="392"/>
      <c r="BFX73" s="381"/>
      <c r="BGF73" s="392"/>
      <c r="BGG73" s="381"/>
      <c r="BGO73" s="392"/>
      <c r="BGP73" s="381"/>
      <c r="BGX73" s="392"/>
      <c r="BGY73" s="381"/>
      <c r="BHG73" s="392"/>
      <c r="BHH73" s="381"/>
      <c r="BHP73" s="392"/>
      <c r="BHQ73" s="381"/>
      <c r="BHY73" s="392"/>
      <c r="BHZ73" s="381"/>
      <c r="BIH73" s="392"/>
      <c r="BII73" s="381"/>
      <c r="BIQ73" s="392"/>
      <c r="BIR73" s="381"/>
      <c r="BIZ73" s="392"/>
      <c r="BJA73" s="381"/>
      <c r="BJI73" s="392"/>
      <c r="BJJ73" s="381"/>
      <c r="BJR73" s="392"/>
      <c r="BJS73" s="381"/>
      <c r="BKA73" s="392"/>
      <c r="BKB73" s="381"/>
      <c r="BKJ73" s="392"/>
      <c r="BKK73" s="381"/>
      <c r="BKS73" s="392"/>
      <c r="BKT73" s="381"/>
      <c r="BLB73" s="392"/>
      <c r="BLC73" s="381"/>
      <c r="BLK73" s="392"/>
      <c r="BLL73" s="381"/>
      <c r="BLT73" s="392"/>
      <c r="BLU73" s="381"/>
      <c r="BMC73" s="392"/>
      <c r="BMD73" s="381"/>
      <c r="BML73" s="392"/>
      <c r="BMM73" s="381"/>
      <c r="BMU73" s="392"/>
      <c r="BMV73" s="381"/>
      <c r="BND73" s="392"/>
      <c r="BNE73" s="381"/>
      <c r="BNM73" s="392"/>
      <c r="BNN73" s="381"/>
      <c r="BNV73" s="392"/>
      <c r="BNW73" s="381"/>
      <c r="BOE73" s="392"/>
      <c r="BOF73" s="381"/>
      <c r="BON73" s="392"/>
      <c r="BOO73" s="381"/>
      <c r="BOW73" s="392"/>
      <c r="BOX73" s="381"/>
      <c r="BPF73" s="392"/>
      <c r="BPG73" s="381"/>
      <c r="BPO73" s="392"/>
      <c r="BPP73" s="381"/>
      <c r="BPX73" s="392"/>
      <c r="BPY73" s="381"/>
      <c r="BQG73" s="392"/>
      <c r="BQH73" s="381"/>
      <c r="BQP73" s="392"/>
      <c r="BQQ73" s="381"/>
      <c r="BQY73" s="392"/>
      <c r="BQZ73" s="381"/>
      <c r="BRH73" s="392"/>
      <c r="BRI73" s="381"/>
      <c r="BRQ73" s="392"/>
      <c r="BRR73" s="381"/>
      <c r="BRZ73" s="392"/>
      <c r="BSA73" s="381"/>
      <c r="BSI73" s="392"/>
      <c r="BSJ73" s="381"/>
      <c r="BSR73" s="392"/>
      <c r="BSS73" s="381"/>
      <c r="BTA73" s="392"/>
      <c r="BTB73" s="381"/>
      <c r="BTJ73" s="392"/>
      <c r="BTK73" s="381"/>
      <c r="BTS73" s="392"/>
      <c r="BTT73" s="381"/>
      <c r="BUB73" s="392"/>
      <c r="BUC73" s="381"/>
      <c r="BUK73" s="392"/>
      <c r="BUL73" s="381"/>
      <c r="BUT73" s="392"/>
      <c r="BUU73" s="381"/>
      <c r="BVC73" s="392"/>
      <c r="BVD73" s="381"/>
      <c r="BVL73" s="392"/>
      <c r="BVM73" s="381"/>
      <c r="BVU73" s="392"/>
      <c r="BVV73" s="381"/>
      <c r="BWD73" s="392"/>
      <c r="BWE73" s="381"/>
      <c r="BWM73" s="392"/>
      <c r="BWN73" s="381"/>
      <c r="BWV73" s="392"/>
      <c r="BWW73" s="381"/>
      <c r="BXE73" s="392"/>
      <c r="BXF73" s="381"/>
      <c r="BXN73" s="392"/>
      <c r="BXO73" s="381"/>
      <c r="BXW73" s="392"/>
      <c r="BXX73" s="381"/>
      <c r="BYF73" s="392"/>
      <c r="BYG73" s="381"/>
      <c r="BYO73" s="392"/>
      <c r="BYP73" s="381"/>
      <c r="BYX73" s="392"/>
      <c r="BYY73" s="381"/>
      <c r="BZG73" s="392"/>
      <c r="BZH73" s="381"/>
      <c r="BZP73" s="392"/>
      <c r="BZQ73" s="381"/>
      <c r="BZY73" s="392"/>
      <c r="BZZ73" s="381"/>
      <c r="CAH73" s="392"/>
      <c r="CAI73" s="381"/>
      <c r="CAQ73" s="392"/>
      <c r="CAR73" s="381"/>
      <c r="CAZ73" s="392"/>
      <c r="CBA73" s="381"/>
      <c r="CBI73" s="392"/>
      <c r="CBJ73" s="381"/>
      <c r="CBR73" s="392"/>
      <c r="CBS73" s="381"/>
      <c r="CCA73" s="392"/>
      <c r="CCB73" s="381"/>
      <c r="CCJ73" s="392"/>
      <c r="CCK73" s="381"/>
      <c r="CCS73" s="392"/>
      <c r="CCT73" s="381"/>
      <c r="CDB73" s="392"/>
      <c r="CDC73" s="381"/>
      <c r="CDK73" s="392"/>
      <c r="CDL73" s="381"/>
      <c r="CDT73" s="392"/>
      <c r="CDU73" s="381"/>
      <c r="CEC73" s="392"/>
      <c r="CED73" s="381"/>
      <c r="CEL73" s="392"/>
      <c r="CEM73" s="381"/>
      <c r="CEU73" s="392"/>
      <c r="CEV73" s="381"/>
      <c r="CFD73" s="392"/>
      <c r="CFE73" s="381"/>
      <c r="CFM73" s="392"/>
      <c r="CFN73" s="381"/>
      <c r="CFV73" s="392"/>
      <c r="CFW73" s="381"/>
      <c r="CGE73" s="392"/>
      <c r="CGF73" s="381"/>
      <c r="CGN73" s="392"/>
      <c r="CGO73" s="381"/>
      <c r="CGW73" s="392"/>
      <c r="CGX73" s="381"/>
      <c r="CHF73" s="392"/>
      <c r="CHG73" s="381"/>
      <c r="CHO73" s="392"/>
      <c r="CHP73" s="381"/>
      <c r="CHX73" s="392"/>
      <c r="CHY73" s="381"/>
      <c r="CIG73" s="392"/>
      <c r="CIH73" s="381"/>
      <c r="CIP73" s="392"/>
      <c r="CIQ73" s="381"/>
      <c r="CIY73" s="392"/>
      <c r="CIZ73" s="381"/>
      <c r="CJH73" s="392"/>
      <c r="CJI73" s="381"/>
      <c r="CJQ73" s="392"/>
      <c r="CJR73" s="381"/>
      <c r="CJZ73" s="392"/>
      <c r="CKA73" s="381"/>
      <c r="CKI73" s="392"/>
      <c r="CKJ73" s="381"/>
      <c r="CKR73" s="392"/>
      <c r="CKS73" s="381"/>
      <c r="CLA73" s="392"/>
      <c r="CLB73" s="381"/>
      <c r="CLJ73" s="392"/>
      <c r="CLK73" s="381"/>
      <c r="CLS73" s="392"/>
      <c r="CLT73" s="381"/>
      <c r="CMB73" s="392"/>
      <c r="CMC73" s="381"/>
      <c r="CMK73" s="392"/>
      <c r="CML73" s="381"/>
      <c r="CMT73" s="392"/>
      <c r="CMU73" s="381"/>
      <c r="CNC73" s="392"/>
      <c r="CND73" s="381"/>
      <c r="CNL73" s="392"/>
      <c r="CNM73" s="381"/>
      <c r="CNU73" s="392"/>
      <c r="CNV73" s="381"/>
      <c r="COD73" s="392"/>
      <c r="COE73" s="381"/>
      <c r="COM73" s="392"/>
      <c r="CON73" s="381"/>
      <c r="COV73" s="392"/>
      <c r="COW73" s="381"/>
      <c r="CPE73" s="392"/>
      <c r="CPF73" s="381"/>
      <c r="CPN73" s="392"/>
      <c r="CPO73" s="381"/>
      <c r="CPW73" s="392"/>
      <c r="CPX73" s="381"/>
      <c r="CQF73" s="392"/>
      <c r="CQG73" s="381"/>
      <c r="CQO73" s="392"/>
      <c r="CQP73" s="381"/>
      <c r="CQX73" s="392"/>
      <c r="CQY73" s="381"/>
      <c r="CRG73" s="392"/>
      <c r="CRH73" s="381"/>
      <c r="CRP73" s="392"/>
      <c r="CRQ73" s="381"/>
      <c r="CRY73" s="392"/>
      <c r="CRZ73" s="381"/>
      <c r="CSH73" s="392"/>
      <c r="CSI73" s="381"/>
      <c r="CSQ73" s="392"/>
      <c r="CSR73" s="381"/>
      <c r="CSZ73" s="392"/>
      <c r="CTA73" s="381"/>
      <c r="CTI73" s="392"/>
      <c r="CTJ73" s="381"/>
      <c r="CTR73" s="392"/>
      <c r="CTS73" s="381"/>
      <c r="CUA73" s="392"/>
      <c r="CUB73" s="381"/>
      <c r="CUJ73" s="392"/>
      <c r="CUK73" s="381"/>
      <c r="CUS73" s="392"/>
      <c r="CUT73" s="381"/>
      <c r="CVB73" s="392"/>
      <c r="CVC73" s="381"/>
      <c r="CVK73" s="392"/>
      <c r="CVL73" s="381"/>
      <c r="CVT73" s="392"/>
      <c r="CVU73" s="381"/>
      <c r="CWC73" s="392"/>
      <c r="CWD73" s="381"/>
      <c r="CWL73" s="392"/>
      <c r="CWM73" s="381"/>
      <c r="CWU73" s="392"/>
      <c r="CWV73" s="381"/>
      <c r="CXD73" s="392"/>
      <c r="CXE73" s="381"/>
      <c r="CXM73" s="392"/>
      <c r="CXN73" s="381"/>
      <c r="CXV73" s="392"/>
      <c r="CXW73" s="381"/>
      <c r="CYE73" s="392"/>
      <c r="CYF73" s="381"/>
      <c r="CYN73" s="392"/>
      <c r="CYO73" s="381"/>
      <c r="CYW73" s="392"/>
      <c r="CYX73" s="381"/>
      <c r="CZF73" s="392"/>
      <c r="CZG73" s="381"/>
      <c r="CZO73" s="392"/>
      <c r="CZP73" s="381"/>
      <c r="CZX73" s="392"/>
      <c r="CZY73" s="381"/>
      <c r="DAG73" s="392"/>
      <c r="DAH73" s="381"/>
      <c r="DAP73" s="392"/>
      <c r="DAQ73" s="381"/>
      <c r="DAY73" s="392"/>
      <c r="DAZ73" s="381"/>
      <c r="DBH73" s="392"/>
      <c r="DBI73" s="381"/>
      <c r="DBQ73" s="392"/>
      <c r="DBR73" s="381"/>
      <c r="DBZ73" s="392"/>
      <c r="DCA73" s="381"/>
      <c r="DCI73" s="392"/>
      <c r="DCJ73" s="381"/>
      <c r="DCR73" s="392"/>
      <c r="DCS73" s="381"/>
      <c r="DDA73" s="392"/>
      <c r="DDB73" s="381"/>
      <c r="DDJ73" s="392"/>
      <c r="DDK73" s="381"/>
      <c r="DDS73" s="392"/>
      <c r="DDT73" s="381"/>
      <c r="DEB73" s="392"/>
      <c r="DEC73" s="381"/>
      <c r="DEK73" s="392"/>
      <c r="DEL73" s="381"/>
      <c r="DET73" s="392"/>
      <c r="DEU73" s="381"/>
      <c r="DFC73" s="392"/>
      <c r="DFD73" s="381"/>
      <c r="DFL73" s="392"/>
      <c r="DFM73" s="381"/>
      <c r="DFU73" s="392"/>
      <c r="DFV73" s="381"/>
      <c r="DGD73" s="392"/>
      <c r="DGE73" s="381"/>
      <c r="DGM73" s="392"/>
      <c r="DGN73" s="381"/>
      <c r="DGV73" s="392"/>
      <c r="DGW73" s="381"/>
      <c r="DHE73" s="392"/>
      <c r="DHF73" s="381"/>
      <c r="DHN73" s="392"/>
      <c r="DHO73" s="381"/>
      <c r="DHW73" s="392"/>
      <c r="DHX73" s="381"/>
      <c r="DIF73" s="392"/>
      <c r="DIG73" s="381"/>
      <c r="DIO73" s="392"/>
      <c r="DIP73" s="381"/>
      <c r="DIX73" s="392"/>
      <c r="DIY73" s="381"/>
      <c r="DJG73" s="392"/>
      <c r="DJH73" s="381"/>
      <c r="DJP73" s="392"/>
      <c r="DJQ73" s="381"/>
      <c r="DJY73" s="392"/>
      <c r="DJZ73" s="381"/>
      <c r="DKH73" s="392"/>
      <c r="DKI73" s="381"/>
      <c r="DKQ73" s="392"/>
      <c r="DKR73" s="381"/>
      <c r="DKZ73" s="392"/>
      <c r="DLA73" s="381"/>
      <c r="DLI73" s="392"/>
      <c r="DLJ73" s="381"/>
      <c r="DLR73" s="392"/>
      <c r="DLS73" s="381"/>
      <c r="DMA73" s="392"/>
      <c r="DMB73" s="381"/>
      <c r="DMJ73" s="392"/>
      <c r="DMK73" s="381"/>
      <c r="DMS73" s="392"/>
      <c r="DMT73" s="381"/>
      <c r="DNB73" s="392"/>
      <c r="DNC73" s="381"/>
      <c r="DNK73" s="392"/>
      <c r="DNL73" s="381"/>
      <c r="DNT73" s="392"/>
      <c r="DNU73" s="381"/>
      <c r="DOC73" s="392"/>
      <c r="DOD73" s="381"/>
      <c r="DOL73" s="392"/>
      <c r="DOM73" s="381"/>
      <c r="DOU73" s="392"/>
      <c r="DOV73" s="381"/>
      <c r="DPD73" s="392"/>
      <c r="DPE73" s="381"/>
      <c r="DPM73" s="392"/>
      <c r="DPN73" s="381"/>
      <c r="DPV73" s="392"/>
      <c r="DPW73" s="381"/>
      <c r="DQE73" s="392"/>
      <c r="DQF73" s="381"/>
      <c r="DQN73" s="392"/>
      <c r="DQO73" s="381"/>
      <c r="DQW73" s="392"/>
      <c r="DQX73" s="381"/>
      <c r="DRF73" s="392"/>
      <c r="DRG73" s="381"/>
      <c r="DRO73" s="392"/>
      <c r="DRP73" s="381"/>
      <c r="DRX73" s="392"/>
      <c r="DRY73" s="381"/>
      <c r="DSG73" s="392"/>
      <c r="DSH73" s="381"/>
      <c r="DSP73" s="392"/>
      <c r="DSQ73" s="381"/>
      <c r="DSY73" s="392"/>
      <c r="DSZ73" s="381"/>
      <c r="DTH73" s="392"/>
      <c r="DTI73" s="381"/>
      <c r="DTQ73" s="392"/>
      <c r="DTR73" s="381"/>
      <c r="DTZ73" s="392"/>
      <c r="DUA73" s="381"/>
      <c r="DUI73" s="392"/>
      <c r="DUJ73" s="381"/>
      <c r="DUR73" s="392"/>
      <c r="DUS73" s="381"/>
      <c r="DVA73" s="392"/>
      <c r="DVB73" s="381"/>
      <c r="DVJ73" s="392"/>
      <c r="DVK73" s="381"/>
      <c r="DVS73" s="392"/>
      <c r="DVT73" s="381"/>
      <c r="DWB73" s="392"/>
      <c r="DWC73" s="381"/>
      <c r="DWK73" s="392"/>
      <c r="DWL73" s="381"/>
      <c r="DWT73" s="392"/>
      <c r="DWU73" s="381"/>
      <c r="DXC73" s="392"/>
      <c r="DXD73" s="381"/>
      <c r="DXL73" s="392"/>
      <c r="DXM73" s="381"/>
      <c r="DXU73" s="392"/>
      <c r="DXV73" s="381"/>
      <c r="DYD73" s="392"/>
      <c r="DYE73" s="381"/>
      <c r="DYM73" s="392"/>
      <c r="DYN73" s="381"/>
      <c r="DYV73" s="392"/>
      <c r="DYW73" s="381"/>
      <c r="DZE73" s="392"/>
      <c r="DZF73" s="381"/>
      <c r="DZN73" s="392"/>
      <c r="DZO73" s="381"/>
      <c r="DZW73" s="392"/>
      <c r="DZX73" s="381"/>
      <c r="EAF73" s="392"/>
      <c r="EAG73" s="381"/>
      <c r="EAO73" s="392"/>
      <c r="EAP73" s="381"/>
      <c r="EAX73" s="392"/>
      <c r="EAY73" s="381"/>
      <c r="EBG73" s="392"/>
      <c r="EBH73" s="381"/>
      <c r="EBP73" s="392"/>
      <c r="EBQ73" s="381"/>
      <c r="EBY73" s="392"/>
      <c r="EBZ73" s="381"/>
      <c r="ECH73" s="392"/>
      <c r="ECI73" s="381"/>
      <c r="ECQ73" s="392"/>
      <c r="ECR73" s="381"/>
      <c r="ECZ73" s="392"/>
      <c r="EDA73" s="381"/>
      <c r="EDI73" s="392"/>
      <c r="EDJ73" s="381"/>
      <c r="EDR73" s="392"/>
      <c r="EDS73" s="381"/>
      <c r="EEA73" s="392"/>
      <c r="EEB73" s="381"/>
      <c r="EEJ73" s="392"/>
      <c r="EEK73" s="381"/>
      <c r="EES73" s="392"/>
      <c r="EET73" s="381"/>
      <c r="EFB73" s="392"/>
      <c r="EFC73" s="381"/>
      <c r="EFK73" s="392"/>
      <c r="EFL73" s="381"/>
      <c r="EFT73" s="392"/>
      <c r="EFU73" s="381"/>
      <c r="EGC73" s="392"/>
      <c r="EGD73" s="381"/>
      <c r="EGL73" s="392"/>
      <c r="EGM73" s="381"/>
      <c r="EGU73" s="392"/>
      <c r="EGV73" s="381"/>
      <c r="EHD73" s="392"/>
      <c r="EHE73" s="381"/>
      <c r="EHM73" s="392"/>
      <c r="EHN73" s="381"/>
      <c r="EHV73" s="392"/>
      <c r="EHW73" s="381"/>
      <c r="EIE73" s="392"/>
      <c r="EIF73" s="381"/>
      <c r="EIN73" s="392"/>
      <c r="EIO73" s="381"/>
      <c r="EIW73" s="392"/>
      <c r="EIX73" s="381"/>
      <c r="EJF73" s="392"/>
      <c r="EJG73" s="381"/>
      <c r="EJO73" s="392"/>
      <c r="EJP73" s="381"/>
      <c r="EJX73" s="392"/>
      <c r="EJY73" s="381"/>
      <c r="EKG73" s="392"/>
      <c r="EKH73" s="381"/>
      <c r="EKP73" s="392"/>
      <c r="EKQ73" s="381"/>
      <c r="EKY73" s="392"/>
      <c r="EKZ73" s="381"/>
      <c r="ELH73" s="392"/>
      <c r="ELI73" s="381"/>
      <c r="ELQ73" s="392"/>
      <c r="ELR73" s="381"/>
      <c r="ELZ73" s="392"/>
      <c r="EMA73" s="381"/>
      <c r="EMI73" s="392"/>
      <c r="EMJ73" s="381"/>
      <c r="EMR73" s="392"/>
      <c r="EMS73" s="381"/>
      <c r="ENA73" s="392"/>
      <c r="ENB73" s="381"/>
      <c r="ENJ73" s="392"/>
      <c r="ENK73" s="381"/>
      <c r="ENS73" s="392"/>
      <c r="ENT73" s="381"/>
      <c r="EOB73" s="392"/>
      <c r="EOC73" s="381"/>
      <c r="EOK73" s="392"/>
      <c r="EOL73" s="381"/>
      <c r="EOT73" s="392"/>
      <c r="EOU73" s="381"/>
      <c r="EPC73" s="392"/>
      <c r="EPD73" s="381"/>
      <c r="EPL73" s="392"/>
      <c r="EPM73" s="381"/>
      <c r="EPU73" s="392"/>
      <c r="EPV73" s="381"/>
      <c r="EQD73" s="392"/>
      <c r="EQE73" s="381"/>
      <c r="EQM73" s="392"/>
      <c r="EQN73" s="381"/>
      <c r="EQV73" s="392"/>
      <c r="EQW73" s="381"/>
      <c r="ERE73" s="392"/>
      <c r="ERF73" s="381"/>
      <c r="ERN73" s="392"/>
      <c r="ERO73" s="381"/>
      <c r="ERW73" s="392"/>
      <c r="ERX73" s="381"/>
      <c r="ESF73" s="392"/>
      <c r="ESG73" s="381"/>
      <c r="ESO73" s="392"/>
      <c r="ESP73" s="381"/>
      <c r="ESX73" s="392"/>
      <c r="ESY73" s="381"/>
      <c r="ETG73" s="392"/>
      <c r="ETH73" s="381"/>
      <c r="ETP73" s="392"/>
      <c r="ETQ73" s="381"/>
      <c r="ETY73" s="392"/>
      <c r="ETZ73" s="381"/>
      <c r="EUH73" s="392"/>
      <c r="EUI73" s="381"/>
      <c r="EUQ73" s="392"/>
      <c r="EUR73" s="381"/>
      <c r="EUZ73" s="392"/>
      <c r="EVA73" s="381"/>
      <c r="EVI73" s="392"/>
      <c r="EVJ73" s="381"/>
      <c r="EVR73" s="392"/>
      <c r="EVS73" s="381"/>
      <c r="EWA73" s="392"/>
      <c r="EWB73" s="381"/>
      <c r="EWJ73" s="392"/>
      <c r="EWK73" s="381"/>
      <c r="EWS73" s="392"/>
      <c r="EWT73" s="381"/>
      <c r="EXB73" s="392"/>
      <c r="EXC73" s="381"/>
      <c r="EXK73" s="392"/>
      <c r="EXL73" s="381"/>
      <c r="EXT73" s="392"/>
      <c r="EXU73" s="381"/>
      <c r="EYC73" s="392"/>
      <c r="EYD73" s="381"/>
      <c r="EYL73" s="392"/>
      <c r="EYM73" s="381"/>
      <c r="EYU73" s="392"/>
      <c r="EYV73" s="381"/>
      <c r="EZD73" s="392"/>
      <c r="EZE73" s="381"/>
      <c r="EZM73" s="392"/>
      <c r="EZN73" s="381"/>
      <c r="EZV73" s="392"/>
      <c r="EZW73" s="381"/>
      <c r="FAE73" s="392"/>
      <c r="FAF73" s="381"/>
      <c r="FAN73" s="392"/>
      <c r="FAO73" s="381"/>
      <c r="FAW73" s="392"/>
      <c r="FAX73" s="381"/>
      <c r="FBF73" s="392"/>
      <c r="FBG73" s="381"/>
      <c r="FBO73" s="392"/>
      <c r="FBP73" s="381"/>
      <c r="FBX73" s="392"/>
      <c r="FBY73" s="381"/>
      <c r="FCG73" s="392"/>
      <c r="FCH73" s="381"/>
      <c r="FCP73" s="392"/>
      <c r="FCQ73" s="381"/>
      <c r="FCY73" s="392"/>
      <c r="FCZ73" s="381"/>
      <c r="FDH73" s="392"/>
      <c r="FDI73" s="381"/>
      <c r="FDQ73" s="392"/>
      <c r="FDR73" s="381"/>
      <c r="FDZ73" s="392"/>
      <c r="FEA73" s="381"/>
      <c r="FEI73" s="392"/>
      <c r="FEJ73" s="381"/>
      <c r="FER73" s="392"/>
      <c r="FES73" s="381"/>
      <c r="FFA73" s="392"/>
      <c r="FFB73" s="381"/>
      <c r="FFJ73" s="392"/>
      <c r="FFK73" s="381"/>
      <c r="FFS73" s="392"/>
      <c r="FFT73" s="381"/>
      <c r="FGB73" s="392"/>
      <c r="FGC73" s="381"/>
      <c r="FGK73" s="392"/>
      <c r="FGL73" s="381"/>
      <c r="FGT73" s="392"/>
      <c r="FGU73" s="381"/>
      <c r="FHC73" s="392"/>
      <c r="FHD73" s="381"/>
      <c r="FHL73" s="392"/>
      <c r="FHM73" s="381"/>
      <c r="FHU73" s="392"/>
      <c r="FHV73" s="381"/>
      <c r="FID73" s="392"/>
      <c r="FIE73" s="381"/>
      <c r="FIM73" s="392"/>
      <c r="FIN73" s="381"/>
      <c r="FIV73" s="392"/>
      <c r="FIW73" s="381"/>
      <c r="FJE73" s="392"/>
      <c r="FJF73" s="381"/>
      <c r="FJN73" s="392"/>
      <c r="FJO73" s="381"/>
      <c r="FJW73" s="392"/>
      <c r="FJX73" s="381"/>
      <c r="FKF73" s="392"/>
      <c r="FKG73" s="381"/>
      <c r="FKO73" s="392"/>
      <c r="FKP73" s="381"/>
      <c r="FKX73" s="392"/>
      <c r="FKY73" s="381"/>
      <c r="FLG73" s="392"/>
      <c r="FLH73" s="381"/>
      <c r="FLP73" s="392"/>
      <c r="FLQ73" s="381"/>
      <c r="FLY73" s="392"/>
      <c r="FLZ73" s="381"/>
      <c r="FMH73" s="392"/>
      <c r="FMI73" s="381"/>
      <c r="FMQ73" s="392"/>
      <c r="FMR73" s="381"/>
      <c r="FMZ73" s="392"/>
      <c r="FNA73" s="381"/>
      <c r="FNI73" s="392"/>
      <c r="FNJ73" s="381"/>
      <c r="FNR73" s="392"/>
      <c r="FNS73" s="381"/>
      <c r="FOA73" s="392"/>
      <c r="FOB73" s="381"/>
      <c r="FOJ73" s="392"/>
      <c r="FOK73" s="381"/>
      <c r="FOS73" s="392"/>
      <c r="FOT73" s="381"/>
      <c r="FPB73" s="392"/>
      <c r="FPC73" s="381"/>
      <c r="FPK73" s="392"/>
      <c r="FPL73" s="381"/>
      <c r="FPT73" s="392"/>
      <c r="FPU73" s="381"/>
      <c r="FQC73" s="392"/>
      <c r="FQD73" s="381"/>
      <c r="FQL73" s="392"/>
      <c r="FQM73" s="381"/>
      <c r="FQU73" s="392"/>
      <c r="FQV73" s="381"/>
      <c r="FRD73" s="392"/>
      <c r="FRE73" s="381"/>
      <c r="FRM73" s="392"/>
      <c r="FRN73" s="381"/>
      <c r="FRV73" s="392"/>
      <c r="FRW73" s="381"/>
      <c r="FSE73" s="392"/>
      <c r="FSF73" s="381"/>
      <c r="FSN73" s="392"/>
      <c r="FSO73" s="381"/>
      <c r="FSW73" s="392"/>
      <c r="FSX73" s="381"/>
      <c r="FTF73" s="392"/>
      <c r="FTG73" s="381"/>
      <c r="FTO73" s="392"/>
      <c r="FTP73" s="381"/>
      <c r="FTX73" s="392"/>
      <c r="FTY73" s="381"/>
      <c r="FUG73" s="392"/>
      <c r="FUH73" s="381"/>
      <c r="FUP73" s="392"/>
      <c r="FUQ73" s="381"/>
      <c r="FUY73" s="392"/>
      <c r="FUZ73" s="381"/>
      <c r="FVH73" s="392"/>
      <c r="FVI73" s="381"/>
      <c r="FVQ73" s="392"/>
      <c r="FVR73" s="381"/>
      <c r="FVZ73" s="392"/>
      <c r="FWA73" s="381"/>
      <c r="FWI73" s="392"/>
      <c r="FWJ73" s="381"/>
      <c r="FWR73" s="392"/>
      <c r="FWS73" s="381"/>
      <c r="FXA73" s="392"/>
      <c r="FXB73" s="381"/>
      <c r="FXJ73" s="392"/>
      <c r="FXK73" s="381"/>
      <c r="FXS73" s="392"/>
      <c r="FXT73" s="381"/>
      <c r="FYB73" s="392"/>
      <c r="FYC73" s="381"/>
      <c r="FYK73" s="392"/>
      <c r="FYL73" s="381"/>
      <c r="FYT73" s="392"/>
      <c r="FYU73" s="381"/>
      <c r="FZC73" s="392"/>
      <c r="FZD73" s="381"/>
      <c r="FZL73" s="392"/>
      <c r="FZM73" s="381"/>
      <c r="FZU73" s="392"/>
      <c r="FZV73" s="381"/>
      <c r="GAD73" s="392"/>
      <c r="GAE73" s="381"/>
      <c r="GAM73" s="392"/>
      <c r="GAN73" s="381"/>
      <c r="GAV73" s="392"/>
      <c r="GAW73" s="381"/>
      <c r="GBE73" s="392"/>
      <c r="GBF73" s="381"/>
      <c r="GBN73" s="392"/>
      <c r="GBO73" s="381"/>
      <c r="GBW73" s="392"/>
      <c r="GBX73" s="381"/>
      <c r="GCF73" s="392"/>
      <c r="GCG73" s="381"/>
      <c r="GCO73" s="392"/>
      <c r="GCP73" s="381"/>
      <c r="GCX73" s="392"/>
      <c r="GCY73" s="381"/>
      <c r="GDG73" s="392"/>
      <c r="GDH73" s="381"/>
      <c r="GDP73" s="392"/>
      <c r="GDQ73" s="381"/>
      <c r="GDY73" s="392"/>
      <c r="GDZ73" s="381"/>
      <c r="GEH73" s="392"/>
      <c r="GEI73" s="381"/>
      <c r="GEQ73" s="392"/>
      <c r="GER73" s="381"/>
      <c r="GEZ73" s="392"/>
      <c r="GFA73" s="381"/>
      <c r="GFI73" s="392"/>
      <c r="GFJ73" s="381"/>
      <c r="GFR73" s="392"/>
      <c r="GFS73" s="381"/>
      <c r="GGA73" s="392"/>
      <c r="GGB73" s="381"/>
      <c r="GGJ73" s="392"/>
      <c r="GGK73" s="381"/>
      <c r="GGS73" s="392"/>
      <c r="GGT73" s="381"/>
      <c r="GHB73" s="392"/>
      <c r="GHC73" s="381"/>
      <c r="GHK73" s="392"/>
      <c r="GHL73" s="381"/>
      <c r="GHT73" s="392"/>
      <c r="GHU73" s="381"/>
      <c r="GIC73" s="392"/>
      <c r="GID73" s="381"/>
      <c r="GIL73" s="392"/>
      <c r="GIM73" s="381"/>
      <c r="GIU73" s="392"/>
      <c r="GIV73" s="381"/>
      <c r="GJD73" s="392"/>
      <c r="GJE73" s="381"/>
      <c r="GJM73" s="392"/>
      <c r="GJN73" s="381"/>
      <c r="GJV73" s="392"/>
      <c r="GJW73" s="381"/>
      <c r="GKE73" s="392"/>
      <c r="GKF73" s="381"/>
      <c r="GKN73" s="392"/>
      <c r="GKO73" s="381"/>
      <c r="GKW73" s="392"/>
      <c r="GKX73" s="381"/>
      <c r="GLF73" s="392"/>
      <c r="GLG73" s="381"/>
      <c r="GLO73" s="392"/>
      <c r="GLP73" s="381"/>
      <c r="GLX73" s="392"/>
      <c r="GLY73" s="381"/>
      <c r="GMG73" s="392"/>
      <c r="GMH73" s="381"/>
      <c r="GMP73" s="392"/>
      <c r="GMQ73" s="381"/>
      <c r="GMY73" s="392"/>
      <c r="GMZ73" s="381"/>
      <c r="GNH73" s="392"/>
      <c r="GNI73" s="381"/>
      <c r="GNQ73" s="392"/>
      <c r="GNR73" s="381"/>
      <c r="GNZ73" s="392"/>
      <c r="GOA73" s="381"/>
      <c r="GOI73" s="392"/>
      <c r="GOJ73" s="381"/>
      <c r="GOR73" s="392"/>
      <c r="GOS73" s="381"/>
      <c r="GPA73" s="392"/>
      <c r="GPB73" s="381"/>
      <c r="GPJ73" s="392"/>
      <c r="GPK73" s="381"/>
      <c r="GPS73" s="392"/>
      <c r="GPT73" s="381"/>
      <c r="GQB73" s="392"/>
      <c r="GQC73" s="381"/>
      <c r="GQK73" s="392"/>
      <c r="GQL73" s="381"/>
      <c r="GQT73" s="392"/>
      <c r="GQU73" s="381"/>
      <c r="GRC73" s="392"/>
      <c r="GRD73" s="381"/>
      <c r="GRL73" s="392"/>
      <c r="GRM73" s="381"/>
      <c r="GRU73" s="392"/>
      <c r="GRV73" s="381"/>
      <c r="GSD73" s="392"/>
      <c r="GSE73" s="381"/>
      <c r="GSM73" s="392"/>
      <c r="GSN73" s="381"/>
      <c r="GSV73" s="392"/>
      <c r="GSW73" s="381"/>
      <c r="GTE73" s="392"/>
      <c r="GTF73" s="381"/>
      <c r="GTN73" s="392"/>
      <c r="GTO73" s="381"/>
      <c r="GTW73" s="392"/>
      <c r="GTX73" s="381"/>
      <c r="GUF73" s="392"/>
      <c r="GUG73" s="381"/>
      <c r="GUO73" s="392"/>
      <c r="GUP73" s="381"/>
      <c r="GUX73" s="392"/>
      <c r="GUY73" s="381"/>
      <c r="GVG73" s="392"/>
      <c r="GVH73" s="381"/>
      <c r="GVP73" s="392"/>
      <c r="GVQ73" s="381"/>
      <c r="GVY73" s="392"/>
      <c r="GVZ73" s="381"/>
      <c r="GWH73" s="392"/>
      <c r="GWI73" s="381"/>
      <c r="GWQ73" s="392"/>
      <c r="GWR73" s="381"/>
      <c r="GWZ73" s="392"/>
      <c r="GXA73" s="381"/>
      <c r="GXI73" s="392"/>
      <c r="GXJ73" s="381"/>
      <c r="GXR73" s="392"/>
      <c r="GXS73" s="381"/>
      <c r="GYA73" s="392"/>
      <c r="GYB73" s="381"/>
      <c r="GYJ73" s="392"/>
      <c r="GYK73" s="381"/>
      <c r="GYS73" s="392"/>
      <c r="GYT73" s="381"/>
      <c r="GZB73" s="392"/>
      <c r="GZC73" s="381"/>
      <c r="GZK73" s="392"/>
      <c r="GZL73" s="381"/>
      <c r="GZT73" s="392"/>
      <c r="GZU73" s="381"/>
      <c r="HAC73" s="392"/>
      <c r="HAD73" s="381"/>
      <c r="HAL73" s="392"/>
      <c r="HAM73" s="381"/>
      <c r="HAU73" s="392"/>
      <c r="HAV73" s="381"/>
      <c r="HBD73" s="392"/>
      <c r="HBE73" s="381"/>
      <c r="HBM73" s="392"/>
      <c r="HBN73" s="381"/>
      <c r="HBV73" s="392"/>
      <c r="HBW73" s="381"/>
      <c r="HCE73" s="392"/>
      <c r="HCF73" s="381"/>
      <c r="HCN73" s="392"/>
      <c r="HCO73" s="381"/>
      <c r="HCW73" s="392"/>
      <c r="HCX73" s="381"/>
      <c r="HDF73" s="392"/>
      <c r="HDG73" s="381"/>
      <c r="HDO73" s="392"/>
      <c r="HDP73" s="381"/>
      <c r="HDX73" s="392"/>
      <c r="HDY73" s="381"/>
      <c r="HEG73" s="392"/>
      <c r="HEH73" s="381"/>
      <c r="HEP73" s="392"/>
      <c r="HEQ73" s="381"/>
      <c r="HEY73" s="392"/>
      <c r="HEZ73" s="381"/>
      <c r="HFH73" s="392"/>
      <c r="HFI73" s="381"/>
      <c r="HFQ73" s="392"/>
      <c r="HFR73" s="381"/>
      <c r="HFZ73" s="392"/>
      <c r="HGA73" s="381"/>
      <c r="HGI73" s="392"/>
      <c r="HGJ73" s="381"/>
      <c r="HGR73" s="392"/>
      <c r="HGS73" s="381"/>
      <c r="HHA73" s="392"/>
      <c r="HHB73" s="381"/>
      <c r="HHJ73" s="392"/>
      <c r="HHK73" s="381"/>
      <c r="HHS73" s="392"/>
      <c r="HHT73" s="381"/>
      <c r="HIB73" s="392"/>
      <c r="HIC73" s="381"/>
      <c r="HIK73" s="392"/>
      <c r="HIL73" s="381"/>
      <c r="HIT73" s="392"/>
      <c r="HIU73" s="381"/>
      <c r="HJC73" s="392"/>
      <c r="HJD73" s="381"/>
      <c r="HJL73" s="392"/>
      <c r="HJM73" s="381"/>
      <c r="HJU73" s="392"/>
      <c r="HJV73" s="381"/>
      <c r="HKD73" s="392"/>
      <c r="HKE73" s="381"/>
      <c r="HKM73" s="392"/>
      <c r="HKN73" s="381"/>
      <c r="HKV73" s="392"/>
      <c r="HKW73" s="381"/>
      <c r="HLE73" s="392"/>
      <c r="HLF73" s="381"/>
      <c r="HLN73" s="392"/>
      <c r="HLO73" s="381"/>
      <c r="HLW73" s="392"/>
      <c r="HLX73" s="381"/>
      <c r="HMF73" s="392"/>
      <c r="HMG73" s="381"/>
      <c r="HMO73" s="392"/>
      <c r="HMP73" s="381"/>
      <c r="HMX73" s="392"/>
      <c r="HMY73" s="381"/>
      <c r="HNG73" s="392"/>
      <c r="HNH73" s="381"/>
      <c r="HNP73" s="392"/>
      <c r="HNQ73" s="381"/>
      <c r="HNY73" s="392"/>
      <c r="HNZ73" s="381"/>
      <c r="HOH73" s="392"/>
      <c r="HOI73" s="381"/>
      <c r="HOQ73" s="392"/>
      <c r="HOR73" s="381"/>
      <c r="HOZ73" s="392"/>
      <c r="HPA73" s="381"/>
      <c r="HPI73" s="392"/>
      <c r="HPJ73" s="381"/>
      <c r="HPR73" s="392"/>
      <c r="HPS73" s="381"/>
      <c r="HQA73" s="392"/>
      <c r="HQB73" s="381"/>
      <c r="HQJ73" s="392"/>
      <c r="HQK73" s="381"/>
      <c r="HQS73" s="392"/>
      <c r="HQT73" s="381"/>
      <c r="HRB73" s="392"/>
      <c r="HRC73" s="381"/>
      <c r="HRK73" s="392"/>
      <c r="HRL73" s="381"/>
      <c r="HRT73" s="392"/>
      <c r="HRU73" s="381"/>
      <c r="HSC73" s="392"/>
      <c r="HSD73" s="381"/>
      <c r="HSL73" s="392"/>
      <c r="HSM73" s="381"/>
      <c r="HSU73" s="392"/>
      <c r="HSV73" s="381"/>
      <c r="HTD73" s="392"/>
      <c r="HTE73" s="381"/>
      <c r="HTM73" s="392"/>
      <c r="HTN73" s="381"/>
      <c r="HTV73" s="392"/>
      <c r="HTW73" s="381"/>
      <c r="HUE73" s="392"/>
      <c r="HUF73" s="381"/>
      <c r="HUN73" s="392"/>
      <c r="HUO73" s="381"/>
      <c r="HUW73" s="392"/>
      <c r="HUX73" s="381"/>
      <c r="HVF73" s="392"/>
      <c r="HVG73" s="381"/>
      <c r="HVO73" s="392"/>
      <c r="HVP73" s="381"/>
      <c r="HVX73" s="392"/>
      <c r="HVY73" s="381"/>
      <c r="HWG73" s="392"/>
      <c r="HWH73" s="381"/>
      <c r="HWP73" s="392"/>
      <c r="HWQ73" s="381"/>
      <c r="HWY73" s="392"/>
      <c r="HWZ73" s="381"/>
      <c r="HXH73" s="392"/>
      <c r="HXI73" s="381"/>
      <c r="HXQ73" s="392"/>
      <c r="HXR73" s="381"/>
      <c r="HXZ73" s="392"/>
      <c r="HYA73" s="381"/>
      <c r="HYI73" s="392"/>
      <c r="HYJ73" s="381"/>
      <c r="HYR73" s="392"/>
      <c r="HYS73" s="381"/>
      <c r="HZA73" s="392"/>
      <c r="HZB73" s="381"/>
      <c r="HZJ73" s="392"/>
      <c r="HZK73" s="381"/>
      <c r="HZS73" s="392"/>
      <c r="HZT73" s="381"/>
      <c r="IAB73" s="392"/>
      <c r="IAC73" s="381"/>
      <c r="IAK73" s="392"/>
      <c r="IAL73" s="381"/>
      <c r="IAT73" s="392"/>
      <c r="IAU73" s="381"/>
      <c r="IBC73" s="392"/>
      <c r="IBD73" s="381"/>
      <c r="IBL73" s="392"/>
      <c r="IBM73" s="381"/>
      <c r="IBU73" s="392"/>
      <c r="IBV73" s="381"/>
      <c r="ICD73" s="392"/>
      <c r="ICE73" s="381"/>
      <c r="ICM73" s="392"/>
      <c r="ICN73" s="381"/>
      <c r="ICV73" s="392"/>
      <c r="ICW73" s="381"/>
      <c r="IDE73" s="392"/>
      <c r="IDF73" s="381"/>
      <c r="IDN73" s="392"/>
      <c r="IDO73" s="381"/>
      <c r="IDW73" s="392"/>
      <c r="IDX73" s="381"/>
      <c r="IEF73" s="392"/>
      <c r="IEG73" s="381"/>
      <c r="IEO73" s="392"/>
      <c r="IEP73" s="381"/>
      <c r="IEX73" s="392"/>
      <c r="IEY73" s="381"/>
      <c r="IFG73" s="392"/>
      <c r="IFH73" s="381"/>
      <c r="IFP73" s="392"/>
      <c r="IFQ73" s="381"/>
      <c r="IFY73" s="392"/>
      <c r="IFZ73" s="381"/>
      <c r="IGH73" s="392"/>
      <c r="IGI73" s="381"/>
      <c r="IGQ73" s="392"/>
      <c r="IGR73" s="381"/>
      <c r="IGZ73" s="392"/>
      <c r="IHA73" s="381"/>
      <c r="IHI73" s="392"/>
      <c r="IHJ73" s="381"/>
      <c r="IHR73" s="392"/>
      <c r="IHS73" s="381"/>
      <c r="IIA73" s="392"/>
      <c r="IIB73" s="381"/>
      <c r="IIJ73" s="392"/>
      <c r="IIK73" s="381"/>
      <c r="IIS73" s="392"/>
      <c r="IIT73" s="381"/>
      <c r="IJB73" s="392"/>
      <c r="IJC73" s="381"/>
      <c r="IJK73" s="392"/>
      <c r="IJL73" s="381"/>
      <c r="IJT73" s="392"/>
      <c r="IJU73" s="381"/>
      <c r="IKC73" s="392"/>
      <c r="IKD73" s="381"/>
      <c r="IKL73" s="392"/>
      <c r="IKM73" s="381"/>
      <c r="IKU73" s="392"/>
      <c r="IKV73" s="381"/>
      <c r="ILD73" s="392"/>
      <c r="ILE73" s="381"/>
      <c r="ILM73" s="392"/>
      <c r="ILN73" s="381"/>
      <c r="ILV73" s="392"/>
      <c r="ILW73" s="381"/>
      <c r="IME73" s="392"/>
      <c r="IMF73" s="381"/>
      <c r="IMN73" s="392"/>
      <c r="IMO73" s="381"/>
      <c r="IMW73" s="392"/>
      <c r="IMX73" s="381"/>
      <c r="INF73" s="392"/>
      <c r="ING73" s="381"/>
      <c r="INO73" s="392"/>
      <c r="INP73" s="381"/>
      <c r="INX73" s="392"/>
      <c r="INY73" s="381"/>
      <c r="IOG73" s="392"/>
      <c r="IOH73" s="381"/>
      <c r="IOP73" s="392"/>
      <c r="IOQ73" s="381"/>
      <c r="IOY73" s="392"/>
      <c r="IOZ73" s="381"/>
      <c r="IPH73" s="392"/>
      <c r="IPI73" s="381"/>
      <c r="IPQ73" s="392"/>
      <c r="IPR73" s="381"/>
      <c r="IPZ73" s="392"/>
      <c r="IQA73" s="381"/>
      <c r="IQI73" s="392"/>
      <c r="IQJ73" s="381"/>
      <c r="IQR73" s="392"/>
      <c r="IQS73" s="381"/>
      <c r="IRA73" s="392"/>
      <c r="IRB73" s="381"/>
      <c r="IRJ73" s="392"/>
      <c r="IRK73" s="381"/>
      <c r="IRS73" s="392"/>
      <c r="IRT73" s="381"/>
      <c r="ISB73" s="392"/>
      <c r="ISC73" s="381"/>
      <c r="ISK73" s="392"/>
      <c r="ISL73" s="381"/>
      <c r="IST73" s="392"/>
      <c r="ISU73" s="381"/>
      <c r="ITC73" s="392"/>
      <c r="ITD73" s="381"/>
      <c r="ITL73" s="392"/>
      <c r="ITM73" s="381"/>
      <c r="ITU73" s="392"/>
      <c r="ITV73" s="381"/>
      <c r="IUD73" s="392"/>
      <c r="IUE73" s="381"/>
      <c r="IUM73" s="392"/>
      <c r="IUN73" s="381"/>
      <c r="IUV73" s="392"/>
      <c r="IUW73" s="381"/>
      <c r="IVE73" s="392"/>
      <c r="IVF73" s="381"/>
      <c r="IVN73" s="392"/>
      <c r="IVO73" s="381"/>
      <c r="IVW73" s="392"/>
      <c r="IVX73" s="381"/>
      <c r="IWF73" s="392"/>
      <c r="IWG73" s="381"/>
      <c r="IWO73" s="392"/>
      <c r="IWP73" s="381"/>
      <c r="IWX73" s="392"/>
      <c r="IWY73" s="381"/>
      <c r="IXG73" s="392"/>
      <c r="IXH73" s="381"/>
      <c r="IXP73" s="392"/>
      <c r="IXQ73" s="381"/>
      <c r="IXY73" s="392"/>
      <c r="IXZ73" s="381"/>
      <c r="IYH73" s="392"/>
      <c r="IYI73" s="381"/>
      <c r="IYQ73" s="392"/>
      <c r="IYR73" s="381"/>
      <c r="IYZ73" s="392"/>
      <c r="IZA73" s="381"/>
      <c r="IZI73" s="392"/>
      <c r="IZJ73" s="381"/>
      <c r="IZR73" s="392"/>
      <c r="IZS73" s="381"/>
      <c r="JAA73" s="392"/>
      <c r="JAB73" s="381"/>
      <c r="JAJ73" s="392"/>
      <c r="JAK73" s="381"/>
      <c r="JAS73" s="392"/>
      <c r="JAT73" s="381"/>
      <c r="JBB73" s="392"/>
      <c r="JBC73" s="381"/>
      <c r="JBK73" s="392"/>
      <c r="JBL73" s="381"/>
      <c r="JBT73" s="392"/>
      <c r="JBU73" s="381"/>
      <c r="JCC73" s="392"/>
      <c r="JCD73" s="381"/>
      <c r="JCL73" s="392"/>
      <c r="JCM73" s="381"/>
      <c r="JCU73" s="392"/>
      <c r="JCV73" s="381"/>
      <c r="JDD73" s="392"/>
      <c r="JDE73" s="381"/>
      <c r="JDM73" s="392"/>
      <c r="JDN73" s="381"/>
      <c r="JDV73" s="392"/>
      <c r="JDW73" s="381"/>
      <c r="JEE73" s="392"/>
      <c r="JEF73" s="381"/>
      <c r="JEN73" s="392"/>
      <c r="JEO73" s="381"/>
      <c r="JEW73" s="392"/>
      <c r="JEX73" s="381"/>
      <c r="JFF73" s="392"/>
      <c r="JFG73" s="381"/>
      <c r="JFO73" s="392"/>
      <c r="JFP73" s="381"/>
      <c r="JFX73" s="392"/>
      <c r="JFY73" s="381"/>
      <c r="JGG73" s="392"/>
      <c r="JGH73" s="381"/>
      <c r="JGP73" s="392"/>
      <c r="JGQ73" s="381"/>
      <c r="JGY73" s="392"/>
      <c r="JGZ73" s="381"/>
      <c r="JHH73" s="392"/>
      <c r="JHI73" s="381"/>
      <c r="JHQ73" s="392"/>
      <c r="JHR73" s="381"/>
      <c r="JHZ73" s="392"/>
      <c r="JIA73" s="381"/>
      <c r="JII73" s="392"/>
      <c r="JIJ73" s="381"/>
      <c r="JIR73" s="392"/>
      <c r="JIS73" s="381"/>
      <c r="JJA73" s="392"/>
      <c r="JJB73" s="381"/>
      <c r="JJJ73" s="392"/>
      <c r="JJK73" s="381"/>
      <c r="JJS73" s="392"/>
      <c r="JJT73" s="381"/>
      <c r="JKB73" s="392"/>
      <c r="JKC73" s="381"/>
      <c r="JKK73" s="392"/>
      <c r="JKL73" s="381"/>
      <c r="JKT73" s="392"/>
      <c r="JKU73" s="381"/>
      <c r="JLC73" s="392"/>
      <c r="JLD73" s="381"/>
      <c r="JLL73" s="392"/>
      <c r="JLM73" s="381"/>
      <c r="JLU73" s="392"/>
      <c r="JLV73" s="381"/>
      <c r="JMD73" s="392"/>
      <c r="JME73" s="381"/>
      <c r="JMM73" s="392"/>
      <c r="JMN73" s="381"/>
      <c r="JMV73" s="392"/>
      <c r="JMW73" s="381"/>
      <c r="JNE73" s="392"/>
      <c r="JNF73" s="381"/>
      <c r="JNN73" s="392"/>
      <c r="JNO73" s="381"/>
      <c r="JNW73" s="392"/>
      <c r="JNX73" s="381"/>
      <c r="JOF73" s="392"/>
      <c r="JOG73" s="381"/>
      <c r="JOO73" s="392"/>
      <c r="JOP73" s="381"/>
      <c r="JOX73" s="392"/>
      <c r="JOY73" s="381"/>
      <c r="JPG73" s="392"/>
      <c r="JPH73" s="381"/>
      <c r="JPP73" s="392"/>
      <c r="JPQ73" s="381"/>
      <c r="JPY73" s="392"/>
      <c r="JPZ73" s="381"/>
      <c r="JQH73" s="392"/>
      <c r="JQI73" s="381"/>
      <c r="JQQ73" s="392"/>
      <c r="JQR73" s="381"/>
      <c r="JQZ73" s="392"/>
      <c r="JRA73" s="381"/>
      <c r="JRI73" s="392"/>
      <c r="JRJ73" s="381"/>
      <c r="JRR73" s="392"/>
      <c r="JRS73" s="381"/>
      <c r="JSA73" s="392"/>
      <c r="JSB73" s="381"/>
      <c r="JSJ73" s="392"/>
      <c r="JSK73" s="381"/>
      <c r="JSS73" s="392"/>
      <c r="JST73" s="381"/>
      <c r="JTB73" s="392"/>
      <c r="JTC73" s="381"/>
      <c r="JTK73" s="392"/>
      <c r="JTL73" s="381"/>
      <c r="JTT73" s="392"/>
      <c r="JTU73" s="381"/>
      <c r="JUC73" s="392"/>
      <c r="JUD73" s="381"/>
      <c r="JUL73" s="392"/>
      <c r="JUM73" s="381"/>
      <c r="JUU73" s="392"/>
      <c r="JUV73" s="381"/>
      <c r="JVD73" s="392"/>
      <c r="JVE73" s="381"/>
      <c r="JVM73" s="392"/>
      <c r="JVN73" s="381"/>
      <c r="JVV73" s="392"/>
      <c r="JVW73" s="381"/>
      <c r="JWE73" s="392"/>
      <c r="JWF73" s="381"/>
      <c r="JWN73" s="392"/>
      <c r="JWO73" s="381"/>
      <c r="JWW73" s="392"/>
      <c r="JWX73" s="381"/>
      <c r="JXF73" s="392"/>
      <c r="JXG73" s="381"/>
      <c r="JXO73" s="392"/>
      <c r="JXP73" s="381"/>
      <c r="JXX73" s="392"/>
      <c r="JXY73" s="381"/>
      <c r="JYG73" s="392"/>
      <c r="JYH73" s="381"/>
      <c r="JYP73" s="392"/>
      <c r="JYQ73" s="381"/>
      <c r="JYY73" s="392"/>
      <c r="JYZ73" s="381"/>
      <c r="JZH73" s="392"/>
      <c r="JZI73" s="381"/>
      <c r="JZQ73" s="392"/>
      <c r="JZR73" s="381"/>
      <c r="JZZ73" s="392"/>
      <c r="KAA73" s="381"/>
      <c r="KAI73" s="392"/>
      <c r="KAJ73" s="381"/>
      <c r="KAR73" s="392"/>
      <c r="KAS73" s="381"/>
      <c r="KBA73" s="392"/>
      <c r="KBB73" s="381"/>
      <c r="KBJ73" s="392"/>
      <c r="KBK73" s="381"/>
      <c r="KBS73" s="392"/>
      <c r="KBT73" s="381"/>
      <c r="KCB73" s="392"/>
      <c r="KCC73" s="381"/>
      <c r="KCK73" s="392"/>
      <c r="KCL73" s="381"/>
      <c r="KCT73" s="392"/>
      <c r="KCU73" s="381"/>
      <c r="KDC73" s="392"/>
      <c r="KDD73" s="381"/>
      <c r="KDL73" s="392"/>
      <c r="KDM73" s="381"/>
      <c r="KDU73" s="392"/>
      <c r="KDV73" s="381"/>
      <c r="KED73" s="392"/>
      <c r="KEE73" s="381"/>
      <c r="KEM73" s="392"/>
      <c r="KEN73" s="381"/>
      <c r="KEV73" s="392"/>
      <c r="KEW73" s="381"/>
      <c r="KFE73" s="392"/>
      <c r="KFF73" s="381"/>
      <c r="KFN73" s="392"/>
      <c r="KFO73" s="381"/>
      <c r="KFW73" s="392"/>
      <c r="KFX73" s="381"/>
      <c r="KGF73" s="392"/>
      <c r="KGG73" s="381"/>
      <c r="KGO73" s="392"/>
      <c r="KGP73" s="381"/>
      <c r="KGX73" s="392"/>
      <c r="KGY73" s="381"/>
      <c r="KHG73" s="392"/>
      <c r="KHH73" s="381"/>
      <c r="KHP73" s="392"/>
      <c r="KHQ73" s="381"/>
      <c r="KHY73" s="392"/>
      <c r="KHZ73" s="381"/>
      <c r="KIH73" s="392"/>
      <c r="KII73" s="381"/>
      <c r="KIQ73" s="392"/>
      <c r="KIR73" s="381"/>
      <c r="KIZ73" s="392"/>
      <c r="KJA73" s="381"/>
      <c r="KJI73" s="392"/>
      <c r="KJJ73" s="381"/>
      <c r="KJR73" s="392"/>
      <c r="KJS73" s="381"/>
      <c r="KKA73" s="392"/>
      <c r="KKB73" s="381"/>
      <c r="KKJ73" s="392"/>
      <c r="KKK73" s="381"/>
      <c r="KKS73" s="392"/>
      <c r="KKT73" s="381"/>
      <c r="KLB73" s="392"/>
      <c r="KLC73" s="381"/>
      <c r="KLK73" s="392"/>
      <c r="KLL73" s="381"/>
      <c r="KLT73" s="392"/>
      <c r="KLU73" s="381"/>
      <c r="KMC73" s="392"/>
      <c r="KMD73" s="381"/>
      <c r="KML73" s="392"/>
      <c r="KMM73" s="381"/>
      <c r="KMU73" s="392"/>
      <c r="KMV73" s="381"/>
      <c r="KND73" s="392"/>
      <c r="KNE73" s="381"/>
      <c r="KNM73" s="392"/>
      <c r="KNN73" s="381"/>
      <c r="KNV73" s="392"/>
      <c r="KNW73" s="381"/>
      <c r="KOE73" s="392"/>
      <c r="KOF73" s="381"/>
      <c r="KON73" s="392"/>
      <c r="KOO73" s="381"/>
      <c r="KOW73" s="392"/>
      <c r="KOX73" s="381"/>
      <c r="KPF73" s="392"/>
      <c r="KPG73" s="381"/>
      <c r="KPO73" s="392"/>
      <c r="KPP73" s="381"/>
      <c r="KPX73" s="392"/>
      <c r="KPY73" s="381"/>
      <c r="KQG73" s="392"/>
      <c r="KQH73" s="381"/>
      <c r="KQP73" s="392"/>
      <c r="KQQ73" s="381"/>
      <c r="KQY73" s="392"/>
      <c r="KQZ73" s="381"/>
      <c r="KRH73" s="392"/>
      <c r="KRI73" s="381"/>
      <c r="KRQ73" s="392"/>
      <c r="KRR73" s="381"/>
      <c r="KRZ73" s="392"/>
      <c r="KSA73" s="381"/>
      <c r="KSI73" s="392"/>
      <c r="KSJ73" s="381"/>
      <c r="KSR73" s="392"/>
      <c r="KSS73" s="381"/>
      <c r="KTA73" s="392"/>
      <c r="KTB73" s="381"/>
      <c r="KTJ73" s="392"/>
      <c r="KTK73" s="381"/>
      <c r="KTS73" s="392"/>
      <c r="KTT73" s="381"/>
      <c r="KUB73" s="392"/>
      <c r="KUC73" s="381"/>
      <c r="KUK73" s="392"/>
      <c r="KUL73" s="381"/>
      <c r="KUT73" s="392"/>
      <c r="KUU73" s="381"/>
      <c r="KVC73" s="392"/>
      <c r="KVD73" s="381"/>
      <c r="KVL73" s="392"/>
      <c r="KVM73" s="381"/>
      <c r="KVU73" s="392"/>
      <c r="KVV73" s="381"/>
      <c r="KWD73" s="392"/>
      <c r="KWE73" s="381"/>
      <c r="KWM73" s="392"/>
      <c r="KWN73" s="381"/>
      <c r="KWV73" s="392"/>
      <c r="KWW73" s="381"/>
      <c r="KXE73" s="392"/>
      <c r="KXF73" s="381"/>
      <c r="KXN73" s="392"/>
      <c r="KXO73" s="381"/>
      <c r="KXW73" s="392"/>
      <c r="KXX73" s="381"/>
      <c r="KYF73" s="392"/>
      <c r="KYG73" s="381"/>
      <c r="KYO73" s="392"/>
      <c r="KYP73" s="381"/>
      <c r="KYX73" s="392"/>
      <c r="KYY73" s="381"/>
      <c r="KZG73" s="392"/>
      <c r="KZH73" s="381"/>
      <c r="KZP73" s="392"/>
      <c r="KZQ73" s="381"/>
      <c r="KZY73" s="392"/>
      <c r="KZZ73" s="381"/>
      <c r="LAH73" s="392"/>
      <c r="LAI73" s="381"/>
      <c r="LAQ73" s="392"/>
      <c r="LAR73" s="381"/>
      <c r="LAZ73" s="392"/>
      <c r="LBA73" s="381"/>
      <c r="LBI73" s="392"/>
      <c r="LBJ73" s="381"/>
      <c r="LBR73" s="392"/>
      <c r="LBS73" s="381"/>
      <c r="LCA73" s="392"/>
      <c r="LCB73" s="381"/>
      <c r="LCJ73" s="392"/>
      <c r="LCK73" s="381"/>
      <c r="LCS73" s="392"/>
      <c r="LCT73" s="381"/>
      <c r="LDB73" s="392"/>
      <c r="LDC73" s="381"/>
      <c r="LDK73" s="392"/>
      <c r="LDL73" s="381"/>
      <c r="LDT73" s="392"/>
      <c r="LDU73" s="381"/>
      <c r="LEC73" s="392"/>
      <c r="LED73" s="381"/>
      <c r="LEL73" s="392"/>
      <c r="LEM73" s="381"/>
      <c r="LEU73" s="392"/>
      <c r="LEV73" s="381"/>
      <c r="LFD73" s="392"/>
      <c r="LFE73" s="381"/>
      <c r="LFM73" s="392"/>
      <c r="LFN73" s="381"/>
      <c r="LFV73" s="392"/>
      <c r="LFW73" s="381"/>
      <c r="LGE73" s="392"/>
      <c r="LGF73" s="381"/>
      <c r="LGN73" s="392"/>
      <c r="LGO73" s="381"/>
      <c r="LGW73" s="392"/>
      <c r="LGX73" s="381"/>
      <c r="LHF73" s="392"/>
      <c r="LHG73" s="381"/>
      <c r="LHO73" s="392"/>
      <c r="LHP73" s="381"/>
      <c r="LHX73" s="392"/>
      <c r="LHY73" s="381"/>
      <c r="LIG73" s="392"/>
      <c r="LIH73" s="381"/>
      <c r="LIP73" s="392"/>
      <c r="LIQ73" s="381"/>
      <c r="LIY73" s="392"/>
      <c r="LIZ73" s="381"/>
      <c r="LJH73" s="392"/>
      <c r="LJI73" s="381"/>
      <c r="LJQ73" s="392"/>
      <c r="LJR73" s="381"/>
      <c r="LJZ73" s="392"/>
      <c r="LKA73" s="381"/>
      <c r="LKI73" s="392"/>
      <c r="LKJ73" s="381"/>
      <c r="LKR73" s="392"/>
      <c r="LKS73" s="381"/>
      <c r="LLA73" s="392"/>
      <c r="LLB73" s="381"/>
      <c r="LLJ73" s="392"/>
      <c r="LLK73" s="381"/>
      <c r="LLS73" s="392"/>
      <c r="LLT73" s="381"/>
      <c r="LMB73" s="392"/>
      <c r="LMC73" s="381"/>
      <c r="LMK73" s="392"/>
      <c r="LML73" s="381"/>
      <c r="LMT73" s="392"/>
      <c r="LMU73" s="381"/>
      <c r="LNC73" s="392"/>
      <c r="LND73" s="381"/>
      <c r="LNL73" s="392"/>
      <c r="LNM73" s="381"/>
      <c r="LNU73" s="392"/>
      <c r="LNV73" s="381"/>
      <c r="LOD73" s="392"/>
      <c r="LOE73" s="381"/>
      <c r="LOM73" s="392"/>
      <c r="LON73" s="381"/>
      <c r="LOV73" s="392"/>
      <c r="LOW73" s="381"/>
      <c r="LPE73" s="392"/>
      <c r="LPF73" s="381"/>
      <c r="LPN73" s="392"/>
      <c r="LPO73" s="381"/>
      <c r="LPW73" s="392"/>
      <c r="LPX73" s="381"/>
      <c r="LQF73" s="392"/>
      <c r="LQG73" s="381"/>
      <c r="LQO73" s="392"/>
      <c r="LQP73" s="381"/>
      <c r="LQX73" s="392"/>
      <c r="LQY73" s="381"/>
      <c r="LRG73" s="392"/>
      <c r="LRH73" s="381"/>
      <c r="LRP73" s="392"/>
      <c r="LRQ73" s="381"/>
      <c r="LRY73" s="392"/>
      <c r="LRZ73" s="381"/>
      <c r="LSH73" s="392"/>
      <c r="LSI73" s="381"/>
      <c r="LSQ73" s="392"/>
      <c r="LSR73" s="381"/>
      <c r="LSZ73" s="392"/>
      <c r="LTA73" s="381"/>
      <c r="LTI73" s="392"/>
      <c r="LTJ73" s="381"/>
      <c r="LTR73" s="392"/>
      <c r="LTS73" s="381"/>
      <c r="LUA73" s="392"/>
      <c r="LUB73" s="381"/>
      <c r="LUJ73" s="392"/>
      <c r="LUK73" s="381"/>
      <c r="LUS73" s="392"/>
      <c r="LUT73" s="381"/>
      <c r="LVB73" s="392"/>
      <c r="LVC73" s="381"/>
      <c r="LVK73" s="392"/>
      <c r="LVL73" s="381"/>
      <c r="LVT73" s="392"/>
      <c r="LVU73" s="381"/>
      <c r="LWC73" s="392"/>
      <c r="LWD73" s="381"/>
      <c r="LWL73" s="392"/>
      <c r="LWM73" s="381"/>
      <c r="LWU73" s="392"/>
      <c r="LWV73" s="381"/>
      <c r="LXD73" s="392"/>
      <c r="LXE73" s="381"/>
      <c r="LXM73" s="392"/>
      <c r="LXN73" s="381"/>
      <c r="LXV73" s="392"/>
      <c r="LXW73" s="381"/>
      <c r="LYE73" s="392"/>
      <c r="LYF73" s="381"/>
      <c r="LYN73" s="392"/>
      <c r="LYO73" s="381"/>
      <c r="LYW73" s="392"/>
      <c r="LYX73" s="381"/>
      <c r="LZF73" s="392"/>
      <c r="LZG73" s="381"/>
      <c r="LZO73" s="392"/>
      <c r="LZP73" s="381"/>
      <c r="LZX73" s="392"/>
      <c r="LZY73" s="381"/>
      <c r="MAG73" s="392"/>
      <c r="MAH73" s="381"/>
      <c r="MAP73" s="392"/>
      <c r="MAQ73" s="381"/>
      <c r="MAY73" s="392"/>
      <c r="MAZ73" s="381"/>
      <c r="MBH73" s="392"/>
      <c r="MBI73" s="381"/>
      <c r="MBQ73" s="392"/>
      <c r="MBR73" s="381"/>
      <c r="MBZ73" s="392"/>
      <c r="MCA73" s="381"/>
      <c r="MCI73" s="392"/>
      <c r="MCJ73" s="381"/>
      <c r="MCR73" s="392"/>
      <c r="MCS73" s="381"/>
      <c r="MDA73" s="392"/>
      <c r="MDB73" s="381"/>
      <c r="MDJ73" s="392"/>
      <c r="MDK73" s="381"/>
      <c r="MDS73" s="392"/>
      <c r="MDT73" s="381"/>
      <c r="MEB73" s="392"/>
      <c r="MEC73" s="381"/>
      <c r="MEK73" s="392"/>
      <c r="MEL73" s="381"/>
      <c r="MET73" s="392"/>
      <c r="MEU73" s="381"/>
      <c r="MFC73" s="392"/>
      <c r="MFD73" s="381"/>
      <c r="MFL73" s="392"/>
      <c r="MFM73" s="381"/>
      <c r="MFU73" s="392"/>
      <c r="MFV73" s="381"/>
      <c r="MGD73" s="392"/>
      <c r="MGE73" s="381"/>
      <c r="MGM73" s="392"/>
      <c r="MGN73" s="381"/>
      <c r="MGV73" s="392"/>
      <c r="MGW73" s="381"/>
      <c r="MHE73" s="392"/>
      <c r="MHF73" s="381"/>
      <c r="MHN73" s="392"/>
      <c r="MHO73" s="381"/>
      <c r="MHW73" s="392"/>
      <c r="MHX73" s="381"/>
      <c r="MIF73" s="392"/>
      <c r="MIG73" s="381"/>
      <c r="MIO73" s="392"/>
      <c r="MIP73" s="381"/>
      <c r="MIX73" s="392"/>
      <c r="MIY73" s="381"/>
      <c r="MJG73" s="392"/>
      <c r="MJH73" s="381"/>
      <c r="MJP73" s="392"/>
      <c r="MJQ73" s="381"/>
      <c r="MJY73" s="392"/>
      <c r="MJZ73" s="381"/>
      <c r="MKH73" s="392"/>
      <c r="MKI73" s="381"/>
      <c r="MKQ73" s="392"/>
      <c r="MKR73" s="381"/>
      <c r="MKZ73" s="392"/>
      <c r="MLA73" s="381"/>
      <c r="MLI73" s="392"/>
      <c r="MLJ73" s="381"/>
      <c r="MLR73" s="392"/>
      <c r="MLS73" s="381"/>
      <c r="MMA73" s="392"/>
      <c r="MMB73" s="381"/>
      <c r="MMJ73" s="392"/>
      <c r="MMK73" s="381"/>
      <c r="MMS73" s="392"/>
      <c r="MMT73" s="381"/>
      <c r="MNB73" s="392"/>
      <c r="MNC73" s="381"/>
      <c r="MNK73" s="392"/>
      <c r="MNL73" s="381"/>
      <c r="MNT73" s="392"/>
      <c r="MNU73" s="381"/>
      <c r="MOC73" s="392"/>
      <c r="MOD73" s="381"/>
      <c r="MOL73" s="392"/>
      <c r="MOM73" s="381"/>
      <c r="MOU73" s="392"/>
      <c r="MOV73" s="381"/>
      <c r="MPD73" s="392"/>
      <c r="MPE73" s="381"/>
      <c r="MPM73" s="392"/>
      <c r="MPN73" s="381"/>
      <c r="MPV73" s="392"/>
      <c r="MPW73" s="381"/>
      <c r="MQE73" s="392"/>
      <c r="MQF73" s="381"/>
      <c r="MQN73" s="392"/>
      <c r="MQO73" s="381"/>
      <c r="MQW73" s="392"/>
      <c r="MQX73" s="381"/>
      <c r="MRF73" s="392"/>
      <c r="MRG73" s="381"/>
      <c r="MRO73" s="392"/>
      <c r="MRP73" s="381"/>
      <c r="MRX73" s="392"/>
      <c r="MRY73" s="381"/>
      <c r="MSG73" s="392"/>
      <c r="MSH73" s="381"/>
      <c r="MSP73" s="392"/>
      <c r="MSQ73" s="381"/>
      <c r="MSY73" s="392"/>
      <c r="MSZ73" s="381"/>
      <c r="MTH73" s="392"/>
      <c r="MTI73" s="381"/>
      <c r="MTQ73" s="392"/>
      <c r="MTR73" s="381"/>
      <c r="MTZ73" s="392"/>
      <c r="MUA73" s="381"/>
      <c r="MUI73" s="392"/>
      <c r="MUJ73" s="381"/>
      <c r="MUR73" s="392"/>
      <c r="MUS73" s="381"/>
      <c r="MVA73" s="392"/>
      <c r="MVB73" s="381"/>
      <c r="MVJ73" s="392"/>
      <c r="MVK73" s="381"/>
      <c r="MVS73" s="392"/>
      <c r="MVT73" s="381"/>
      <c r="MWB73" s="392"/>
      <c r="MWC73" s="381"/>
      <c r="MWK73" s="392"/>
      <c r="MWL73" s="381"/>
      <c r="MWT73" s="392"/>
      <c r="MWU73" s="381"/>
      <c r="MXC73" s="392"/>
      <c r="MXD73" s="381"/>
      <c r="MXL73" s="392"/>
      <c r="MXM73" s="381"/>
      <c r="MXU73" s="392"/>
      <c r="MXV73" s="381"/>
      <c r="MYD73" s="392"/>
      <c r="MYE73" s="381"/>
      <c r="MYM73" s="392"/>
      <c r="MYN73" s="381"/>
      <c r="MYV73" s="392"/>
      <c r="MYW73" s="381"/>
      <c r="MZE73" s="392"/>
      <c r="MZF73" s="381"/>
      <c r="MZN73" s="392"/>
      <c r="MZO73" s="381"/>
      <c r="MZW73" s="392"/>
      <c r="MZX73" s="381"/>
      <c r="NAF73" s="392"/>
      <c r="NAG73" s="381"/>
      <c r="NAO73" s="392"/>
      <c r="NAP73" s="381"/>
      <c r="NAX73" s="392"/>
      <c r="NAY73" s="381"/>
      <c r="NBG73" s="392"/>
      <c r="NBH73" s="381"/>
      <c r="NBP73" s="392"/>
      <c r="NBQ73" s="381"/>
      <c r="NBY73" s="392"/>
      <c r="NBZ73" s="381"/>
      <c r="NCH73" s="392"/>
      <c r="NCI73" s="381"/>
      <c r="NCQ73" s="392"/>
      <c r="NCR73" s="381"/>
      <c r="NCZ73" s="392"/>
      <c r="NDA73" s="381"/>
      <c r="NDI73" s="392"/>
      <c r="NDJ73" s="381"/>
      <c r="NDR73" s="392"/>
      <c r="NDS73" s="381"/>
      <c r="NEA73" s="392"/>
      <c r="NEB73" s="381"/>
      <c r="NEJ73" s="392"/>
      <c r="NEK73" s="381"/>
      <c r="NES73" s="392"/>
      <c r="NET73" s="381"/>
      <c r="NFB73" s="392"/>
      <c r="NFC73" s="381"/>
      <c r="NFK73" s="392"/>
      <c r="NFL73" s="381"/>
      <c r="NFT73" s="392"/>
      <c r="NFU73" s="381"/>
      <c r="NGC73" s="392"/>
      <c r="NGD73" s="381"/>
      <c r="NGL73" s="392"/>
      <c r="NGM73" s="381"/>
      <c r="NGU73" s="392"/>
      <c r="NGV73" s="381"/>
      <c r="NHD73" s="392"/>
      <c r="NHE73" s="381"/>
      <c r="NHM73" s="392"/>
      <c r="NHN73" s="381"/>
      <c r="NHV73" s="392"/>
      <c r="NHW73" s="381"/>
      <c r="NIE73" s="392"/>
      <c r="NIF73" s="381"/>
      <c r="NIN73" s="392"/>
      <c r="NIO73" s="381"/>
      <c r="NIW73" s="392"/>
      <c r="NIX73" s="381"/>
      <c r="NJF73" s="392"/>
      <c r="NJG73" s="381"/>
      <c r="NJO73" s="392"/>
      <c r="NJP73" s="381"/>
      <c r="NJX73" s="392"/>
      <c r="NJY73" s="381"/>
      <c r="NKG73" s="392"/>
      <c r="NKH73" s="381"/>
      <c r="NKP73" s="392"/>
      <c r="NKQ73" s="381"/>
      <c r="NKY73" s="392"/>
      <c r="NKZ73" s="381"/>
      <c r="NLH73" s="392"/>
      <c r="NLI73" s="381"/>
      <c r="NLQ73" s="392"/>
      <c r="NLR73" s="381"/>
      <c r="NLZ73" s="392"/>
      <c r="NMA73" s="381"/>
      <c r="NMI73" s="392"/>
      <c r="NMJ73" s="381"/>
      <c r="NMR73" s="392"/>
      <c r="NMS73" s="381"/>
      <c r="NNA73" s="392"/>
      <c r="NNB73" s="381"/>
      <c r="NNJ73" s="392"/>
      <c r="NNK73" s="381"/>
      <c r="NNS73" s="392"/>
      <c r="NNT73" s="381"/>
      <c r="NOB73" s="392"/>
      <c r="NOC73" s="381"/>
      <c r="NOK73" s="392"/>
      <c r="NOL73" s="381"/>
      <c r="NOT73" s="392"/>
      <c r="NOU73" s="381"/>
      <c r="NPC73" s="392"/>
      <c r="NPD73" s="381"/>
      <c r="NPL73" s="392"/>
      <c r="NPM73" s="381"/>
      <c r="NPU73" s="392"/>
      <c r="NPV73" s="381"/>
      <c r="NQD73" s="392"/>
      <c r="NQE73" s="381"/>
      <c r="NQM73" s="392"/>
      <c r="NQN73" s="381"/>
      <c r="NQV73" s="392"/>
      <c r="NQW73" s="381"/>
      <c r="NRE73" s="392"/>
      <c r="NRF73" s="381"/>
      <c r="NRN73" s="392"/>
      <c r="NRO73" s="381"/>
      <c r="NRW73" s="392"/>
      <c r="NRX73" s="381"/>
      <c r="NSF73" s="392"/>
      <c r="NSG73" s="381"/>
      <c r="NSO73" s="392"/>
      <c r="NSP73" s="381"/>
      <c r="NSX73" s="392"/>
      <c r="NSY73" s="381"/>
      <c r="NTG73" s="392"/>
      <c r="NTH73" s="381"/>
      <c r="NTP73" s="392"/>
      <c r="NTQ73" s="381"/>
      <c r="NTY73" s="392"/>
      <c r="NTZ73" s="381"/>
      <c r="NUH73" s="392"/>
      <c r="NUI73" s="381"/>
      <c r="NUQ73" s="392"/>
      <c r="NUR73" s="381"/>
      <c r="NUZ73" s="392"/>
      <c r="NVA73" s="381"/>
      <c r="NVI73" s="392"/>
      <c r="NVJ73" s="381"/>
      <c r="NVR73" s="392"/>
      <c r="NVS73" s="381"/>
      <c r="NWA73" s="392"/>
      <c r="NWB73" s="381"/>
      <c r="NWJ73" s="392"/>
      <c r="NWK73" s="381"/>
      <c r="NWS73" s="392"/>
      <c r="NWT73" s="381"/>
      <c r="NXB73" s="392"/>
      <c r="NXC73" s="381"/>
      <c r="NXK73" s="392"/>
      <c r="NXL73" s="381"/>
      <c r="NXT73" s="392"/>
      <c r="NXU73" s="381"/>
      <c r="NYC73" s="392"/>
      <c r="NYD73" s="381"/>
      <c r="NYL73" s="392"/>
      <c r="NYM73" s="381"/>
      <c r="NYU73" s="392"/>
      <c r="NYV73" s="381"/>
      <c r="NZD73" s="392"/>
      <c r="NZE73" s="381"/>
      <c r="NZM73" s="392"/>
      <c r="NZN73" s="381"/>
      <c r="NZV73" s="392"/>
      <c r="NZW73" s="381"/>
      <c r="OAE73" s="392"/>
      <c r="OAF73" s="381"/>
      <c r="OAN73" s="392"/>
      <c r="OAO73" s="381"/>
      <c r="OAW73" s="392"/>
      <c r="OAX73" s="381"/>
      <c r="OBF73" s="392"/>
      <c r="OBG73" s="381"/>
      <c r="OBO73" s="392"/>
      <c r="OBP73" s="381"/>
      <c r="OBX73" s="392"/>
      <c r="OBY73" s="381"/>
      <c r="OCG73" s="392"/>
      <c r="OCH73" s="381"/>
      <c r="OCP73" s="392"/>
      <c r="OCQ73" s="381"/>
      <c r="OCY73" s="392"/>
      <c r="OCZ73" s="381"/>
      <c r="ODH73" s="392"/>
      <c r="ODI73" s="381"/>
      <c r="ODQ73" s="392"/>
      <c r="ODR73" s="381"/>
      <c r="ODZ73" s="392"/>
      <c r="OEA73" s="381"/>
      <c r="OEI73" s="392"/>
      <c r="OEJ73" s="381"/>
      <c r="OER73" s="392"/>
      <c r="OES73" s="381"/>
      <c r="OFA73" s="392"/>
      <c r="OFB73" s="381"/>
      <c r="OFJ73" s="392"/>
      <c r="OFK73" s="381"/>
      <c r="OFS73" s="392"/>
      <c r="OFT73" s="381"/>
      <c r="OGB73" s="392"/>
      <c r="OGC73" s="381"/>
      <c r="OGK73" s="392"/>
      <c r="OGL73" s="381"/>
      <c r="OGT73" s="392"/>
      <c r="OGU73" s="381"/>
      <c r="OHC73" s="392"/>
      <c r="OHD73" s="381"/>
      <c r="OHL73" s="392"/>
      <c r="OHM73" s="381"/>
      <c r="OHU73" s="392"/>
      <c r="OHV73" s="381"/>
      <c r="OID73" s="392"/>
      <c r="OIE73" s="381"/>
      <c r="OIM73" s="392"/>
      <c r="OIN73" s="381"/>
      <c r="OIV73" s="392"/>
      <c r="OIW73" s="381"/>
      <c r="OJE73" s="392"/>
      <c r="OJF73" s="381"/>
      <c r="OJN73" s="392"/>
      <c r="OJO73" s="381"/>
      <c r="OJW73" s="392"/>
      <c r="OJX73" s="381"/>
      <c r="OKF73" s="392"/>
      <c r="OKG73" s="381"/>
      <c r="OKO73" s="392"/>
      <c r="OKP73" s="381"/>
      <c r="OKX73" s="392"/>
      <c r="OKY73" s="381"/>
      <c r="OLG73" s="392"/>
      <c r="OLH73" s="381"/>
      <c r="OLP73" s="392"/>
      <c r="OLQ73" s="381"/>
      <c r="OLY73" s="392"/>
      <c r="OLZ73" s="381"/>
      <c r="OMH73" s="392"/>
      <c r="OMI73" s="381"/>
      <c r="OMQ73" s="392"/>
      <c r="OMR73" s="381"/>
      <c r="OMZ73" s="392"/>
      <c r="ONA73" s="381"/>
      <c r="ONI73" s="392"/>
      <c r="ONJ73" s="381"/>
      <c r="ONR73" s="392"/>
      <c r="ONS73" s="381"/>
      <c r="OOA73" s="392"/>
      <c r="OOB73" s="381"/>
      <c r="OOJ73" s="392"/>
      <c r="OOK73" s="381"/>
      <c r="OOS73" s="392"/>
      <c r="OOT73" s="381"/>
      <c r="OPB73" s="392"/>
      <c r="OPC73" s="381"/>
      <c r="OPK73" s="392"/>
      <c r="OPL73" s="381"/>
      <c r="OPT73" s="392"/>
      <c r="OPU73" s="381"/>
      <c r="OQC73" s="392"/>
      <c r="OQD73" s="381"/>
      <c r="OQL73" s="392"/>
      <c r="OQM73" s="381"/>
      <c r="OQU73" s="392"/>
      <c r="OQV73" s="381"/>
      <c r="ORD73" s="392"/>
      <c r="ORE73" s="381"/>
      <c r="ORM73" s="392"/>
      <c r="ORN73" s="381"/>
      <c r="ORV73" s="392"/>
      <c r="ORW73" s="381"/>
      <c r="OSE73" s="392"/>
      <c r="OSF73" s="381"/>
      <c r="OSN73" s="392"/>
      <c r="OSO73" s="381"/>
      <c r="OSW73" s="392"/>
      <c r="OSX73" s="381"/>
      <c r="OTF73" s="392"/>
      <c r="OTG73" s="381"/>
      <c r="OTO73" s="392"/>
      <c r="OTP73" s="381"/>
      <c r="OTX73" s="392"/>
      <c r="OTY73" s="381"/>
      <c r="OUG73" s="392"/>
      <c r="OUH73" s="381"/>
      <c r="OUP73" s="392"/>
      <c r="OUQ73" s="381"/>
      <c r="OUY73" s="392"/>
      <c r="OUZ73" s="381"/>
      <c r="OVH73" s="392"/>
      <c r="OVI73" s="381"/>
      <c r="OVQ73" s="392"/>
      <c r="OVR73" s="381"/>
      <c r="OVZ73" s="392"/>
      <c r="OWA73" s="381"/>
      <c r="OWI73" s="392"/>
      <c r="OWJ73" s="381"/>
      <c r="OWR73" s="392"/>
      <c r="OWS73" s="381"/>
      <c r="OXA73" s="392"/>
      <c r="OXB73" s="381"/>
      <c r="OXJ73" s="392"/>
      <c r="OXK73" s="381"/>
      <c r="OXS73" s="392"/>
      <c r="OXT73" s="381"/>
      <c r="OYB73" s="392"/>
      <c r="OYC73" s="381"/>
      <c r="OYK73" s="392"/>
      <c r="OYL73" s="381"/>
      <c r="OYT73" s="392"/>
      <c r="OYU73" s="381"/>
      <c r="OZC73" s="392"/>
      <c r="OZD73" s="381"/>
      <c r="OZL73" s="392"/>
      <c r="OZM73" s="381"/>
      <c r="OZU73" s="392"/>
      <c r="OZV73" s="381"/>
      <c r="PAD73" s="392"/>
      <c r="PAE73" s="381"/>
      <c r="PAM73" s="392"/>
      <c r="PAN73" s="381"/>
      <c r="PAV73" s="392"/>
      <c r="PAW73" s="381"/>
      <c r="PBE73" s="392"/>
      <c r="PBF73" s="381"/>
      <c r="PBN73" s="392"/>
      <c r="PBO73" s="381"/>
      <c r="PBW73" s="392"/>
      <c r="PBX73" s="381"/>
      <c r="PCF73" s="392"/>
      <c r="PCG73" s="381"/>
      <c r="PCO73" s="392"/>
      <c r="PCP73" s="381"/>
      <c r="PCX73" s="392"/>
      <c r="PCY73" s="381"/>
      <c r="PDG73" s="392"/>
      <c r="PDH73" s="381"/>
      <c r="PDP73" s="392"/>
      <c r="PDQ73" s="381"/>
      <c r="PDY73" s="392"/>
      <c r="PDZ73" s="381"/>
      <c r="PEH73" s="392"/>
      <c r="PEI73" s="381"/>
      <c r="PEQ73" s="392"/>
      <c r="PER73" s="381"/>
      <c r="PEZ73" s="392"/>
      <c r="PFA73" s="381"/>
      <c r="PFI73" s="392"/>
      <c r="PFJ73" s="381"/>
      <c r="PFR73" s="392"/>
      <c r="PFS73" s="381"/>
      <c r="PGA73" s="392"/>
      <c r="PGB73" s="381"/>
      <c r="PGJ73" s="392"/>
      <c r="PGK73" s="381"/>
      <c r="PGS73" s="392"/>
      <c r="PGT73" s="381"/>
      <c r="PHB73" s="392"/>
      <c r="PHC73" s="381"/>
      <c r="PHK73" s="392"/>
      <c r="PHL73" s="381"/>
      <c r="PHT73" s="392"/>
      <c r="PHU73" s="381"/>
      <c r="PIC73" s="392"/>
      <c r="PID73" s="381"/>
      <c r="PIL73" s="392"/>
      <c r="PIM73" s="381"/>
      <c r="PIU73" s="392"/>
      <c r="PIV73" s="381"/>
      <c r="PJD73" s="392"/>
      <c r="PJE73" s="381"/>
      <c r="PJM73" s="392"/>
      <c r="PJN73" s="381"/>
      <c r="PJV73" s="392"/>
      <c r="PJW73" s="381"/>
      <c r="PKE73" s="392"/>
      <c r="PKF73" s="381"/>
      <c r="PKN73" s="392"/>
      <c r="PKO73" s="381"/>
      <c r="PKW73" s="392"/>
      <c r="PKX73" s="381"/>
      <c r="PLF73" s="392"/>
      <c r="PLG73" s="381"/>
      <c r="PLO73" s="392"/>
      <c r="PLP73" s="381"/>
      <c r="PLX73" s="392"/>
      <c r="PLY73" s="381"/>
      <c r="PMG73" s="392"/>
      <c r="PMH73" s="381"/>
      <c r="PMP73" s="392"/>
      <c r="PMQ73" s="381"/>
      <c r="PMY73" s="392"/>
      <c r="PMZ73" s="381"/>
      <c r="PNH73" s="392"/>
      <c r="PNI73" s="381"/>
      <c r="PNQ73" s="392"/>
      <c r="PNR73" s="381"/>
      <c r="PNZ73" s="392"/>
      <c r="POA73" s="381"/>
      <c r="POI73" s="392"/>
      <c r="POJ73" s="381"/>
      <c r="POR73" s="392"/>
      <c r="POS73" s="381"/>
      <c r="PPA73" s="392"/>
      <c r="PPB73" s="381"/>
      <c r="PPJ73" s="392"/>
      <c r="PPK73" s="381"/>
      <c r="PPS73" s="392"/>
      <c r="PPT73" s="381"/>
      <c r="PQB73" s="392"/>
      <c r="PQC73" s="381"/>
      <c r="PQK73" s="392"/>
      <c r="PQL73" s="381"/>
      <c r="PQT73" s="392"/>
      <c r="PQU73" s="381"/>
      <c r="PRC73" s="392"/>
      <c r="PRD73" s="381"/>
      <c r="PRL73" s="392"/>
      <c r="PRM73" s="381"/>
      <c r="PRU73" s="392"/>
      <c r="PRV73" s="381"/>
      <c r="PSD73" s="392"/>
      <c r="PSE73" s="381"/>
      <c r="PSM73" s="392"/>
      <c r="PSN73" s="381"/>
      <c r="PSV73" s="392"/>
      <c r="PSW73" s="381"/>
      <c r="PTE73" s="392"/>
      <c r="PTF73" s="381"/>
      <c r="PTN73" s="392"/>
      <c r="PTO73" s="381"/>
      <c r="PTW73" s="392"/>
      <c r="PTX73" s="381"/>
      <c r="PUF73" s="392"/>
      <c r="PUG73" s="381"/>
      <c r="PUO73" s="392"/>
      <c r="PUP73" s="381"/>
      <c r="PUX73" s="392"/>
      <c r="PUY73" s="381"/>
      <c r="PVG73" s="392"/>
      <c r="PVH73" s="381"/>
      <c r="PVP73" s="392"/>
      <c r="PVQ73" s="381"/>
      <c r="PVY73" s="392"/>
      <c r="PVZ73" s="381"/>
      <c r="PWH73" s="392"/>
      <c r="PWI73" s="381"/>
      <c r="PWQ73" s="392"/>
      <c r="PWR73" s="381"/>
      <c r="PWZ73" s="392"/>
      <c r="PXA73" s="381"/>
      <c r="PXI73" s="392"/>
      <c r="PXJ73" s="381"/>
      <c r="PXR73" s="392"/>
      <c r="PXS73" s="381"/>
      <c r="PYA73" s="392"/>
      <c r="PYB73" s="381"/>
      <c r="PYJ73" s="392"/>
      <c r="PYK73" s="381"/>
      <c r="PYS73" s="392"/>
      <c r="PYT73" s="381"/>
      <c r="PZB73" s="392"/>
      <c r="PZC73" s="381"/>
      <c r="PZK73" s="392"/>
      <c r="PZL73" s="381"/>
      <c r="PZT73" s="392"/>
      <c r="PZU73" s="381"/>
      <c r="QAC73" s="392"/>
      <c r="QAD73" s="381"/>
      <c r="QAL73" s="392"/>
      <c r="QAM73" s="381"/>
      <c r="QAU73" s="392"/>
      <c r="QAV73" s="381"/>
      <c r="QBD73" s="392"/>
      <c r="QBE73" s="381"/>
      <c r="QBM73" s="392"/>
      <c r="QBN73" s="381"/>
      <c r="QBV73" s="392"/>
      <c r="QBW73" s="381"/>
      <c r="QCE73" s="392"/>
      <c r="QCF73" s="381"/>
      <c r="QCN73" s="392"/>
      <c r="QCO73" s="381"/>
      <c r="QCW73" s="392"/>
      <c r="QCX73" s="381"/>
      <c r="QDF73" s="392"/>
      <c r="QDG73" s="381"/>
      <c r="QDO73" s="392"/>
      <c r="QDP73" s="381"/>
      <c r="QDX73" s="392"/>
      <c r="QDY73" s="381"/>
      <c r="QEG73" s="392"/>
      <c r="QEH73" s="381"/>
      <c r="QEP73" s="392"/>
      <c r="QEQ73" s="381"/>
      <c r="QEY73" s="392"/>
      <c r="QEZ73" s="381"/>
      <c r="QFH73" s="392"/>
      <c r="QFI73" s="381"/>
      <c r="QFQ73" s="392"/>
      <c r="QFR73" s="381"/>
      <c r="QFZ73" s="392"/>
      <c r="QGA73" s="381"/>
      <c r="QGI73" s="392"/>
      <c r="QGJ73" s="381"/>
      <c r="QGR73" s="392"/>
      <c r="QGS73" s="381"/>
      <c r="QHA73" s="392"/>
      <c r="QHB73" s="381"/>
      <c r="QHJ73" s="392"/>
      <c r="QHK73" s="381"/>
      <c r="QHS73" s="392"/>
      <c r="QHT73" s="381"/>
      <c r="QIB73" s="392"/>
      <c r="QIC73" s="381"/>
      <c r="QIK73" s="392"/>
      <c r="QIL73" s="381"/>
      <c r="QIT73" s="392"/>
      <c r="QIU73" s="381"/>
      <c r="QJC73" s="392"/>
      <c r="QJD73" s="381"/>
      <c r="QJL73" s="392"/>
      <c r="QJM73" s="381"/>
      <c r="QJU73" s="392"/>
      <c r="QJV73" s="381"/>
      <c r="QKD73" s="392"/>
      <c r="QKE73" s="381"/>
      <c r="QKM73" s="392"/>
      <c r="QKN73" s="381"/>
      <c r="QKV73" s="392"/>
      <c r="QKW73" s="381"/>
      <c r="QLE73" s="392"/>
      <c r="QLF73" s="381"/>
      <c r="QLN73" s="392"/>
      <c r="QLO73" s="381"/>
      <c r="QLW73" s="392"/>
      <c r="QLX73" s="381"/>
      <c r="QMF73" s="392"/>
      <c r="QMG73" s="381"/>
      <c r="QMO73" s="392"/>
      <c r="QMP73" s="381"/>
      <c r="QMX73" s="392"/>
      <c r="QMY73" s="381"/>
      <c r="QNG73" s="392"/>
      <c r="QNH73" s="381"/>
      <c r="QNP73" s="392"/>
      <c r="QNQ73" s="381"/>
      <c r="QNY73" s="392"/>
      <c r="QNZ73" s="381"/>
      <c r="QOH73" s="392"/>
      <c r="QOI73" s="381"/>
      <c r="QOQ73" s="392"/>
      <c r="QOR73" s="381"/>
      <c r="QOZ73" s="392"/>
      <c r="QPA73" s="381"/>
      <c r="QPI73" s="392"/>
      <c r="QPJ73" s="381"/>
      <c r="QPR73" s="392"/>
      <c r="QPS73" s="381"/>
      <c r="QQA73" s="392"/>
      <c r="QQB73" s="381"/>
      <c r="QQJ73" s="392"/>
      <c r="QQK73" s="381"/>
      <c r="QQS73" s="392"/>
      <c r="QQT73" s="381"/>
      <c r="QRB73" s="392"/>
      <c r="QRC73" s="381"/>
      <c r="QRK73" s="392"/>
      <c r="QRL73" s="381"/>
      <c r="QRT73" s="392"/>
      <c r="QRU73" s="381"/>
      <c r="QSC73" s="392"/>
      <c r="QSD73" s="381"/>
      <c r="QSL73" s="392"/>
      <c r="QSM73" s="381"/>
      <c r="QSU73" s="392"/>
      <c r="QSV73" s="381"/>
      <c r="QTD73" s="392"/>
      <c r="QTE73" s="381"/>
      <c r="QTM73" s="392"/>
      <c r="QTN73" s="381"/>
      <c r="QTV73" s="392"/>
      <c r="QTW73" s="381"/>
      <c r="QUE73" s="392"/>
      <c r="QUF73" s="381"/>
      <c r="QUN73" s="392"/>
      <c r="QUO73" s="381"/>
      <c r="QUW73" s="392"/>
      <c r="QUX73" s="381"/>
      <c r="QVF73" s="392"/>
      <c r="QVG73" s="381"/>
      <c r="QVO73" s="392"/>
      <c r="QVP73" s="381"/>
      <c r="QVX73" s="392"/>
      <c r="QVY73" s="381"/>
      <c r="QWG73" s="392"/>
      <c r="QWH73" s="381"/>
      <c r="QWP73" s="392"/>
      <c r="QWQ73" s="381"/>
      <c r="QWY73" s="392"/>
      <c r="QWZ73" s="381"/>
      <c r="QXH73" s="392"/>
      <c r="QXI73" s="381"/>
      <c r="QXQ73" s="392"/>
      <c r="QXR73" s="381"/>
      <c r="QXZ73" s="392"/>
      <c r="QYA73" s="381"/>
      <c r="QYI73" s="392"/>
      <c r="QYJ73" s="381"/>
      <c r="QYR73" s="392"/>
      <c r="QYS73" s="381"/>
      <c r="QZA73" s="392"/>
      <c r="QZB73" s="381"/>
      <c r="QZJ73" s="392"/>
      <c r="QZK73" s="381"/>
      <c r="QZS73" s="392"/>
      <c r="QZT73" s="381"/>
      <c r="RAB73" s="392"/>
      <c r="RAC73" s="381"/>
      <c r="RAK73" s="392"/>
      <c r="RAL73" s="381"/>
      <c r="RAT73" s="392"/>
      <c r="RAU73" s="381"/>
      <c r="RBC73" s="392"/>
      <c r="RBD73" s="381"/>
      <c r="RBL73" s="392"/>
      <c r="RBM73" s="381"/>
      <c r="RBU73" s="392"/>
      <c r="RBV73" s="381"/>
      <c r="RCD73" s="392"/>
      <c r="RCE73" s="381"/>
      <c r="RCM73" s="392"/>
      <c r="RCN73" s="381"/>
      <c r="RCV73" s="392"/>
      <c r="RCW73" s="381"/>
      <c r="RDE73" s="392"/>
      <c r="RDF73" s="381"/>
      <c r="RDN73" s="392"/>
      <c r="RDO73" s="381"/>
      <c r="RDW73" s="392"/>
      <c r="RDX73" s="381"/>
      <c r="REF73" s="392"/>
      <c r="REG73" s="381"/>
      <c r="REO73" s="392"/>
      <c r="REP73" s="381"/>
      <c r="REX73" s="392"/>
      <c r="REY73" s="381"/>
      <c r="RFG73" s="392"/>
      <c r="RFH73" s="381"/>
      <c r="RFP73" s="392"/>
      <c r="RFQ73" s="381"/>
      <c r="RFY73" s="392"/>
      <c r="RFZ73" s="381"/>
      <c r="RGH73" s="392"/>
      <c r="RGI73" s="381"/>
      <c r="RGQ73" s="392"/>
      <c r="RGR73" s="381"/>
      <c r="RGZ73" s="392"/>
      <c r="RHA73" s="381"/>
      <c r="RHI73" s="392"/>
      <c r="RHJ73" s="381"/>
      <c r="RHR73" s="392"/>
      <c r="RHS73" s="381"/>
      <c r="RIA73" s="392"/>
      <c r="RIB73" s="381"/>
      <c r="RIJ73" s="392"/>
      <c r="RIK73" s="381"/>
      <c r="RIS73" s="392"/>
      <c r="RIT73" s="381"/>
      <c r="RJB73" s="392"/>
      <c r="RJC73" s="381"/>
      <c r="RJK73" s="392"/>
      <c r="RJL73" s="381"/>
      <c r="RJT73" s="392"/>
      <c r="RJU73" s="381"/>
      <c r="RKC73" s="392"/>
      <c r="RKD73" s="381"/>
      <c r="RKL73" s="392"/>
      <c r="RKM73" s="381"/>
      <c r="RKU73" s="392"/>
      <c r="RKV73" s="381"/>
      <c r="RLD73" s="392"/>
      <c r="RLE73" s="381"/>
      <c r="RLM73" s="392"/>
      <c r="RLN73" s="381"/>
      <c r="RLV73" s="392"/>
      <c r="RLW73" s="381"/>
      <c r="RME73" s="392"/>
      <c r="RMF73" s="381"/>
      <c r="RMN73" s="392"/>
      <c r="RMO73" s="381"/>
      <c r="RMW73" s="392"/>
      <c r="RMX73" s="381"/>
      <c r="RNF73" s="392"/>
      <c r="RNG73" s="381"/>
      <c r="RNO73" s="392"/>
      <c r="RNP73" s="381"/>
      <c r="RNX73" s="392"/>
      <c r="RNY73" s="381"/>
      <c r="ROG73" s="392"/>
      <c r="ROH73" s="381"/>
      <c r="ROP73" s="392"/>
      <c r="ROQ73" s="381"/>
      <c r="ROY73" s="392"/>
      <c r="ROZ73" s="381"/>
      <c r="RPH73" s="392"/>
      <c r="RPI73" s="381"/>
      <c r="RPQ73" s="392"/>
      <c r="RPR73" s="381"/>
      <c r="RPZ73" s="392"/>
      <c r="RQA73" s="381"/>
      <c r="RQI73" s="392"/>
      <c r="RQJ73" s="381"/>
      <c r="RQR73" s="392"/>
      <c r="RQS73" s="381"/>
      <c r="RRA73" s="392"/>
      <c r="RRB73" s="381"/>
      <c r="RRJ73" s="392"/>
      <c r="RRK73" s="381"/>
      <c r="RRS73" s="392"/>
      <c r="RRT73" s="381"/>
      <c r="RSB73" s="392"/>
      <c r="RSC73" s="381"/>
      <c r="RSK73" s="392"/>
      <c r="RSL73" s="381"/>
      <c r="RST73" s="392"/>
      <c r="RSU73" s="381"/>
      <c r="RTC73" s="392"/>
      <c r="RTD73" s="381"/>
      <c r="RTL73" s="392"/>
      <c r="RTM73" s="381"/>
      <c r="RTU73" s="392"/>
      <c r="RTV73" s="381"/>
      <c r="RUD73" s="392"/>
      <c r="RUE73" s="381"/>
      <c r="RUM73" s="392"/>
      <c r="RUN73" s="381"/>
      <c r="RUV73" s="392"/>
      <c r="RUW73" s="381"/>
      <c r="RVE73" s="392"/>
      <c r="RVF73" s="381"/>
      <c r="RVN73" s="392"/>
      <c r="RVO73" s="381"/>
      <c r="RVW73" s="392"/>
      <c r="RVX73" s="381"/>
      <c r="RWF73" s="392"/>
      <c r="RWG73" s="381"/>
      <c r="RWO73" s="392"/>
      <c r="RWP73" s="381"/>
      <c r="RWX73" s="392"/>
      <c r="RWY73" s="381"/>
      <c r="RXG73" s="392"/>
      <c r="RXH73" s="381"/>
      <c r="RXP73" s="392"/>
      <c r="RXQ73" s="381"/>
      <c r="RXY73" s="392"/>
      <c r="RXZ73" s="381"/>
      <c r="RYH73" s="392"/>
      <c r="RYI73" s="381"/>
      <c r="RYQ73" s="392"/>
      <c r="RYR73" s="381"/>
      <c r="RYZ73" s="392"/>
      <c r="RZA73" s="381"/>
      <c r="RZI73" s="392"/>
      <c r="RZJ73" s="381"/>
      <c r="RZR73" s="392"/>
      <c r="RZS73" s="381"/>
      <c r="SAA73" s="392"/>
      <c r="SAB73" s="381"/>
      <c r="SAJ73" s="392"/>
      <c r="SAK73" s="381"/>
      <c r="SAS73" s="392"/>
      <c r="SAT73" s="381"/>
      <c r="SBB73" s="392"/>
      <c r="SBC73" s="381"/>
      <c r="SBK73" s="392"/>
      <c r="SBL73" s="381"/>
      <c r="SBT73" s="392"/>
      <c r="SBU73" s="381"/>
      <c r="SCC73" s="392"/>
      <c r="SCD73" s="381"/>
      <c r="SCL73" s="392"/>
      <c r="SCM73" s="381"/>
      <c r="SCU73" s="392"/>
      <c r="SCV73" s="381"/>
      <c r="SDD73" s="392"/>
      <c r="SDE73" s="381"/>
      <c r="SDM73" s="392"/>
      <c r="SDN73" s="381"/>
      <c r="SDV73" s="392"/>
      <c r="SDW73" s="381"/>
      <c r="SEE73" s="392"/>
      <c r="SEF73" s="381"/>
      <c r="SEN73" s="392"/>
      <c r="SEO73" s="381"/>
      <c r="SEW73" s="392"/>
      <c r="SEX73" s="381"/>
      <c r="SFF73" s="392"/>
      <c r="SFG73" s="381"/>
      <c r="SFO73" s="392"/>
      <c r="SFP73" s="381"/>
      <c r="SFX73" s="392"/>
      <c r="SFY73" s="381"/>
      <c r="SGG73" s="392"/>
      <c r="SGH73" s="381"/>
      <c r="SGP73" s="392"/>
      <c r="SGQ73" s="381"/>
      <c r="SGY73" s="392"/>
      <c r="SGZ73" s="381"/>
      <c r="SHH73" s="392"/>
      <c r="SHI73" s="381"/>
      <c r="SHQ73" s="392"/>
      <c r="SHR73" s="381"/>
      <c r="SHZ73" s="392"/>
      <c r="SIA73" s="381"/>
      <c r="SII73" s="392"/>
      <c r="SIJ73" s="381"/>
      <c r="SIR73" s="392"/>
      <c r="SIS73" s="381"/>
      <c r="SJA73" s="392"/>
      <c r="SJB73" s="381"/>
      <c r="SJJ73" s="392"/>
      <c r="SJK73" s="381"/>
      <c r="SJS73" s="392"/>
      <c r="SJT73" s="381"/>
      <c r="SKB73" s="392"/>
      <c r="SKC73" s="381"/>
      <c r="SKK73" s="392"/>
      <c r="SKL73" s="381"/>
      <c r="SKT73" s="392"/>
      <c r="SKU73" s="381"/>
      <c r="SLC73" s="392"/>
      <c r="SLD73" s="381"/>
      <c r="SLL73" s="392"/>
      <c r="SLM73" s="381"/>
      <c r="SLU73" s="392"/>
      <c r="SLV73" s="381"/>
      <c r="SMD73" s="392"/>
      <c r="SME73" s="381"/>
      <c r="SMM73" s="392"/>
      <c r="SMN73" s="381"/>
      <c r="SMV73" s="392"/>
      <c r="SMW73" s="381"/>
      <c r="SNE73" s="392"/>
      <c r="SNF73" s="381"/>
      <c r="SNN73" s="392"/>
      <c r="SNO73" s="381"/>
      <c r="SNW73" s="392"/>
      <c r="SNX73" s="381"/>
      <c r="SOF73" s="392"/>
      <c r="SOG73" s="381"/>
      <c r="SOO73" s="392"/>
      <c r="SOP73" s="381"/>
      <c r="SOX73" s="392"/>
      <c r="SOY73" s="381"/>
      <c r="SPG73" s="392"/>
      <c r="SPH73" s="381"/>
      <c r="SPP73" s="392"/>
      <c r="SPQ73" s="381"/>
      <c r="SPY73" s="392"/>
      <c r="SPZ73" s="381"/>
      <c r="SQH73" s="392"/>
      <c r="SQI73" s="381"/>
      <c r="SQQ73" s="392"/>
      <c r="SQR73" s="381"/>
      <c r="SQZ73" s="392"/>
      <c r="SRA73" s="381"/>
      <c r="SRI73" s="392"/>
      <c r="SRJ73" s="381"/>
      <c r="SRR73" s="392"/>
      <c r="SRS73" s="381"/>
      <c r="SSA73" s="392"/>
      <c r="SSB73" s="381"/>
      <c r="SSJ73" s="392"/>
      <c r="SSK73" s="381"/>
      <c r="SSS73" s="392"/>
      <c r="SST73" s="381"/>
      <c r="STB73" s="392"/>
      <c r="STC73" s="381"/>
      <c r="STK73" s="392"/>
      <c r="STL73" s="381"/>
      <c r="STT73" s="392"/>
      <c r="STU73" s="381"/>
      <c r="SUC73" s="392"/>
      <c r="SUD73" s="381"/>
      <c r="SUL73" s="392"/>
      <c r="SUM73" s="381"/>
      <c r="SUU73" s="392"/>
      <c r="SUV73" s="381"/>
      <c r="SVD73" s="392"/>
      <c r="SVE73" s="381"/>
      <c r="SVM73" s="392"/>
      <c r="SVN73" s="381"/>
      <c r="SVV73" s="392"/>
      <c r="SVW73" s="381"/>
      <c r="SWE73" s="392"/>
      <c r="SWF73" s="381"/>
      <c r="SWN73" s="392"/>
      <c r="SWO73" s="381"/>
      <c r="SWW73" s="392"/>
      <c r="SWX73" s="381"/>
      <c r="SXF73" s="392"/>
      <c r="SXG73" s="381"/>
      <c r="SXO73" s="392"/>
      <c r="SXP73" s="381"/>
      <c r="SXX73" s="392"/>
      <c r="SXY73" s="381"/>
      <c r="SYG73" s="392"/>
      <c r="SYH73" s="381"/>
      <c r="SYP73" s="392"/>
      <c r="SYQ73" s="381"/>
      <c r="SYY73" s="392"/>
      <c r="SYZ73" s="381"/>
      <c r="SZH73" s="392"/>
      <c r="SZI73" s="381"/>
      <c r="SZQ73" s="392"/>
      <c r="SZR73" s="381"/>
      <c r="SZZ73" s="392"/>
      <c r="TAA73" s="381"/>
      <c r="TAI73" s="392"/>
      <c r="TAJ73" s="381"/>
      <c r="TAR73" s="392"/>
      <c r="TAS73" s="381"/>
      <c r="TBA73" s="392"/>
      <c r="TBB73" s="381"/>
      <c r="TBJ73" s="392"/>
      <c r="TBK73" s="381"/>
      <c r="TBS73" s="392"/>
      <c r="TBT73" s="381"/>
      <c r="TCB73" s="392"/>
      <c r="TCC73" s="381"/>
      <c r="TCK73" s="392"/>
      <c r="TCL73" s="381"/>
      <c r="TCT73" s="392"/>
      <c r="TCU73" s="381"/>
      <c r="TDC73" s="392"/>
      <c r="TDD73" s="381"/>
      <c r="TDL73" s="392"/>
      <c r="TDM73" s="381"/>
      <c r="TDU73" s="392"/>
      <c r="TDV73" s="381"/>
      <c r="TED73" s="392"/>
      <c r="TEE73" s="381"/>
      <c r="TEM73" s="392"/>
      <c r="TEN73" s="381"/>
      <c r="TEV73" s="392"/>
      <c r="TEW73" s="381"/>
      <c r="TFE73" s="392"/>
      <c r="TFF73" s="381"/>
      <c r="TFN73" s="392"/>
      <c r="TFO73" s="381"/>
      <c r="TFW73" s="392"/>
      <c r="TFX73" s="381"/>
      <c r="TGF73" s="392"/>
      <c r="TGG73" s="381"/>
      <c r="TGO73" s="392"/>
      <c r="TGP73" s="381"/>
      <c r="TGX73" s="392"/>
      <c r="TGY73" s="381"/>
      <c r="THG73" s="392"/>
      <c r="THH73" s="381"/>
      <c r="THP73" s="392"/>
      <c r="THQ73" s="381"/>
      <c r="THY73" s="392"/>
      <c r="THZ73" s="381"/>
      <c r="TIH73" s="392"/>
      <c r="TII73" s="381"/>
      <c r="TIQ73" s="392"/>
      <c r="TIR73" s="381"/>
      <c r="TIZ73" s="392"/>
      <c r="TJA73" s="381"/>
      <c r="TJI73" s="392"/>
      <c r="TJJ73" s="381"/>
      <c r="TJR73" s="392"/>
      <c r="TJS73" s="381"/>
      <c r="TKA73" s="392"/>
      <c r="TKB73" s="381"/>
      <c r="TKJ73" s="392"/>
      <c r="TKK73" s="381"/>
      <c r="TKS73" s="392"/>
      <c r="TKT73" s="381"/>
      <c r="TLB73" s="392"/>
      <c r="TLC73" s="381"/>
      <c r="TLK73" s="392"/>
      <c r="TLL73" s="381"/>
      <c r="TLT73" s="392"/>
      <c r="TLU73" s="381"/>
      <c r="TMC73" s="392"/>
      <c r="TMD73" s="381"/>
      <c r="TML73" s="392"/>
      <c r="TMM73" s="381"/>
      <c r="TMU73" s="392"/>
      <c r="TMV73" s="381"/>
      <c r="TND73" s="392"/>
      <c r="TNE73" s="381"/>
      <c r="TNM73" s="392"/>
      <c r="TNN73" s="381"/>
      <c r="TNV73" s="392"/>
      <c r="TNW73" s="381"/>
      <c r="TOE73" s="392"/>
      <c r="TOF73" s="381"/>
      <c r="TON73" s="392"/>
      <c r="TOO73" s="381"/>
      <c r="TOW73" s="392"/>
      <c r="TOX73" s="381"/>
      <c r="TPF73" s="392"/>
      <c r="TPG73" s="381"/>
      <c r="TPO73" s="392"/>
      <c r="TPP73" s="381"/>
      <c r="TPX73" s="392"/>
      <c r="TPY73" s="381"/>
      <c r="TQG73" s="392"/>
      <c r="TQH73" s="381"/>
      <c r="TQP73" s="392"/>
      <c r="TQQ73" s="381"/>
      <c r="TQY73" s="392"/>
      <c r="TQZ73" s="381"/>
      <c r="TRH73" s="392"/>
      <c r="TRI73" s="381"/>
      <c r="TRQ73" s="392"/>
      <c r="TRR73" s="381"/>
      <c r="TRZ73" s="392"/>
      <c r="TSA73" s="381"/>
      <c r="TSI73" s="392"/>
      <c r="TSJ73" s="381"/>
      <c r="TSR73" s="392"/>
      <c r="TSS73" s="381"/>
      <c r="TTA73" s="392"/>
      <c r="TTB73" s="381"/>
      <c r="TTJ73" s="392"/>
      <c r="TTK73" s="381"/>
      <c r="TTS73" s="392"/>
      <c r="TTT73" s="381"/>
      <c r="TUB73" s="392"/>
      <c r="TUC73" s="381"/>
      <c r="TUK73" s="392"/>
      <c r="TUL73" s="381"/>
      <c r="TUT73" s="392"/>
      <c r="TUU73" s="381"/>
      <c r="TVC73" s="392"/>
      <c r="TVD73" s="381"/>
      <c r="TVL73" s="392"/>
      <c r="TVM73" s="381"/>
      <c r="TVU73" s="392"/>
      <c r="TVV73" s="381"/>
      <c r="TWD73" s="392"/>
      <c r="TWE73" s="381"/>
      <c r="TWM73" s="392"/>
      <c r="TWN73" s="381"/>
      <c r="TWV73" s="392"/>
      <c r="TWW73" s="381"/>
      <c r="TXE73" s="392"/>
      <c r="TXF73" s="381"/>
      <c r="TXN73" s="392"/>
      <c r="TXO73" s="381"/>
      <c r="TXW73" s="392"/>
      <c r="TXX73" s="381"/>
      <c r="TYF73" s="392"/>
      <c r="TYG73" s="381"/>
      <c r="TYO73" s="392"/>
      <c r="TYP73" s="381"/>
      <c r="TYX73" s="392"/>
      <c r="TYY73" s="381"/>
      <c r="TZG73" s="392"/>
      <c r="TZH73" s="381"/>
      <c r="TZP73" s="392"/>
      <c r="TZQ73" s="381"/>
      <c r="TZY73" s="392"/>
      <c r="TZZ73" s="381"/>
      <c r="UAH73" s="392"/>
      <c r="UAI73" s="381"/>
      <c r="UAQ73" s="392"/>
      <c r="UAR73" s="381"/>
      <c r="UAZ73" s="392"/>
      <c r="UBA73" s="381"/>
      <c r="UBI73" s="392"/>
      <c r="UBJ73" s="381"/>
      <c r="UBR73" s="392"/>
      <c r="UBS73" s="381"/>
      <c r="UCA73" s="392"/>
      <c r="UCB73" s="381"/>
      <c r="UCJ73" s="392"/>
      <c r="UCK73" s="381"/>
      <c r="UCS73" s="392"/>
      <c r="UCT73" s="381"/>
      <c r="UDB73" s="392"/>
      <c r="UDC73" s="381"/>
      <c r="UDK73" s="392"/>
      <c r="UDL73" s="381"/>
      <c r="UDT73" s="392"/>
      <c r="UDU73" s="381"/>
      <c r="UEC73" s="392"/>
      <c r="UED73" s="381"/>
      <c r="UEL73" s="392"/>
      <c r="UEM73" s="381"/>
      <c r="UEU73" s="392"/>
      <c r="UEV73" s="381"/>
      <c r="UFD73" s="392"/>
      <c r="UFE73" s="381"/>
      <c r="UFM73" s="392"/>
      <c r="UFN73" s="381"/>
      <c r="UFV73" s="392"/>
      <c r="UFW73" s="381"/>
      <c r="UGE73" s="392"/>
      <c r="UGF73" s="381"/>
      <c r="UGN73" s="392"/>
      <c r="UGO73" s="381"/>
      <c r="UGW73" s="392"/>
      <c r="UGX73" s="381"/>
      <c r="UHF73" s="392"/>
      <c r="UHG73" s="381"/>
      <c r="UHO73" s="392"/>
      <c r="UHP73" s="381"/>
      <c r="UHX73" s="392"/>
      <c r="UHY73" s="381"/>
      <c r="UIG73" s="392"/>
      <c r="UIH73" s="381"/>
      <c r="UIP73" s="392"/>
      <c r="UIQ73" s="381"/>
      <c r="UIY73" s="392"/>
      <c r="UIZ73" s="381"/>
      <c r="UJH73" s="392"/>
      <c r="UJI73" s="381"/>
      <c r="UJQ73" s="392"/>
      <c r="UJR73" s="381"/>
      <c r="UJZ73" s="392"/>
      <c r="UKA73" s="381"/>
      <c r="UKI73" s="392"/>
      <c r="UKJ73" s="381"/>
      <c r="UKR73" s="392"/>
      <c r="UKS73" s="381"/>
      <c r="ULA73" s="392"/>
      <c r="ULB73" s="381"/>
      <c r="ULJ73" s="392"/>
      <c r="ULK73" s="381"/>
      <c r="ULS73" s="392"/>
      <c r="ULT73" s="381"/>
      <c r="UMB73" s="392"/>
      <c r="UMC73" s="381"/>
      <c r="UMK73" s="392"/>
      <c r="UML73" s="381"/>
      <c r="UMT73" s="392"/>
      <c r="UMU73" s="381"/>
      <c r="UNC73" s="392"/>
      <c r="UND73" s="381"/>
      <c r="UNL73" s="392"/>
      <c r="UNM73" s="381"/>
      <c r="UNU73" s="392"/>
      <c r="UNV73" s="381"/>
      <c r="UOD73" s="392"/>
      <c r="UOE73" s="381"/>
      <c r="UOM73" s="392"/>
      <c r="UON73" s="381"/>
      <c r="UOV73" s="392"/>
      <c r="UOW73" s="381"/>
      <c r="UPE73" s="392"/>
      <c r="UPF73" s="381"/>
      <c r="UPN73" s="392"/>
      <c r="UPO73" s="381"/>
      <c r="UPW73" s="392"/>
      <c r="UPX73" s="381"/>
      <c r="UQF73" s="392"/>
      <c r="UQG73" s="381"/>
      <c r="UQO73" s="392"/>
      <c r="UQP73" s="381"/>
      <c r="UQX73" s="392"/>
      <c r="UQY73" s="381"/>
      <c r="URG73" s="392"/>
      <c r="URH73" s="381"/>
      <c r="URP73" s="392"/>
      <c r="URQ73" s="381"/>
      <c r="URY73" s="392"/>
      <c r="URZ73" s="381"/>
      <c r="USH73" s="392"/>
      <c r="USI73" s="381"/>
      <c r="USQ73" s="392"/>
      <c r="USR73" s="381"/>
      <c r="USZ73" s="392"/>
      <c r="UTA73" s="381"/>
      <c r="UTI73" s="392"/>
      <c r="UTJ73" s="381"/>
      <c r="UTR73" s="392"/>
      <c r="UTS73" s="381"/>
      <c r="UUA73" s="392"/>
      <c r="UUB73" s="381"/>
      <c r="UUJ73" s="392"/>
      <c r="UUK73" s="381"/>
      <c r="UUS73" s="392"/>
      <c r="UUT73" s="381"/>
      <c r="UVB73" s="392"/>
      <c r="UVC73" s="381"/>
      <c r="UVK73" s="392"/>
      <c r="UVL73" s="381"/>
      <c r="UVT73" s="392"/>
      <c r="UVU73" s="381"/>
      <c r="UWC73" s="392"/>
      <c r="UWD73" s="381"/>
      <c r="UWL73" s="392"/>
      <c r="UWM73" s="381"/>
      <c r="UWU73" s="392"/>
      <c r="UWV73" s="381"/>
      <c r="UXD73" s="392"/>
      <c r="UXE73" s="381"/>
      <c r="UXM73" s="392"/>
      <c r="UXN73" s="381"/>
      <c r="UXV73" s="392"/>
      <c r="UXW73" s="381"/>
      <c r="UYE73" s="392"/>
      <c r="UYF73" s="381"/>
      <c r="UYN73" s="392"/>
      <c r="UYO73" s="381"/>
      <c r="UYW73" s="392"/>
      <c r="UYX73" s="381"/>
      <c r="UZF73" s="392"/>
      <c r="UZG73" s="381"/>
      <c r="UZO73" s="392"/>
      <c r="UZP73" s="381"/>
      <c r="UZX73" s="392"/>
      <c r="UZY73" s="381"/>
      <c r="VAG73" s="392"/>
      <c r="VAH73" s="381"/>
      <c r="VAP73" s="392"/>
      <c r="VAQ73" s="381"/>
      <c r="VAY73" s="392"/>
      <c r="VAZ73" s="381"/>
      <c r="VBH73" s="392"/>
      <c r="VBI73" s="381"/>
      <c r="VBQ73" s="392"/>
      <c r="VBR73" s="381"/>
      <c r="VBZ73" s="392"/>
      <c r="VCA73" s="381"/>
      <c r="VCI73" s="392"/>
      <c r="VCJ73" s="381"/>
      <c r="VCR73" s="392"/>
      <c r="VCS73" s="381"/>
      <c r="VDA73" s="392"/>
      <c r="VDB73" s="381"/>
      <c r="VDJ73" s="392"/>
      <c r="VDK73" s="381"/>
      <c r="VDS73" s="392"/>
      <c r="VDT73" s="381"/>
      <c r="VEB73" s="392"/>
      <c r="VEC73" s="381"/>
      <c r="VEK73" s="392"/>
      <c r="VEL73" s="381"/>
      <c r="VET73" s="392"/>
      <c r="VEU73" s="381"/>
      <c r="VFC73" s="392"/>
      <c r="VFD73" s="381"/>
      <c r="VFL73" s="392"/>
      <c r="VFM73" s="381"/>
      <c r="VFU73" s="392"/>
      <c r="VFV73" s="381"/>
      <c r="VGD73" s="392"/>
      <c r="VGE73" s="381"/>
      <c r="VGM73" s="392"/>
      <c r="VGN73" s="381"/>
      <c r="VGV73" s="392"/>
      <c r="VGW73" s="381"/>
      <c r="VHE73" s="392"/>
      <c r="VHF73" s="381"/>
      <c r="VHN73" s="392"/>
      <c r="VHO73" s="381"/>
      <c r="VHW73" s="392"/>
      <c r="VHX73" s="381"/>
      <c r="VIF73" s="392"/>
      <c r="VIG73" s="381"/>
      <c r="VIO73" s="392"/>
      <c r="VIP73" s="381"/>
      <c r="VIX73" s="392"/>
      <c r="VIY73" s="381"/>
      <c r="VJG73" s="392"/>
      <c r="VJH73" s="381"/>
      <c r="VJP73" s="392"/>
      <c r="VJQ73" s="381"/>
      <c r="VJY73" s="392"/>
      <c r="VJZ73" s="381"/>
      <c r="VKH73" s="392"/>
      <c r="VKI73" s="381"/>
      <c r="VKQ73" s="392"/>
      <c r="VKR73" s="381"/>
      <c r="VKZ73" s="392"/>
      <c r="VLA73" s="381"/>
      <c r="VLI73" s="392"/>
      <c r="VLJ73" s="381"/>
      <c r="VLR73" s="392"/>
      <c r="VLS73" s="381"/>
      <c r="VMA73" s="392"/>
      <c r="VMB73" s="381"/>
      <c r="VMJ73" s="392"/>
      <c r="VMK73" s="381"/>
      <c r="VMS73" s="392"/>
      <c r="VMT73" s="381"/>
      <c r="VNB73" s="392"/>
      <c r="VNC73" s="381"/>
      <c r="VNK73" s="392"/>
      <c r="VNL73" s="381"/>
      <c r="VNT73" s="392"/>
      <c r="VNU73" s="381"/>
      <c r="VOC73" s="392"/>
      <c r="VOD73" s="381"/>
      <c r="VOL73" s="392"/>
      <c r="VOM73" s="381"/>
      <c r="VOU73" s="392"/>
      <c r="VOV73" s="381"/>
      <c r="VPD73" s="392"/>
      <c r="VPE73" s="381"/>
      <c r="VPM73" s="392"/>
      <c r="VPN73" s="381"/>
      <c r="VPV73" s="392"/>
      <c r="VPW73" s="381"/>
      <c r="VQE73" s="392"/>
      <c r="VQF73" s="381"/>
      <c r="VQN73" s="392"/>
      <c r="VQO73" s="381"/>
      <c r="VQW73" s="392"/>
      <c r="VQX73" s="381"/>
      <c r="VRF73" s="392"/>
      <c r="VRG73" s="381"/>
      <c r="VRO73" s="392"/>
      <c r="VRP73" s="381"/>
      <c r="VRX73" s="392"/>
      <c r="VRY73" s="381"/>
      <c r="VSG73" s="392"/>
      <c r="VSH73" s="381"/>
      <c r="VSP73" s="392"/>
      <c r="VSQ73" s="381"/>
      <c r="VSY73" s="392"/>
      <c r="VSZ73" s="381"/>
      <c r="VTH73" s="392"/>
      <c r="VTI73" s="381"/>
      <c r="VTQ73" s="392"/>
      <c r="VTR73" s="381"/>
      <c r="VTZ73" s="392"/>
      <c r="VUA73" s="381"/>
      <c r="VUI73" s="392"/>
      <c r="VUJ73" s="381"/>
      <c r="VUR73" s="392"/>
      <c r="VUS73" s="381"/>
      <c r="VVA73" s="392"/>
      <c r="VVB73" s="381"/>
      <c r="VVJ73" s="392"/>
      <c r="VVK73" s="381"/>
      <c r="VVS73" s="392"/>
      <c r="VVT73" s="381"/>
      <c r="VWB73" s="392"/>
      <c r="VWC73" s="381"/>
      <c r="VWK73" s="392"/>
      <c r="VWL73" s="381"/>
      <c r="VWT73" s="392"/>
      <c r="VWU73" s="381"/>
      <c r="VXC73" s="392"/>
      <c r="VXD73" s="381"/>
      <c r="VXL73" s="392"/>
      <c r="VXM73" s="381"/>
      <c r="VXU73" s="392"/>
      <c r="VXV73" s="381"/>
      <c r="VYD73" s="392"/>
      <c r="VYE73" s="381"/>
      <c r="VYM73" s="392"/>
      <c r="VYN73" s="381"/>
      <c r="VYV73" s="392"/>
      <c r="VYW73" s="381"/>
      <c r="VZE73" s="392"/>
      <c r="VZF73" s="381"/>
      <c r="VZN73" s="392"/>
      <c r="VZO73" s="381"/>
      <c r="VZW73" s="392"/>
      <c r="VZX73" s="381"/>
      <c r="WAF73" s="392"/>
      <c r="WAG73" s="381"/>
      <c r="WAO73" s="392"/>
      <c r="WAP73" s="381"/>
      <c r="WAX73" s="392"/>
      <c r="WAY73" s="381"/>
      <c r="WBG73" s="392"/>
      <c r="WBH73" s="381"/>
      <c r="WBP73" s="392"/>
      <c r="WBQ73" s="381"/>
      <c r="WBY73" s="392"/>
      <c r="WBZ73" s="381"/>
      <c r="WCH73" s="392"/>
      <c r="WCI73" s="381"/>
      <c r="WCQ73" s="392"/>
      <c r="WCR73" s="381"/>
      <c r="WCZ73" s="392"/>
      <c r="WDA73" s="381"/>
      <c r="WDI73" s="392"/>
      <c r="WDJ73" s="381"/>
      <c r="WDR73" s="392"/>
      <c r="WDS73" s="381"/>
      <c r="WEA73" s="392"/>
      <c r="WEB73" s="381"/>
      <c r="WEJ73" s="392"/>
      <c r="WEK73" s="381"/>
      <c r="WES73" s="392"/>
      <c r="WET73" s="381"/>
      <c r="WFB73" s="392"/>
      <c r="WFC73" s="381"/>
      <c r="WFK73" s="392"/>
      <c r="WFL73" s="381"/>
      <c r="WFT73" s="392"/>
      <c r="WFU73" s="381"/>
      <c r="WGC73" s="392"/>
      <c r="WGD73" s="381"/>
      <c r="WGL73" s="392"/>
      <c r="WGM73" s="381"/>
      <c r="WGU73" s="392"/>
      <c r="WGV73" s="381"/>
      <c r="WHD73" s="392"/>
      <c r="WHE73" s="381"/>
      <c r="WHM73" s="392"/>
      <c r="WHN73" s="381"/>
      <c r="WHV73" s="392"/>
      <c r="WHW73" s="381"/>
      <c r="WIE73" s="392"/>
      <c r="WIF73" s="381"/>
      <c r="WIN73" s="392"/>
      <c r="WIO73" s="381"/>
      <c r="WIW73" s="392"/>
      <c r="WIX73" s="381"/>
      <c r="WJF73" s="392"/>
      <c r="WJG73" s="381"/>
      <c r="WJO73" s="392"/>
      <c r="WJP73" s="381"/>
      <c r="WJX73" s="392"/>
      <c r="WJY73" s="381"/>
      <c r="WKG73" s="392"/>
      <c r="WKH73" s="381"/>
      <c r="WKP73" s="392"/>
      <c r="WKQ73" s="381"/>
      <c r="WKY73" s="392"/>
      <c r="WKZ73" s="381"/>
      <c r="WLH73" s="392"/>
      <c r="WLI73" s="381"/>
      <c r="WLQ73" s="392"/>
      <c r="WLR73" s="381"/>
      <c r="WLZ73" s="392"/>
      <c r="WMA73" s="381"/>
      <c r="WMI73" s="392"/>
      <c r="WMJ73" s="381"/>
      <c r="WMR73" s="392"/>
      <c r="WMS73" s="381"/>
      <c r="WNA73" s="392"/>
      <c r="WNB73" s="381"/>
      <c r="WNJ73" s="392"/>
      <c r="WNK73" s="381"/>
      <c r="WNS73" s="392"/>
      <c r="WNT73" s="381"/>
      <c r="WOB73" s="392"/>
      <c r="WOC73" s="381"/>
      <c r="WOK73" s="392"/>
      <c r="WOL73" s="381"/>
      <c r="WOT73" s="392"/>
      <c r="WOU73" s="381"/>
      <c r="WPC73" s="392"/>
      <c r="WPD73" s="381"/>
      <c r="WPL73" s="392"/>
      <c r="WPM73" s="381"/>
      <c r="WPU73" s="392"/>
      <c r="WPV73" s="381"/>
      <c r="WQD73" s="392"/>
      <c r="WQE73" s="381"/>
      <c r="WQM73" s="392"/>
      <c r="WQN73" s="381"/>
      <c r="WQV73" s="392"/>
      <c r="WQW73" s="381"/>
      <c r="WRE73" s="392"/>
      <c r="WRF73" s="381"/>
      <c r="WRN73" s="392"/>
      <c r="WRO73" s="381"/>
      <c r="WRW73" s="392"/>
      <c r="WRX73" s="381"/>
      <c r="WSF73" s="392"/>
      <c r="WSG73" s="381"/>
      <c r="WSO73" s="392"/>
      <c r="WSP73" s="381"/>
      <c r="WSX73" s="392"/>
      <c r="WSY73" s="381"/>
      <c r="WTG73" s="392"/>
      <c r="WTH73" s="381"/>
      <c r="WTP73" s="392"/>
      <c r="WTQ73" s="381"/>
      <c r="WTY73" s="392"/>
      <c r="WTZ73" s="381"/>
      <c r="WUH73" s="392"/>
      <c r="WUI73" s="381"/>
      <c r="WUQ73" s="392"/>
      <c r="WUR73" s="381"/>
      <c r="WUZ73" s="392"/>
      <c r="WVA73" s="381"/>
      <c r="WVI73" s="392"/>
      <c r="WVJ73" s="381"/>
      <c r="WVR73" s="392"/>
      <c r="WVS73" s="381"/>
      <c r="WWA73" s="392"/>
      <c r="WWB73" s="381"/>
      <c r="WWJ73" s="392"/>
      <c r="WWK73" s="381"/>
      <c r="WWS73" s="392"/>
      <c r="WWT73" s="381"/>
      <c r="WXB73" s="392"/>
      <c r="WXC73" s="381"/>
      <c r="WXK73" s="392"/>
      <c r="WXL73" s="381"/>
      <c r="WXT73" s="392"/>
      <c r="WXU73" s="381"/>
      <c r="WYC73" s="392"/>
      <c r="WYD73" s="381"/>
      <c r="WYL73" s="392"/>
      <c r="WYM73" s="381"/>
      <c r="WYU73" s="392"/>
      <c r="WYV73" s="381"/>
      <c r="WZD73" s="392"/>
      <c r="WZE73" s="381"/>
      <c r="WZM73" s="392"/>
      <c r="WZN73" s="381"/>
      <c r="WZV73" s="392"/>
      <c r="WZW73" s="381"/>
      <c r="XAE73" s="392"/>
      <c r="XAF73" s="381"/>
      <c r="XAN73" s="392"/>
      <c r="XAO73" s="381"/>
      <c r="XAW73" s="392"/>
      <c r="XAX73" s="381"/>
      <c r="XBF73" s="392"/>
      <c r="XBG73" s="381"/>
      <c r="XBO73" s="392"/>
      <c r="XBP73" s="381"/>
      <c r="XBX73" s="392"/>
      <c r="XBY73" s="381"/>
      <c r="XCG73" s="392"/>
      <c r="XCH73" s="381"/>
      <c r="XCP73" s="392"/>
      <c r="XCQ73" s="381"/>
      <c r="XCY73" s="392"/>
      <c r="XCZ73" s="381"/>
      <c r="XDH73" s="392"/>
      <c r="XDI73" s="381"/>
      <c r="XDQ73" s="392"/>
      <c r="XDR73" s="381"/>
      <c r="XDZ73" s="392"/>
      <c r="XEA73" s="381"/>
      <c r="XEI73" s="392"/>
      <c r="XEJ73" s="381"/>
      <c r="XER73" s="392"/>
      <c r="XES73" s="381"/>
      <c r="XFA73" s="392"/>
      <c r="XFB73" s="381"/>
    </row>
    <row r="74" spans="1:1019 1027:2045 2053:3071 3079:5114 5122:6140 6148:7166 7174:8192 8200:9209 9217:10235 10243:11261 11269:12287 12295:14330 14338:15356 15364:16382" s="378" customFormat="1">
      <c r="A74" s="392"/>
      <c r="B74" s="381"/>
      <c r="J74" s="392"/>
      <c r="K74" s="381"/>
      <c r="S74" s="392"/>
      <c r="T74" s="381"/>
      <c r="AB74" s="392"/>
      <c r="AC74" s="381"/>
      <c r="AK74" s="392"/>
      <c r="AL74" s="381"/>
      <c r="AT74" s="392"/>
      <c r="AU74" s="381"/>
      <c r="BC74" s="392"/>
      <c r="BD74" s="381"/>
      <c r="BL74" s="392"/>
      <c r="BM74" s="381"/>
      <c r="BU74" s="392"/>
      <c r="BV74" s="381"/>
      <c r="CD74" s="392"/>
      <c r="CE74" s="381"/>
      <c r="CM74" s="392"/>
      <c r="CN74" s="381"/>
      <c r="CV74" s="392"/>
      <c r="CW74" s="381"/>
      <c r="DE74" s="392"/>
      <c r="DF74" s="381"/>
      <c r="DN74" s="392"/>
      <c r="DO74" s="381"/>
      <c r="DW74" s="392"/>
      <c r="DX74" s="381"/>
      <c r="EF74" s="392"/>
      <c r="EG74" s="381"/>
      <c r="EO74" s="392"/>
      <c r="EP74" s="381"/>
      <c r="EX74" s="392"/>
      <c r="EY74" s="381"/>
      <c r="FG74" s="392"/>
      <c r="FH74" s="381"/>
      <c r="FP74" s="392"/>
      <c r="FQ74" s="381"/>
      <c r="FY74" s="392"/>
      <c r="FZ74" s="381"/>
      <c r="GH74" s="392"/>
      <c r="GI74" s="381"/>
      <c r="GQ74" s="392"/>
      <c r="GR74" s="381"/>
      <c r="GZ74" s="392"/>
      <c r="HA74" s="381"/>
      <c r="HI74" s="392"/>
      <c r="HJ74" s="381"/>
      <c r="HR74" s="392"/>
      <c r="HS74" s="381"/>
      <c r="IA74" s="392"/>
      <c r="IB74" s="381"/>
      <c r="IJ74" s="392"/>
      <c r="IK74" s="381"/>
      <c r="IS74" s="392"/>
      <c r="IT74" s="381"/>
      <c r="JB74" s="392"/>
      <c r="JC74" s="381"/>
      <c r="JK74" s="392"/>
      <c r="JL74" s="381"/>
      <c r="JT74" s="392"/>
      <c r="JU74" s="381"/>
      <c r="KC74" s="392"/>
      <c r="KD74" s="381"/>
      <c r="KL74" s="392"/>
      <c r="KM74" s="381"/>
      <c r="KU74" s="392"/>
      <c r="KV74" s="381"/>
      <c r="LD74" s="392"/>
      <c r="LE74" s="381"/>
      <c r="LM74" s="392"/>
      <c r="LN74" s="381"/>
      <c r="LV74" s="392"/>
      <c r="LW74" s="381"/>
      <c r="ME74" s="392"/>
      <c r="MF74" s="381"/>
      <c r="MN74" s="392"/>
      <c r="MO74" s="381"/>
      <c r="MW74" s="392"/>
      <c r="MX74" s="381"/>
      <c r="NF74" s="392"/>
      <c r="NG74" s="381"/>
      <c r="NO74" s="392"/>
      <c r="NP74" s="381"/>
      <c r="NX74" s="392"/>
      <c r="NY74" s="381"/>
      <c r="OG74" s="392"/>
      <c r="OH74" s="381"/>
      <c r="OP74" s="392"/>
      <c r="OQ74" s="381"/>
      <c r="OY74" s="392"/>
      <c r="OZ74" s="381"/>
      <c r="PH74" s="392"/>
      <c r="PI74" s="381"/>
      <c r="PQ74" s="392"/>
      <c r="PR74" s="381"/>
      <c r="PZ74" s="392"/>
      <c r="QA74" s="381"/>
      <c r="QI74" s="392"/>
      <c r="QJ74" s="381"/>
      <c r="QR74" s="392"/>
      <c r="QS74" s="381"/>
      <c r="RA74" s="392"/>
      <c r="RB74" s="381"/>
      <c r="RJ74" s="392"/>
      <c r="RK74" s="381"/>
      <c r="RS74" s="392"/>
      <c r="RT74" s="381"/>
      <c r="SB74" s="392"/>
      <c r="SC74" s="381"/>
      <c r="SK74" s="392"/>
      <c r="SL74" s="381"/>
      <c r="ST74" s="392"/>
      <c r="SU74" s="381"/>
      <c r="TC74" s="392"/>
      <c r="TD74" s="381"/>
      <c r="TL74" s="392"/>
      <c r="TM74" s="381"/>
      <c r="TU74" s="392"/>
      <c r="TV74" s="381"/>
      <c r="UD74" s="392"/>
      <c r="UE74" s="381"/>
      <c r="UM74" s="392"/>
      <c r="UN74" s="381"/>
      <c r="UV74" s="392"/>
      <c r="UW74" s="381"/>
      <c r="VE74" s="392"/>
      <c r="VF74" s="381"/>
      <c r="VN74" s="392"/>
      <c r="VO74" s="381"/>
      <c r="VW74" s="392"/>
      <c r="VX74" s="381"/>
      <c r="WF74" s="392"/>
      <c r="WG74" s="381"/>
      <c r="WO74" s="392"/>
      <c r="WP74" s="381"/>
      <c r="WX74" s="392"/>
      <c r="WY74" s="381"/>
      <c r="XG74" s="392"/>
      <c r="XH74" s="381"/>
      <c r="XP74" s="392"/>
      <c r="XQ74" s="381"/>
      <c r="XY74" s="392"/>
      <c r="XZ74" s="381"/>
      <c r="YH74" s="392"/>
      <c r="YI74" s="381"/>
      <c r="YQ74" s="392"/>
      <c r="YR74" s="381"/>
      <c r="YZ74" s="392"/>
      <c r="ZA74" s="381"/>
      <c r="ZI74" s="392"/>
      <c r="ZJ74" s="381"/>
      <c r="ZR74" s="392"/>
      <c r="ZS74" s="381"/>
      <c r="AAA74" s="392"/>
      <c r="AAB74" s="381"/>
      <c r="AAJ74" s="392"/>
      <c r="AAK74" s="381"/>
      <c r="AAS74" s="392"/>
      <c r="AAT74" s="381"/>
      <c r="ABB74" s="392"/>
      <c r="ABC74" s="381"/>
      <c r="ABK74" s="392"/>
      <c r="ABL74" s="381"/>
      <c r="ABT74" s="392"/>
      <c r="ABU74" s="381"/>
      <c r="ACC74" s="392"/>
      <c r="ACD74" s="381"/>
      <c r="ACL74" s="392"/>
      <c r="ACM74" s="381"/>
      <c r="ACU74" s="392"/>
      <c r="ACV74" s="381"/>
      <c r="ADD74" s="392"/>
      <c r="ADE74" s="381"/>
      <c r="ADM74" s="392"/>
      <c r="ADN74" s="381"/>
      <c r="ADV74" s="392"/>
      <c r="ADW74" s="381"/>
      <c r="AEE74" s="392"/>
      <c r="AEF74" s="381"/>
      <c r="AEN74" s="392"/>
      <c r="AEO74" s="381"/>
      <c r="AEW74" s="392"/>
      <c r="AEX74" s="381"/>
      <c r="AFF74" s="392"/>
      <c r="AFG74" s="381"/>
      <c r="AFO74" s="392"/>
      <c r="AFP74" s="381"/>
      <c r="AFX74" s="392"/>
      <c r="AFY74" s="381"/>
      <c r="AGG74" s="392"/>
      <c r="AGH74" s="381"/>
      <c r="AGP74" s="392"/>
      <c r="AGQ74" s="381"/>
      <c r="AGY74" s="392"/>
      <c r="AGZ74" s="381"/>
      <c r="AHH74" s="392"/>
      <c r="AHI74" s="381"/>
      <c r="AHQ74" s="392"/>
      <c r="AHR74" s="381"/>
      <c r="AHZ74" s="392"/>
      <c r="AIA74" s="381"/>
      <c r="AII74" s="392"/>
      <c r="AIJ74" s="381"/>
      <c r="AIR74" s="392"/>
      <c r="AIS74" s="381"/>
      <c r="AJA74" s="392"/>
      <c r="AJB74" s="381"/>
      <c r="AJJ74" s="392"/>
      <c r="AJK74" s="381"/>
      <c r="AJS74" s="392"/>
      <c r="AJT74" s="381"/>
      <c r="AKB74" s="392"/>
      <c r="AKC74" s="381"/>
      <c r="AKK74" s="392"/>
      <c r="AKL74" s="381"/>
      <c r="AKT74" s="392"/>
      <c r="AKU74" s="381"/>
      <c r="ALC74" s="392"/>
      <c r="ALD74" s="381"/>
      <c r="ALL74" s="392"/>
      <c r="ALM74" s="381"/>
      <c r="ALU74" s="392"/>
      <c r="ALV74" s="381"/>
      <c r="AMD74" s="392"/>
      <c r="AME74" s="381"/>
      <c r="AMM74" s="392"/>
      <c r="AMN74" s="381"/>
      <c r="AMV74" s="392"/>
      <c r="AMW74" s="381"/>
      <c r="ANE74" s="392"/>
      <c r="ANF74" s="381"/>
      <c r="ANN74" s="392"/>
      <c r="ANO74" s="381"/>
      <c r="ANW74" s="392"/>
      <c r="ANX74" s="381"/>
      <c r="AOF74" s="392"/>
      <c r="AOG74" s="381"/>
      <c r="AOO74" s="392"/>
      <c r="AOP74" s="381"/>
      <c r="AOX74" s="392"/>
      <c r="AOY74" s="381"/>
      <c r="APG74" s="392"/>
      <c r="APH74" s="381"/>
      <c r="APP74" s="392"/>
      <c r="APQ74" s="381"/>
      <c r="APY74" s="392"/>
      <c r="APZ74" s="381"/>
      <c r="AQH74" s="392"/>
      <c r="AQI74" s="381"/>
      <c r="AQQ74" s="392"/>
      <c r="AQR74" s="381"/>
      <c r="AQZ74" s="392"/>
      <c r="ARA74" s="381"/>
      <c r="ARI74" s="392"/>
      <c r="ARJ74" s="381"/>
      <c r="ARR74" s="392"/>
      <c r="ARS74" s="381"/>
      <c r="ASA74" s="392"/>
      <c r="ASB74" s="381"/>
      <c r="ASJ74" s="392"/>
      <c r="ASK74" s="381"/>
      <c r="ASS74" s="392"/>
      <c r="AST74" s="381"/>
      <c r="ATB74" s="392"/>
      <c r="ATC74" s="381"/>
      <c r="ATK74" s="392"/>
      <c r="ATL74" s="381"/>
      <c r="ATT74" s="392"/>
      <c r="ATU74" s="381"/>
      <c r="AUC74" s="392"/>
      <c r="AUD74" s="381"/>
      <c r="AUL74" s="392"/>
      <c r="AUM74" s="381"/>
      <c r="AUU74" s="392"/>
      <c r="AUV74" s="381"/>
      <c r="AVD74" s="392"/>
      <c r="AVE74" s="381"/>
      <c r="AVM74" s="392"/>
      <c r="AVN74" s="381"/>
      <c r="AVV74" s="392"/>
      <c r="AVW74" s="381"/>
      <c r="AWE74" s="392"/>
      <c r="AWF74" s="381"/>
      <c r="AWN74" s="392"/>
      <c r="AWO74" s="381"/>
      <c r="AWW74" s="392"/>
      <c r="AWX74" s="381"/>
      <c r="AXF74" s="392"/>
      <c r="AXG74" s="381"/>
      <c r="AXO74" s="392"/>
      <c r="AXP74" s="381"/>
      <c r="AXX74" s="392"/>
      <c r="AXY74" s="381"/>
      <c r="AYG74" s="392"/>
      <c r="AYH74" s="381"/>
      <c r="AYP74" s="392"/>
      <c r="AYQ74" s="381"/>
      <c r="AYY74" s="392"/>
      <c r="AYZ74" s="381"/>
      <c r="AZH74" s="392"/>
      <c r="AZI74" s="381"/>
      <c r="AZQ74" s="392"/>
      <c r="AZR74" s="381"/>
      <c r="AZZ74" s="392"/>
      <c r="BAA74" s="381"/>
      <c r="BAI74" s="392"/>
      <c r="BAJ74" s="381"/>
      <c r="BAR74" s="392"/>
      <c r="BAS74" s="381"/>
      <c r="BBA74" s="392"/>
      <c r="BBB74" s="381"/>
      <c r="BBJ74" s="392"/>
      <c r="BBK74" s="381"/>
      <c r="BBS74" s="392"/>
      <c r="BBT74" s="381"/>
      <c r="BCB74" s="392"/>
      <c r="BCC74" s="381"/>
      <c r="BCK74" s="392"/>
      <c r="BCL74" s="381"/>
      <c r="BCT74" s="392"/>
      <c r="BCU74" s="381"/>
      <c r="BDC74" s="392"/>
      <c r="BDD74" s="381"/>
      <c r="BDL74" s="392"/>
      <c r="BDM74" s="381"/>
      <c r="BDU74" s="392"/>
      <c r="BDV74" s="381"/>
      <c r="BED74" s="392"/>
      <c r="BEE74" s="381"/>
      <c r="BEM74" s="392"/>
      <c r="BEN74" s="381"/>
      <c r="BEV74" s="392"/>
      <c r="BEW74" s="381"/>
      <c r="BFE74" s="392"/>
      <c r="BFF74" s="381"/>
      <c r="BFN74" s="392"/>
      <c r="BFO74" s="381"/>
      <c r="BFW74" s="392"/>
      <c r="BFX74" s="381"/>
      <c r="BGF74" s="392"/>
      <c r="BGG74" s="381"/>
      <c r="BGO74" s="392"/>
      <c r="BGP74" s="381"/>
      <c r="BGX74" s="392"/>
      <c r="BGY74" s="381"/>
      <c r="BHG74" s="392"/>
      <c r="BHH74" s="381"/>
      <c r="BHP74" s="392"/>
      <c r="BHQ74" s="381"/>
      <c r="BHY74" s="392"/>
      <c r="BHZ74" s="381"/>
      <c r="BIH74" s="392"/>
      <c r="BII74" s="381"/>
      <c r="BIQ74" s="392"/>
      <c r="BIR74" s="381"/>
      <c r="BIZ74" s="392"/>
      <c r="BJA74" s="381"/>
      <c r="BJI74" s="392"/>
      <c r="BJJ74" s="381"/>
      <c r="BJR74" s="392"/>
      <c r="BJS74" s="381"/>
      <c r="BKA74" s="392"/>
      <c r="BKB74" s="381"/>
      <c r="BKJ74" s="392"/>
      <c r="BKK74" s="381"/>
      <c r="BKS74" s="392"/>
      <c r="BKT74" s="381"/>
      <c r="BLB74" s="392"/>
      <c r="BLC74" s="381"/>
      <c r="BLK74" s="392"/>
      <c r="BLL74" s="381"/>
      <c r="BLT74" s="392"/>
      <c r="BLU74" s="381"/>
      <c r="BMC74" s="392"/>
      <c r="BMD74" s="381"/>
      <c r="BML74" s="392"/>
      <c r="BMM74" s="381"/>
      <c r="BMU74" s="392"/>
      <c r="BMV74" s="381"/>
      <c r="BND74" s="392"/>
      <c r="BNE74" s="381"/>
      <c r="BNM74" s="392"/>
      <c r="BNN74" s="381"/>
      <c r="BNV74" s="392"/>
      <c r="BNW74" s="381"/>
      <c r="BOE74" s="392"/>
      <c r="BOF74" s="381"/>
      <c r="BON74" s="392"/>
      <c r="BOO74" s="381"/>
      <c r="BOW74" s="392"/>
      <c r="BOX74" s="381"/>
      <c r="BPF74" s="392"/>
      <c r="BPG74" s="381"/>
      <c r="BPO74" s="392"/>
      <c r="BPP74" s="381"/>
      <c r="BPX74" s="392"/>
      <c r="BPY74" s="381"/>
      <c r="BQG74" s="392"/>
      <c r="BQH74" s="381"/>
      <c r="BQP74" s="392"/>
      <c r="BQQ74" s="381"/>
      <c r="BQY74" s="392"/>
      <c r="BQZ74" s="381"/>
      <c r="BRH74" s="392"/>
      <c r="BRI74" s="381"/>
      <c r="BRQ74" s="392"/>
      <c r="BRR74" s="381"/>
      <c r="BRZ74" s="392"/>
      <c r="BSA74" s="381"/>
      <c r="BSI74" s="392"/>
      <c r="BSJ74" s="381"/>
      <c r="BSR74" s="392"/>
      <c r="BSS74" s="381"/>
      <c r="BTA74" s="392"/>
      <c r="BTB74" s="381"/>
      <c r="BTJ74" s="392"/>
      <c r="BTK74" s="381"/>
      <c r="BTS74" s="392"/>
      <c r="BTT74" s="381"/>
      <c r="BUB74" s="392"/>
      <c r="BUC74" s="381"/>
      <c r="BUK74" s="392"/>
      <c r="BUL74" s="381"/>
      <c r="BUT74" s="392"/>
      <c r="BUU74" s="381"/>
      <c r="BVC74" s="392"/>
      <c r="BVD74" s="381"/>
      <c r="BVL74" s="392"/>
      <c r="BVM74" s="381"/>
      <c r="BVU74" s="392"/>
      <c r="BVV74" s="381"/>
      <c r="BWD74" s="392"/>
      <c r="BWE74" s="381"/>
      <c r="BWM74" s="392"/>
      <c r="BWN74" s="381"/>
      <c r="BWV74" s="392"/>
      <c r="BWW74" s="381"/>
      <c r="BXE74" s="392"/>
      <c r="BXF74" s="381"/>
      <c r="BXN74" s="392"/>
      <c r="BXO74" s="381"/>
      <c r="BXW74" s="392"/>
      <c r="BXX74" s="381"/>
      <c r="BYF74" s="392"/>
      <c r="BYG74" s="381"/>
      <c r="BYO74" s="392"/>
      <c r="BYP74" s="381"/>
      <c r="BYX74" s="392"/>
      <c r="BYY74" s="381"/>
      <c r="BZG74" s="392"/>
      <c r="BZH74" s="381"/>
      <c r="BZP74" s="392"/>
      <c r="BZQ74" s="381"/>
      <c r="BZY74" s="392"/>
      <c r="BZZ74" s="381"/>
      <c r="CAH74" s="392"/>
      <c r="CAI74" s="381"/>
      <c r="CAQ74" s="392"/>
      <c r="CAR74" s="381"/>
      <c r="CAZ74" s="392"/>
      <c r="CBA74" s="381"/>
      <c r="CBI74" s="392"/>
      <c r="CBJ74" s="381"/>
      <c r="CBR74" s="392"/>
      <c r="CBS74" s="381"/>
      <c r="CCA74" s="392"/>
      <c r="CCB74" s="381"/>
      <c r="CCJ74" s="392"/>
      <c r="CCK74" s="381"/>
      <c r="CCS74" s="392"/>
      <c r="CCT74" s="381"/>
      <c r="CDB74" s="392"/>
      <c r="CDC74" s="381"/>
      <c r="CDK74" s="392"/>
      <c r="CDL74" s="381"/>
      <c r="CDT74" s="392"/>
      <c r="CDU74" s="381"/>
      <c r="CEC74" s="392"/>
      <c r="CED74" s="381"/>
      <c r="CEL74" s="392"/>
      <c r="CEM74" s="381"/>
      <c r="CEU74" s="392"/>
      <c r="CEV74" s="381"/>
      <c r="CFD74" s="392"/>
      <c r="CFE74" s="381"/>
      <c r="CFM74" s="392"/>
      <c r="CFN74" s="381"/>
      <c r="CFV74" s="392"/>
      <c r="CFW74" s="381"/>
      <c r="CGE74" s="392"/>
      <c r="CGF74" s="381"/>
      <c r="CGN74" s="392"/>
      <c r="CGO74" s="381"/>
      <c r="CGW74" s="392"/>
      <c r="CGX74" s="381"/>
      <c r="CHF74" s="392"/>
      <c r="CHG74" s="381"/>
      <c r="CHO74" s="392"/>
      <c r="CHP74" s="381"/>
      <c r="CHX74" s="392"/>
      <c r="CHY74" s="381"/>
      <c r="CIG74" s="392"/>
      <c r="CIH74" s="381"/>
      <c r="CIP74" s="392"/>
      <c r="CIQ74" s="381"/>
      <c r="CIY74" s="392"/>
      <c r="CIZ74" s="381"/>
      <c r="CJH74" s="392"/>
      <c r="CJI74" s="381"/>
      <c r="CJQ74" s="392"/>
      <c r="CJR74" s="381"/>
      <c r="CJZ74" s="392"/>
      <c r="CKA74" s="381"/>
      <c r="CKI74" s="392"/>
      <c r="CKJ74" s="381"/>
      <c r="CKR74" s="392"/>
      <c r="CKS74" s="381"/>
      <c r="CLA74" s="392"/>
      <c r="CLB74" s="381"/>
      <c r="CLJ74" s="392"/>
      <c r="CLK74" s="381"/>
      <c r="CLS74" s="392"/>
      <c r="CLT74" s="381"/>
      <c r="CMB74" s="392"/>
      <c r="CMC74" s="381"/>
      <c r="CMK74" s="392"/>
      <c r="CML74" s="381"/>
      <c r="CMT74" s="392"/>
      <c r="CMU74" s="381"/>
      <c r="CNC74" s="392"/>
      <c r="CND74" s="381"/>
      <c r="CNL74" s="392"/>
      <c r="CNM74" s="381"/>
      <c r="CNU74" s="392"/>
      <c r="CNV74" s="381"/>
      <c r="COD74" s="392"/>
      <c r="COE74" s="381"/>
      <c r="COM74" s="392"/>
      <c r="CON74" s="381"/>
      <c r="COV74" s="392"/>
      <c r="COW74" s="381"/>
      <c r="CPE74" s="392"/>
      <c r="CPF74" s="381"/>
      <c r="CPN74" s="392"/>
      <c r="CPO74" s="381"/>
      <c r="CPW74" s="392"/>
      <c r="CPX74" s="381"/>
      <c r="CQF74" s="392"/>
      <c r="CQG74" s="381"/>
      <c r="CQO74" s="392"/>
      <c r="CQP74" s="381"/>
      <c r="CQX74" s="392"/>
      <c r="CQY74" s="381"/>
      <c r="CRG74" s="392"/>
      <c r="CRH74" s="381"/>
      <c r="CRP74" s="392"/>
      <c r="CRQ74" s="381"/>
      <c r="CRY74" s="392"/>
      <c r="CRZ74" s="381"/>
      <c r="CSH74" s="392"/>
      <c r="CSI74" s="381"/>
      <c r="CSQ74" s="392"/>
      <c r="CSR74" s="381"/>
      <c r="CSZ74" s="392"/>
      <c r="CTA74" s="381"/>
      <c r="CTI74" s="392"/>
      <c r="CTJ74" s="381"/>
      <c r="CTR74" s="392"/>
      <c r="CTS74" s="381"/>
      <c r="CUA74" s="392"/>
      <c r="CUB74" s="381"/>
      <c r="CUJ74" s="392"/>
      <c r="CUK74" s="381"/>
      <c r="CUS74" s="392"/>
      <c r="CUT74" s="381"/>
      <c r="CVB74" s="392"/>
      <c r="CVC74" s="381"/>
      <c r="CVK74" s="392"/>
      <c r="CVL74" s="381"/>
      <c r="CVT74" s="392"/>
      <c r="CVU74" s="381"/>
      <c r="CWC74" s="392"/>
      <c r="CWD74" s="381"/>
      <c r="CWL74" s="392"/>
      <c r="CWM74" s="381"/>
      <c r="CWU74" s="392"/>
      <c r="CWV74" s="381"/>
      <c r="CXD74" s="392"/>
      <c r="CXE74" s="381"/>
      <c r="CXM74" s="392"/>
      <c r="CXN74" s="381"/>
      <c r="CXV74" s="392"/>
      <c r="CXW74" s="381"/>
      <c r="CYE74" s="392"/>
      <c r="CYF74" s="381"/>
      <c r="CYN74" s="392"/>
      <c r="CYO74" s="381"/>
      <c r="CYW74" s="392"/>
      <c r="CYX74" s="381"/>
      <c r="CZF74" s="392"/>
      <c r="CZG74" s="381"/>
      <c r="CZO74" s="392"/>
      <c r="CZP74" s="381"/>
      <c r="CZX74" s="392"/>
      <c r="CZY74" s="381"/>
      <c r="DAG74" s="392"/>
      <c r="DAH74" s="381"/>
      <c r="DAP74" s="392"/>
      <c r="DAQ74" s="381"/>
      <c r="DAY74" s="392"/>
      <c r="DAZ74" s="381"/>
      <c r="DBH74" s="392"/>
      <c r="DBI74" s="381"/>
      <c r="DBQ74" s="392"/>
      <c r="DBR74" s="381"/>
      <c r="DBZ74" s="392"/>
      <c r="DCA74" s="381"/>
      <c r="DCI74" s="392"/>
      <c r="DCJ74" s="381"/>
      <c r="DCR74" s="392"/>
      <c r="DCS74" s="381"/>
      <c r="DDA74" s="392"/>
      <c r="DDB74" s="381"/>
      <c r="DDJ74" s="392"/>
      <c r="DDK74" s="381"/>
      <c r="DDS74" s="392"/>
      <c r="DDT74" s="381"/>
      <c r="DEB74" s="392"/>
      <c r="DEC74" s="381"/>
      <c r="DEK74" s="392"/>
      <c r="DEL74" s="381"/>
      <c r="DET74" s="392"/>
      <c r="DEU74" s="381"/>
      <c r="DFC74" s="392"/>
      <c r="DFD74" s="381"/>
      <c r="DFL74" s="392"/>
      <c r="DFM74" s="381"/>
      <c r="DFU74" s="392"/>
      <c r="DFV74" s="381"/>
      <c r="DGD74" s="392"/>
      <c r="DGE74" s="381"/>
      <c r="DGM74" s="392"/>
      <c r="DGN74" s="381"/>
      <c r="DGV74" s="392"/>
      <c r="DGW74" s="381"/>
      <c r="DHE74" s="392"/>
      <c r="DHF74" s="381"/>
      <c r="DHN74" s="392"/>
      <c r="DHO74" s="381"/>
      <c r="DHW74" s="392"/>
      <c r="DHX74" s="381"/>
      <c r="DIF74" s="392"/>
      <c r="DIG74" s="381"/>
      <c r="DIO74" s="392"/>
      <c r="DIP74" s="381"/>
      <c r="DIX74" s="392"/>
      <c r="DIY74" s="381"/>
      <c r="DJG74" s="392"/>
      <c r="DJH74" s="381"/>
      <c r="DJP74" s="392"/>
      <c r="DJQ74" s="381"/>
      <c r="DJY74" s="392"/>
      <c r="DJZ74" s="381"/>
      <c r="DKH74" s="392"/>
      <c r="DKI74" s="381"/>
      <c r="DKQ74" s="392"/>
      <c r="DKR74" s="381"/>
      <c r="DKZ74" s="392"/>
      <c r="DLA74" s="381"/>
      <c r="DLI74" s="392"/>
      <c r="DLJ74" s="381"/>
      <c r="DLR74" s="392"/>
      <c r="DLS74" s="381"/>
      <c r="DMA74" s="392"/>
      <c r="DMB74" s="381"/>
      <c r="DMJ74" s="392"/>
      <c r="DMK74" s="381"/>
      <c r="DMS74" s="392"/>
      <c r="DMT74" s="381"/>
      <c r="DNB74" s="392"/>
      <c r="DNC74" s="381"/>
      <c r="DNK74" s="392"/>
      <c r="DNL74" s="381"/>
      <c r="DNT74" s="392"/>
      <c r="DNU74" s="381"/>
      <c r="DOC74" s="392"/>
      <c r="DOD74" s="381"/>
      <c r="DOL74" s="392"/>
      <c r="DOM74" s="381"/>
      <c r="DOU74" s="392"/>
      <c r="DOV74" s="381"/>
      <c r="DPD74" s="392"/>
      <c r="DPE74" s="381"/>
      <c r="DPM74" s="392"/>
      <c r="DPN74" s="381"/>
      <c r="DPV74" s="392"/>
      <c r="DPW74" s="381"/>
      <c r="DQE74" s="392"/>
      <c r="DQF74" s="381"/>
      <c r="DQN74" s="392"/>
      <c r="DQO74" s="381"/>
      <c r="DQW74" s="392"/>
      <c r="DQX74" s="381"/>
      <c r="DRF74" s="392"/>
      <c r="DRG74" s="381"/>
      <c r="DRO74" s="392"/>
      <c r="DRP74" s="381"/>
      <c r="DRX74" s="392"/>
      <c r="DRY74" s="381"/>
      <c r="DSG74" s="392"/>
      <c r="DSH74" s="381"/>
      <c r="DSP74" s="392"/>
      <c r="DSQ74" s="381"/>
      <c r="DSY74" s="392"/>
      <c r="DSZ74" s="381"/>
      <c r="DTH74" s="392"/>
      <c r="DTI74" s="381"/>
      <c r="DTQ74" s="392"/>
      <c r="DTR74" s="381"/>
      <c r="DTZ74" s="392"/>
      <c r="DUA74" s="381"/>
      <c r="DUI74" s="392"/>
      <c r="DUJ74" s="381"/>
      <c r="DUR74" s="392"/>
      <c r="DUS74" s="381"/>
      <c r="DVA74" s="392"/>
      <c r="DVB74" s="381"/>
      <c r="DVJ74" s="392"/>
      <c r="DVK74" s="381"/>
      <c r="DVS74" s="392"/>
      <c r="DVT74" s="381"/>
      <c r="DWB74" s="392"/>
      <c r="DWC74" s="381"/>
      <c r="DWK74" s="392"/>
      <c r="DWL74" s="381"/>
      <c r="DWT74" s="392"/>
      <c r="DWU74" s="381"/>
      <c r="DXC74" s="392"/>
      <c r="DXD74" s="381"/>
      <c r="DXL74" s="392"/>
      <c r="DXM74" s="381"/>
      <c r="DXU74" s="392"/>
      <c r="DXV74" s="381"/>
      <c r="DYD74" s="392"/>
      <c r="DYE74" s="381"/>
      <c r="DYM74" s="392"/>
      <c r="DYN74" s="381"/>
      <c r="DYV74" s="392"/>
      <c r="DYW74" s="381"/>
      <c r="DZE74" s="392"/>
      <c r="DZF74" s="381"/>
      <c r="DZN74" s="392"/>
      <c r="DZO74" s="381"/>
      <c r="DZW74" s="392"/>
      <c r="DZX74" s="381"/>
      <c r="EAF74" s="392"/>
      <c r="EAG74" s="381"/>
      <c r="EAO74" s="392"/>
      <c r="EAP74" s="381"/>
      <c r="EAX74" s="392"/>
      <c r="EAY74" s="381"/>
      <c r="EBG74" s="392"/>
      <c r="EBH74" s="381"/>
      <c r="EBP74" s="392"/>
      <c r="EBQ74" s="381"/>
      <c r="EBY74" s="392"/>
      <c r="EBZ74" s="381"/>
      <c r="ECH74" s="392"/>
      <c r="ECI74" s="381"/>
      <c r="ECQ74" s="392"/>
      <c r="ECR74" s="381"/>
      <c r="ECZ74" s="392"/>
      <c r="EDA74" s="381"/>
      <c r="EDI74" s="392"/>
      <c r="EDJ74" s="381"/>
      <c r="EDR74" s="392"/>
      <c r="EDS74" s="381"/>
      <c r="EEA74" s="392"/>
      <c r="EEB74" s="381"/>
      <c r="EEJ74" s="392"/>
      <c r="EEK74" s="381"/>
      <c r="EES74" s="392"/>
      <c r="EET74" s="381"/>
      <c r="EFB74" s="392"/>
      <c r="EFC74" s="381"/>
      <c r="EFK74" s="392"/>
      <c r="EFL74" s="381"/>
      <c r="EFT74" s="392"/>
      <c r="EFU74" s="381"/>
      <c r="EGC74" s="392"/>
      <c r="EGD74" s="381"/>
      <c r="EGL74" s="392"/>
      <c r="EGM74" s="381"/>
      <c r="EGU74" s="392"/>
      <c r="EGV74" s="381"/>
      <c r="EHD74" s="392"/>
      <c r="EHE74" s="381"/>
      <c r="EHM74" s="392"/>
      <c r="EHN74" s="381"/>
      <c r="EHV74" s="392"/>
      <c r="EHW74" s="381"/>
      <c r="EIE74" s="392"/>
      <c r="EIF74" s="381"/>
      <c r="EIN74" s="392"/>
      <c r="EIO74" s="381"/>
      <c r="EIW74" s="392"/>
      <c r="EIX74" s="381"/>
      <c r="EJF74" s="392"/>
      <c r="EJG74" s="381"/>
      <c r="EJO74" s="392"/>
      <c r="EJP74" s="381"/>
      <c r="EJX74" s="392"/>
      <c r="EJY74" s="381"/>
      <c r="EKG74" s="392"/>
      <c r="EKH74" s="381"/>
      <c r="EKP74" s="392"/>
      <c r="EKQ74" s="381"/>
      <c r="EKY74" s="392"/>
      <c r="EKZ74" s="381"/>
      <c r="ELH74" s="392"/>
      <c r="ELI74" s="381"/>
      <c r="ELQ74" s="392"/>
      <c r="ELR74" s="381"/>
      <c r="ELZ74" s="392"/>
      <c r="EMA74" s="381"/>
      <c r="EMI74" s="392"/>
      <c r="EMJ74" s="381"/>
      <c r="EMR74" s="392"/>
      <c r="EMS74" s="381"/>
      <c r="ENA74" s="392"/>
      <c r="ENB74" s="381"/>
      <c r="ENJ74" s="392"/>
      <c r="ENK74" s="381"/>
      <c r="ENS74" s="392"/>
      <c r="ENT74" s="381"/>
      <c r="EOB74" s="392"/>
      <c r="EOC74" s="381"/>
      <c r="EOK74" s="392"/>
      <c r="EOL74" s="381"/>
      <c r="EOT74" s="392"/>
      <c r="EOU74" s="381"/>
      <c r="EPC74" s="392"/>
      <c r="EPD74" s="381"/>
      <c r="EPL74" s="392"/>
      <c r="EPM74" s="381"/>
      <c r="EPU74" s="392"/>
      <c r="EPV74" s="381"/>
      <c r="EQD74" s="392"/>
      <c r="EQE74" s="381"/>
      <c r="EQM74" s="392"/>
      <c r="EQN74" s="381"/>
      <c r="EQV74" s="392"/>
      <c r="EQW74" s="381"/>
      <c r="ERE74" s="392"/>
      <c r="ERF74" s="381"/>
      <c r="ERN74" s="392"/>
      <c r="ERO74" s="381"/>
      <c r="ERW74" s="392"/>
      <c r="ERX74" s="381"/>
      <c r="ESF74" s="392"/>
      <c r="ESG74" s="381"/>
      <c r="ESO74" s="392"/>
      <c r="ESP74" s="381"/>
      <c r="ESX74" s="392"/>
      <c r="ESY74" s="381"/>
      <c r="ETG74" s="392"/>
      <c r="ETH74" s="381"/>
      <c r="ETP74" s="392"/>
      <c r="ETQ74" s="381"/>
      <c r="ETY74" s="392"/>
      <c r="ETZ74" s="381"/>
      <c r="EUH74" s="392"/>
      <c r="EUI74" s="381"/>
      <c r="EUQ74" s="392"/>
      <c r="EUR74" s="381"/>
      <c r="EUZ74" s="392"/>
      <c r="EVA74" s="381"/>
      <c r="EVI74" s="392"/>
      <c r="EVJ74" s="381"/>
      <c r="EVR74" s="392"/>
      <c r="EVS74" s="381"/>
      <c r="EWA74" s="392"/>
      <c r="EWB74" s="381"/>
      <c r="EWJ74" s="392"/>
      <c r="EWK74" s="381"/>
      <c r="EWS74" s="392"/>
      <c r="EWT74" s="381"/>
      <c r="EXB74" s="392"/>
      <c r="EXC74" s="381"/>
      <c r="EXK74" s="392"/>
      <c r="EXL74" s="381"/>
      <c r="EXT74" s="392"/>
      <c r="EXU74" s="381"/>
      <c r="EYC74" s="392"/>
      <c r="EYD74" s="381"/>
      <c r="EYL74" s="392"/>
      <c r="EYM74" s="381"/>
      <c r="EYU74" s="392"/>
      <c r="EYV74" s="381"/>
      <c r="EZD74" s="392"/>
      <c r="EZE74" s="381"/>
      <c r="EZM74" s="392"/>
      <c r="EZN74" s="381"/>
      <c r="EZV74" s="392"/>
      <c r="EZW74" s="381"/>
      <c r="FAE74" s="392"/>
      <c r="FAF74" s="381"/>
      <c r="FAN74" s="392"/>
      <c r="FAO74" s="381"/>
      <c r="FAW74" s="392"/>
      <c r="FAX74" s="381"/>
      <c r="FBF74" s="392"/>
      <c r="FBG74" s="381"/>
      <c r="FBO74" s="392"/>
      <c r="FBP74" s="381"/>
      <c r="FBX74" s="392"/>
      <c r="FBY74" s="381"/>
      <c r="FCG74" s="392"/>
      <c r="FCH74" s="381"/>
      <c r="FCP74" s="392"/>
      <c r="FCQ74" s="381"/>
      <c r="FCY74" s="392"/>
      <c r="FCZ74" s="381"/>
      <c r="FDH74" s="392"/>
      <c r="FDI74" s="381"/>
      <c r="FDQ74" s="392"/>
      <c r="FDR74" s="381"/>
      <c r="FDZ74" s="392"/>
      <c r="FEA74" s="381"/>
      <c r="FEI74" s="392"/>
      <c r="FEJ74" s="381"/>
      <c r="FER74" s="392"/>
      <c r="FES74" s="381"/>
      <c r="FFA74" s="392"/>
      <c r="FFB74" s="381"/>
      <c r="FFJ74" s="392"/>
      <c r="FFK74" s="381"/>
      <c r="FFS74" s="392"/>
      <c r="FFT74" s="381"/>
      <c r="FGB74" s="392"/>
      <c r="FGC74" s="381"/>
      <c r="FGK74" s="392"/>
      <c r="FGL74" s="381"/>
      <c r="FGT74" s="392"/>
      <c r="FGU74" s="381"/>
      <c r="FHC74" s="392"/>
      <c r="FHD74" s="381"/>
      <c r="FHL74" s="392"/>
      <c r="FHM74" s="381"/>
      <c r="FHU74" s="392"/>
      <c r="FHV74" s="381"/>
      <c r="FID74" s="392"/>
      <c r="FIE74" s="381"/>
      <c r="FIM74" s="392"/>
      <c r="FIN74" s="381"/>
      <c r="FIV74" s="392"/>
      <c r="FIW74" s="381"/>
      <c r="FJE74" s="392"/>
      <c r="FJF74" s="381"/>
      <c r="FJN74" s="392"/>
      <c r="FJO74" s="381"/>
      <c r="FJW74" s="392"/>
      <c r="FJX74" s="381"/>
      <c r="FKF74" s="392"/>
      <c r="FKG74" s="381"/>
      <c r="FKO74" s="392"/>
      <c r="FKP74" s="381"/>
      <c r="FKX74" s="392"/>
      <c r="FKY74" s="381"/>
      <c r="FLG74" s="392"/>
      <c r="FLH74" s="381"/>
      <c r="FLP74" s="392"/>
      <c r="FLQ74" s="381"/>
      <c r="FLY74" s="392"/>
      <c r="FLZ74" s="381"/>
      <c r="FMH74" s="392"/>
      <c r="FMI74" s="381"/>
      <c r="FMQ74" s="392"/>
      <c r="FMR74" s="381"/>
      <c r="FMZ74" s="392"/>
      <c r="FNA74" s="381"/>
      <c r="FNI74" s="392"/>
      <c r="FNJ74" s="381"/>
      <c r="FNR74" s="392"/>
      <c r="FNS74" s="381"/>
      <c r="FOA74" s="392"/>
      <c r="FOB74" s="381"/>
      <c r="FOJ74" s="392"/>
      <c r="FOK74" s="381"/>
      <c r="FOS74" s="392"/>
      <c r="FOT74" s="381"/>
      <c r="FPB74" s="392"/>
      <c r="FPC74" s="381"/>
      <c r="FPK74" s="392"/>
      <c r="FPL74" s="381"/>
      <c r="FPT74" s="392"/>
      <c r="FPU74" s="381"/>
      <c r="FQC74" s="392"/>
      <c r="FQD74" s="381"/>
      <c r="FQL74" s="392"/>
      <c r="FQM74" s="381"/>
      <c r="FQU74" s="392"/>
      <c r="FQV74" s="381"/>
      <c r="FRD74" s="392"/>
      <c r="FRE74" s="381"/>
      <c r="FRM74" s="392"/>
      <c r="FRN74" s="381"/>
      <c r="FRV74" s="392"/>
      <c r="FRW74" s="381"/>
      <c r="FSE74" s="392"/>
      <c r="FSF74" s="381"/>
      <c r="FSN74" s="392"/>
      <c r="FSO74" s="381"/>
      <c r="FSW74" s="392"/>
      <c r="FSX74" s="381"/>
      <c r="FTF74" s="392"/>
      <c r="FTG74" s="381"/>
      <c r="FTO74" s="392"/>
      <c r="FTP74" s="381"/>
      <c r="FTX74" s="392"/>
      <c r="FTY74" s="381"/>
      <c r="FUG74" s="392"/>
      <c r="FUH74" s="381"/>
      <c r="FUP74" s="392"/>
      <c r="FUQ74" s="381"/>
      <c r="FUY74" s="392"/>
      <c r="FUZ74" s="381"/>
      <c r="FVH74" s="392"/>
      <c r="FVI74" s="381"/>
      <c r="FVQ74" s="392"/>
      <c r="FVR74" s="381"/>
      <c r="FVZ74" s="392"/>
      <c r="FWA74" s="381"/>
      <c r="FWI74" s="392"/>
      <c r="FWJ74" s="381"/>
      <c r="FWR74" s="392"/>
      <c r="FWS74" s="381"/>
      <c r="FXA74" s="392"/>
      <c r="FXB74" s="381"/>
      <c r="FXJ74" s="392"/>
      <c r="FXK74" s="381"/>
      <c r="FXS74" s="392"/>
      <c r="FXT74" s="381"/>
      <c r="FYB74" s="392"/>
      <c r="FYC74" s="381"/>
      <c r="FYK74" s="392"/>
      <c r="FYL74" s="381"/>
      <c r="FYT74" s="392"/>
      <c r="FYU74" s="381"/>
      <c r="FZC74" s="392"/>
      <c r="FZD74" s="381"/>
      <c r="FZL74" s="392"/>
      <c r="FZM74" s="381"/>
      <c r="FZU74" s="392"/>
      <c r="FZV74" s="381"/>
      <c r="GAD74" s="392"/>
      <c r="GAE74" s="381"/>
      <c r="GAM74" s="392"/>
      <c r="GAN74" s="381"/>
      <c r="GAV74" s="392"/>
      <c r="GAW74" s="381"/>
      <c r="GBE74" s="392"/>
      <c r="GBF74" s="381"/>
      <c r="GBN74" s="392"/>
      <c r="GBO74" s="381"/>
      <c r="GBW74" s="392"/>
      <c r="GBX74" s="381"/>
      <c r="GCF74" s="392"/>
      <c r="GCG74" s="381"/>
      <c r="GCO74" s="392"/>
      <c r="GCP74" s="381"/>
      <c r="GCX74" s="392"/>
      <c r="GCY74" s="381"/>
      <c r="GDG74" s="392"/>
      <c r="GDH74" s="381"/>
      <c r="GDP74" s="392"/>
      <c r="GDQ74" s="381"/>
      <c r="GDY74" s="392"/>
      <c r="GDZ74" s="381"/>
      <c r="GEH74" s="392"/>
      <c r="GEI74" s="381"/>
      <c r="GEQ74" s="392"/>
      <c r="GER74" s="381"/>
      <c r="GEZ74" s="392"/>
      <c r="GFA74" s="381"/>
      <c r="GFI74" s="392"/>
      <c r="GFJ74" s="381"/>
      <c r="GFR74" s="392"/>
      <c r="GFS74" s="381"/>
      <c r="GGA74" s="392"/>
      <c r="GGB74" s="381"/>
      <c r="GGJ74" s="392"/>
      <c r="GGK74" s="381"/>
      <c r="GGS74" s="392"/>
      <c r="GGT74" s="381"/>
      <c r="GHB74" s="392"/>
      <c r="GHC74" s="381"/>
      <c r="GHK74" s="392"/>
      <c r="GHL74" s="381"/>
      <c r="GHT74" s="392"/>
      <c r="GHU74" s="381"/>
      <c r="GIC74" s="392"/>
      <c r="GID74" s="381"/>
      <c r="GIL74" s="392"/>
      <c r="GIM74" s="381"/>
      <c r="GIU74" s="392"/>
      <c r="GIV74" s="381"/>
      <c r="GJD74" s="392"/>
      <c r="GJE74" s="381"/>
      <c r="GJM74" s="392"/>
      <c r="GJN74" s="381"/>
      <c r="GJV74" s="392"/>
      <c r="GJW74" s="381"/>
      <c r="GKE74" s="392"/>
      <c r="GKF74" s="381"/>
      <c r="GKN74" s="392"/>
      <c r="GKO74" s="381"/>
      <c r="GKW74" s="392"/>
      <c r="GKX74" s="381"/>
      <c r="GLF74" s="392"/>
      <c r="GLG74" s="381"/>
      <c r="GLO74" s="392"/>
      <c r="GLP74" s="381"/>
      <c r="GLX74" s="392"/>
      <c r="GLY74" s="381"/>
      <c r="GMG74" s="392"/>
      <c r="GMH74" s="381"/>
      <c r="GMP74" s="392"/>
      <c r="GMQ74" s="381"/>
      <c r="GMY74" s="392"/>
      <c r="GMZ74" s="381"/>
      <c r="GNH74" s="392"/>
      <c r="GNI74" s="381"/>
      <c r="GNQ74" s="392"/>
      <c r="GNR74" s="381"/>
      <c r="GNZ74" s="392"/>
      <c r="GOA74" s="381"/>
      <c r="GOI74" s="392"/>
      <c r="GOJ74" s="381"/>
      <c r="GOR74" s="392"/>
      <c r="GOS74" s="381"/>
      <c r="GPA74" s="392"/>
      <c r="GPB74" s="381"/>
      <c r="GPJ74" s="392"/>
      <c r="GPK74" s="381"/>
      <c r="GPS74" s="392"/>
      <c r="GPT74" s="381"/>
      <c r="GQB74" s="392"/>
      <c r="GQC74" s="381"/>
      <c r="GQK74" s="392"/>
      <c r="GQL74" s="381"/>
      <c r="GQT74" s="392"/>
      <c r="GQU74" s="381"/>
      <c r="GRC74" s="392"/>
      <c r="GRD74" s="381"/>
      <c r="GRL74" s="392"/>
      <c r="GRM74" s="381"/>
      <c r="GRU74" s="392"/>
      <c r="GRV74" s="381"/>
      <c r="GSD74" s="392"/>
      <c r="GSE74" s="381"/>
      <c r="GSM74" s="392"/>
      <c r="GSN74" s="381"/>
      <c r="GSV74" s="392"/>
      <c r="GSW74" s="381"/>
      <c r="GTE74" s="392"/>
      <c r="GTF74" s="381"/>
      <c r="GTN74" s="392"/>
      <c r="GTO74" s="381"/>
      <c r="GTW74" s="392"/>
      <c r="GTX74" s="381"/>
      <c r="GUF74" s="392"/>
      <c r="GUG74" s="381"/>
      <c r="GUO74" s="392"/>
      <c r="GUP74" s="381"/>
      <c r="GUX74" s="392"/>
      <c r="GUY74" s="381"/>
      <c r="GVG74" s="392"/>
      <c r="GVH74" s="381"/>
      <c r="GVP74" s="392"/>
      <c r="GVQ74" s="381"/>
      <c r="GVY74" s="392"/>
      <c r="GVZ74" s="381"/>
      <c r="GWH74" s="392"/>
      <c r="GWI74" s="381"/>
      <c r="GWQ74" s="392"/>
      <c r="GWR74" s="381"/>
      <c r="GWZ74" s="392"/>
      <c r="GXA74" s="381"/>
      <c r="GXI74" s="392"/>
      <c r="GXJ74" s="381"/>
      <c r="GXR74" s="392"/>
      <c r="GXS74" s="381"/>
      <c r="GYA74" s="392"/>
      <c r="GYB74" s="381"/>
      <c r="GYJ74" s="392"/>
      <c r="GYK74" s="381"/>
      <c r="GYS74" s="392"/>
      <c r="GYT74" s="381"/>
      <c r="GZB74" s="392"/>
      <c r="GZC74" s="381"/>
      <c r="GZK74" s="392"/>
      <c r="GZL74" s="381"/>
      <c r="GZT74" s="392"/>
      <c r="GZU74" s="381"/>
      <c r="HAC74" s="392"/>
      <c r="HAD74" s="381"/>
      <c r="HAL74" s="392"/>
      <c r="HAM74" s="381"/>
      <c r="HAU74" s="392"/>
      <c r="HAV74" s="381"/>
      <c r="HBD74" s="392"/>
      <c r="HBE74" s="381"/>
      <c r="HBM74" s="392"/>
      <c r="HBN74" s="381"/>
      <c r="HBV74" s="392"/>
      <c r="HBW74" s="381"/>
      <c r="HCE74" s="392"/>
      <c r="HCF74" s="381"/>
      <c r="HCN74" s="392"/>
      <c r="HCO74" s="381"/>
      <c r="HCW74" s="392"/>
      <c r="HCX74" s="381"/>
      <c r="HDF74" s="392"/>
      <c r="HDG74" s="381"/>
      <c r="HDO74" s="392"/>
      <c r="HDP74" s="381"/>
      <c r="HDX74" s="392"/>
      <c r="HDY74" s="381"/>
      <c r="HEG74" s="392"/>
      <c r="HEH74" s="381"/>
      <c r="HEP74" s="392"/>
      <c r="HEQ74" s="381"/>
      <c r="HEY74" s="392"/>
      <c r="HEZ74" s="381"/>
      <c r="HFH74" s="392"/>
      <c r="HFI74" s="381"/>
      <c r="HFQ74" s="392"/>
      <c r="HFR74" s="381"/>
      <c r="HFZ74" s="392"/>
      <c r="HGA74" s="381"/>
      <c r="HGI74" s="392"/>
      <c r="HGJ74" s="381"/>
      <c r="HGR74" s="392"/>
      <c r="HGS74" s="381"/>
      <c r="HHA74" s="392"/>
      <c r="HHB74" s="381"/>
      <c r="HHJ74" s="392"/>
      <c r="HHK74" s="381"/>
      <c r="HHS74" s="392"/>
      <c r="HHT74" s="381"/>
      <c r="HIB74" s="392"/>
      <c r="HIC74" s="381"/>
      <c r="HIK74" s="392"/>
      <c r="HIL74" s="381"/>
      <c r="HIT74" s="392"/>
      <c r="HIU74" s="381"/>
      <c r="HJC74" s="392"/>
      <c r="HJD74" s="381"/>
      <c r="HJL74" s="392"/>
      <c r="HJM74" s="381"/>
      <c r="HJU74" s="392"/>
      <c r="HJV74" s="381"/>
      <c r="HKD74" s="392"/>
      <c r="HKE74" s="381"/>
      <c r="HKM74" s="392"/>
      <c r="HKN74" s="381"/>
      <c r="HKV74" s="392"/>
      <c r="HKW74" s="381"/>
      <c r="HLE74" s="392"/>
      <c r="HLF74" s="381"/>
      <c r="HLN74" s="392"/>
      <c r="HLO74" s="381"/>
      <c r="HLW74" s="392"/>
      <c r="HLX74" s="381"/>
      <c r="HMF74" s="392"/>
      <c r="HMG74" s="381"/>
      <c r="HMO74" s="392"/>
      <c r="HMP74" s="381"/>
      <c r="HMX74" s="392"/>
      <c r="HMY74" s="381"/>
      <c r="HNG74" s="392"/>
      <c r="HNH74" s="381"/>
      <c r="HNP74" s="392"/>
      <c r="HNQ74" s="381"/>
      <c r="HNY74" s="392"/>
      <c r="HNZ74" s="381"/>
      <c r="HOH74" s="392"/>
      <c r="HOI74" s="381"/>
      <c r="HOQ74" s="392"/>
      <c r="HOR74" s="381"/>
      <c r="HOZ74" s="392"/>
      <c r="HPA74" s="381"/>
      <c r="HPI74" s="392"/>
      <c r="HPJ74" s="381"/>
      <c r="HPR74" s="392"/>
      <c r="HPS74" s="381"/>
      <c r="HQA74" s="392"/>
      <c r="HQB74" s="381"/>
      <c r="HQJ74" s="392"/>
      <c r="HQK74" s="381"/>
      <c r="HQS74" s="392"/>
      <c r="HQT74" s="381"/>
      <c r="HRB74" s="392"/>
      <c r="HRC74" s="381"/>
      <c r="HRK74" s="392"/>
      <c r="HRL74" s="381"/>
      <c r="HRT74" s="392"/>
      <c r="HRU74" s="381"/>
      <c r="HSC74" s="392"/>
      <c r="HSD74" s="381"/>
      <c r="HSL74" s="392"/>
      <c r="HSM74" s="381"/>
      <c r="HSU74" s="392"/>
      <c r="HSV74" s="381"/>
      <c r="HTD74" s="392"/>
      <c r="HTE74" s="381"/>
      <c r="HTM74" s="392"/>
      <c r="HTN74" s="381"/>
      <c r="HTV74" s="392"/>
      <c r="HTW74" s="381"/>
      <c r="HUE74" s="392"/>
      <c r="HUF74" s="381"/>
      <c r="HUN74" s="392"/>
      <c r="HUO74" s="381"/>
      <c r="HUW74" s="392"/>
      <c r="HUX74" s="381"/>
      <c r="HVF74" s="392"/>
      <c r="HVG74" s="381"/>
      <c r="HVO74" s="392"/>
      <c r="HVP74" s="381"/>
      <c r="HVX74" s="392"/>
      <c r="HVY74" s="381"/>
      <c r="HWG74" s="392"/>
      <c r="HWH74" s="381"/>
      <c r="HWP74" s="392"/>
      <c r="HWQ74" s="381"/>
      <c r="HWY74" s="392"/>
      <c r="HWZ74" s="381"/>
      <c r="HXH74" s="392"/>
      <c r="HXI74" s="381"/>
      <c r="HXQ74" s="392"/>
      <c r="HXR74" s="381"/>
      <c r="HXZ74" s="392"/>
      <c r="HYA74" s="381"/>
      <c r="HYI74" s="392"/>
      <c r="HYJ74" s="381"/>
      <c r="HYR74" s="392"/>
      <c r="HYS74" s="381"/>
      <c r="HZA74" s="392"/>
      <c r="HZB74" s="381"/>
      <c r="HZJ74" s="392"/>
      <c r="HZK74" s="381"/>
      <c r="HZS74" s="392"/>
      <c r="HZT74" s="381"/>
      <c r="IAB74" s="392"/>
      <c r="IAC74" s="381"/>
      <c r="IAK74" s="392"/>
      <c r="IAL74" s="381"/>
      <c r="IAT74" s="392"/>
      <c r="IAU74" s="381"/>
      <c r="IBC74" s="392"/>
      <c r="IBD74" s="381"/>
      <c r="IBL74" s="392"/>
      <c r="IBM74" s="381"/>
      <c r="IBU74" s="392"/>
      <c r="IBV74" s="381"/>
      <c r="ICD74" s="392"/>
      <c r="ICE74" s="381"/>
      <c r="ICM74" s="392"/>
      <c r="ICN74" s="381"/>
      <c r="ICV74" s="392"/>
      <c r="ICW74" s="381"/>
      <c r="IDE74" s="392"/>
      <c r="IDF74" s="381"/>
      <c r="IDN74" s="392"/>
      <c r="IDO74" s="381"/>
      <c r="IDW74" s="392"/>
      <c r="IDX74" s="381"/>
      <c r="IEF74" s="392"/>
      <c r="IEG74" s="381"/>
      <c r="IEO74" s="392"/>
      <c r="IEP74" s="381"/>
      <c r="IEX74" s="392"/>
      <c r="IEY74" s="381"/>
      <c r="IFG74" s="392"/>
      <c r="IFH74" s="381"/>
      <c r="IFP74" s="392"/>
      <c r="IFQ74" s="381"/>
      <c r="IFY74" s="392"/>
      <c r="IFZ74" s="381"/>
      <c r="IGH74" s="392"/>
      <c r="IGI74" s="381"/>
      <c r="IGQ74" s="392"/>
      <c r="IGR74" s="381"/>
      <c r="IGZ74" s="392"/>
      <c r="IHA74" s="381"/>
      <c r="IHI74" s="392"/>
      <c r="IHJ74" s="381"/>
      <c r="IHR74" s="392"/>
      <c r="IHS74" s="381"/>
      <c r="IIA74" s="392"/>
      <c r="IIB74" s="381"/>
      <c r="IIJ74" s="392"/>
      <c r="IIK74" s="381"/>
      <c r="IIS74" s="392"/>
      <c r="IIT74" s="381"/>
      <c r="IJB74" s="392"/>
      <c r="IJC74" s="381"/>
      <c r="IJK74" s="392"/>
      <c r="IJL74" s="381"/>
      <c r="IJT74" s="392"/>
      <c r="IJU74" s="381"/>
      <c r="IKC74" s="392"/>
      <c r="IKD74" s="381"/>
      <c r="IKL74" s="392"/>
      <c r="IKM74" s="381"/>
      <c r="IKU74" s="392"/>
      <c r="IKV74" s="381"/>
      <c r="ILD74" s="392"/>
      <c r="ILE74" s="381"/>
      <c r="ILM74" s="392"/>
      <c r="ILN74" s="381"/>
      <c r="ILV74" s="392"/>
      <c r="ILW74" s="381"/>
      <c r="IME74" s="392"/>
      <c r="IMF74" s="381"/>
      <c r="IMN74" s="392"/>
      <c r="IMO74" s="381"/>
      <c r="IMW74" s="392"/>
      <c r="IMX74" s="381"/>
      <c r="INF74" s="392"/>
      <c r="ING74" s="381"/>
      <c r="INO74" s="392"/>
      <c r="INP74" s="381"/>
      <c r="INX74" s="392"/>
      <c r="INY74" s="381"/>
      <c r="IOG74" s="392"/>
      <c r="IOH74" s="381"/>
      <c r="IOP74" s="392"/>
      <c r="IOQ74" s="381"/>
      <c r="IOY74" s="392"/>
      <c r="IOZ74" s="381"/>
      <c r="IPH74" s="392"/>
      <c r="IPI74" s="381"/>
      <c r="IPQ74" s="392"/>
      <c r="IPR74" s="381"/>
      <c r="IPZ74" s="392"/>
      <c r="IQA74" s="381"/>
      <c r="IQI74" s="392"/>
      <c r="IQJ74" s="381"/>
      <c r="IQR74" s="392"/>
      <c r="IQS74" s="381"/>
      <c r="IRA74" s="392"/>
      <c r="IRB74" s="381"/>
      <c r="IRJ74" s="392"/>
      <c r="IRK74" s="381"/>
      <c r="IRS74" s="392"/>
      <c r="IRT74" s="381"/>
      <c r="ISB74" s="392"/>
      <c r="ISC74" s="381"/>
      <c r="ISK74" s="392"/>
      <c r="ISL74" s="381"/>
      <c r="IST74" s="392"/>
      <c r="ISU74" s="381"/>
      <c r="ITC74" s="392"/>
      <c r="ITD74" s="381"/>
      <c r="ITL74" s="392"/>
      <c r="ITM74" s="381"/>
      <c r="ITU74" s="392"/>
      <c r="ITV74" s="381"/>
      <c r="IUD74" s="392"/>
      <c r="IUE74" s="381"/>
      <c r="IUM74" s="392"/>
      <c r="IUN74" s="381"/>
      <c r="IUV74" s="392"/>
      <c r="IUW74" s="381"/>
      <c r="IVE74" s="392"/>
      <c r="IVF74" s="381"/>
      <c r="IVN74" s="392"/>
      <c r="IVO74" s="381"/>
      <c r="IVW74" s="392"/>
      <c r="IVX74" s="381"/>
      <c r="IWF74" s="392"/>
      <c r="IWG74" s="381"/>
      <c r="IWO74" s="392"/>
      <c r="IWP74" s="381"/>
      <c r="IWX74" s="392"/>
      <c r="IWY74" s="381"/>
      <c r="IXG74" s="392"/>
      <c r="IXH74" s="381"/>
      <c r="IXP74" s="392"/>
      <c r="IXQ74" s="381"/>
      <c r="IXY74" s="392"/>
      <c r="IXZ74" s="381"/>
      <c r="IYH74" s="392"/>
      <c r="IYI74" s="381"/>
      <c r="IYQ74" s="392"/>
      <c r="IYR74" s="381"/>
      <c r="IYZ74" s="392"/>
      <c r="IZA74" s="381"/>
      <c r="IZI74" s="392"/>
      <c r="IZJ74" s="381"/>
      <c r="IZR74" s="392"/>
      <c r="IZS74" s="381"/>
      <c r="JAA74" s="392"/>
      <c r="JAB74" s="381"/>
      <c r="JAJ74" s="392"/>
      <c r="JAK74" s="381"/>
      <c r="JAS74" s="392"/>
      <c r="JAT74" s="381"/>
      <c r="JBB74" s="392"/>
      <c r="JBC74" s="381"/>
      <c r="JBK74" s="392"/>
      <c r="JBL74" s="381"/>
      <c r="JBT74" s="392"/>
      <c r="JBU74" s="381"/>
      <c r="JCC74" s="392"/>
      <c r="JCD74" s="381"/>
      <c r="JCL74" s="392"/>
      <c r="JCM74" s="381"/>
      <c r="JCU74" s="392"/>
      <c r="JCV74" s="381"/>
      <c r="JDD74" s="392"/>
      <c r="JDE74" s="381"/>
      <c r="JDM74" s="392"/>
      <c r="JDN74" s="381"/>
      <c r="JDV74" s="392"/>
      <c r="JDW74" s="381"/>
      <c r="JEE74" s="392"/>
      <c r="JEF74" s="381"/>
      <c r="JEN74" s="392"/>
      <c r="JEO74" s="381"/>
      <c r="JEW74" s="392"/>
      <c r="JEX74" s="381"/>
      <c r="JFF74" s="392"/>
      <c r="JFG74" s="381"/>
      <c r="JFO74" s="392"/>
      <c r="JFP74" s="381"/>
      <c r="JFX74" s="392"/>
      <c r="JFY74" s="381"/>
      <c r="JGG74" s="392"/>
      <c r="JGH74" s="381"/>
      <c r="JGP74" s="392"/>
      <c r="JGQ74" s="381"/>
      <c r="JGY74" s="392"/>
      <c r="JGZ74" s="381"/>
      <c r="JHH74" s="392"/>
      <c r="JHI74" s="381"/>
      <c r="JHQ74" s="392"/>
      <c r="JHR74" s="381"/>
      <c r="JHZ74" s="392"/>
      <c r="JIA74" s="381"/>
      <c r="JII74" s="392"/>
      <c r="JIJ74" s="381"/>
      <c r="JIR74" s="392"/>
      <c r="JIS74" s="381"/>
      <c r="JJA74" s="392"/>
      <c r="JJB74" s="381"/>
      <c r="JJJ74" s="392"/>
      <c r="JJK74" s="381"/>
      <c r="JJS74" s="392"/>
      <c r="JJT74" s="381"/>
      <c r="JKB74" s="392"/>
      <c r="JKC74" s="381"/>
      <c r="JKK74" s="392"/>
      <c r="JKL74" s="381"/>
      <c r="JKT74" s="392"/>
      <c r="JKU74" s="381"/>
      <c r="JLC74" s="392"/>
      <c r="JLD74" s="381"/>
      <c r="JLL74" s="392"/>
      <c r="JLM74" s="381"/>
      <c r="JLU74" s="392"/>
      <c r="JLV74" s="381"/>
      <c r="JMD74" s="392"/>
      <c r="JME74" s="381"/>
      <c r="JMM74" s="392"/>
      <c r="JMN74" s="381"/>
      <c r="JMV74" s="392"/>
      <c r="JMW74" s="381"/>
      <c r="JNE74" s="392"/>
      <c r="JNF74" s="381"/>
      <c r="JNN74" s="392"/>
      <c r="JNO74" s="381"/>
      <c r="JNW74" s="392"/>
      <c r="JNX74" s="381"/>
      <c r="JOF74" s="392"/>
      <c r="JOG74" s="381"/>
      <c r="JOO74" s="392"/>
      <c r="JOP74" s="381"/>
      <c r="JOX74" s="392"/>
      <c r="JOY74" s="381"/>
      <c r="JPG74" s="392"/>
      <c r="JPH74" s="381"/>
      <c r="JPP74" s="392"/>
      <c r="JPQ74" s="381"/>
      <c r="JPY74" s="392"/>
      <c r="JPZ74" s="381"/>
      <c r="JQH74" s="392"/>
      <c r="JQI74" s="381"/>
      <c r="JQQ74" s="392"/>
      <c r="JQR74" s="381"/>
      <c r="JQZ74" s="392"/>
      <c r="JRA74" s="381"/>
      <c r="JRI74" s="392"/>
      <c r="JRJ74" s="381"/>
      <c r="JRR74" s="392"/>
      <c r="JRS74" s="381"/>
      <c r="JSA74" s="392"/>
      <c r="JSB74" s="381"/>
      <c r="JSJ74" s="392"/>
      <c r="JSK74" s="381"/>
      <c r="JSS74" s="392"/>
      <c r="JST74" s="381"/>
      <c r="JTB74" s="392"/>
      <c r="JTC74" s="381"/>
      <c r="JTK74" s="392"/>
      <c r="JTL74" s="381"/>
      <c r="JTT74" s="392"/>
      <c r="JTU74" s="381"/>
      <c r="JUC74" s="392"/>
      <c r="JUD74" s="381"/>
      <c r="JUL74" s="392"/>
      <c r="JUM74" s="381"/>
      <c r="JUU74" s="392"/>
      <c r="JUV74" s="381"/>
      <c r="JVD74" s="392"/>
      <c r="JVE74" s="381"/>
      <c r="JVM74" s="392"/>
      <c r="JVN74" s="381"/>
      <c r="JVV74" s="392"/>
      <c r="JVW74" s="381"/>
      <c r="JWE74" s="392"/>
      <c r="JWF74" s="381"/>
      <c r="JWN74" s="392"/>
      <c r="JWO74" s="381"/>
      <c r="JWW74" s="392"/>
      <c r="JWX74" s="381"/>
      <c r="JXF74" s="392"/>
      <c r="JXG74" s="381"/>
      <c r="JXO74" s="392"/>
      <c r="JXP74" s="381"/>
      <c r="JXX74" s="392"/>
      <c r="JXY74" s="381"/>
      <c r="JYG74" s="392"/>
      <c r="JYH74" s="381"/>
      <c r="JYP74" s="392"/>
      <c r="JYQ74" s="381"/>
      <c r="JYY74" s="392"/>
      <c r="JYZ74" s="381"/>
      <c r="JZH74" s="392"/>
      <c r="JZI74" s="381"/>
      <c r="JZQ74" s="392"/>
      <c r="JZR74" s="381"/>
      <c r="JZZ74" s="392"/>
      <c r="KAA74" s="381"/>
      <c r="KAI74" s="392"/>
      <c r="KAJ74" s="381"/>
      <c r="KAR74" s="392"/>
      <c r="KAS74" s="381"/>
      <c r="KBA74" s="392"/>
      <c r="KBB74" s="381"/>
      <c r="KBJ74" s="392"/>
      <c r="KBK74" s="381"/>
      <c r="KBS74" s="392"/>
      <c r="KBT74" s="381"/>
      <c r="KCB74" s="392"/>
      <c r="KCC74" s="381"/>
      <c r="KCK74" s="392"/>
      <c r="KCL74" s="381"/>
      <c r="KCT74" s="392"/>
      <c r="KCU74" s="381"/>
      <c r="KDC74" s="392"/>
      <c r="KDD74" s="381"/>
      <c r="KDL74" s="392"/>
      <c r="KDM74" s="381"/>
      <c r="KDU74" s="392"/>
      <c r="KDV74" s="381"/>
      <c r="KED74" s="392"/>
      <c r="KEE74" s="381"/>
      <c r="KEM74" s="392"/>
      <c r="KEN74" s="381"/>
      <c r="KEV74" s="392"/>
      <c r="KEW74" s="381"/>
      <c r="KFE74" s="392"/>
      <c r="KFF74" s="381"/>
      <c r="KFN74" s="392"/>
      <c r="KFO74" s="381"/>
      <c r="KFW74" s="392"/>
      <c r="KFX74" s="381"/>
      <c r="KGF74" s="392"/>
      <c r="KGG74" s="381"/>
      <c r="KGO74" s="392"/>
      <c r="KGP74" s="381"/>
      <c r="KGX74" s="392"/>
      <c r="KGY74" s="381"/>
      <c r="KHG74" s="392"/>
      <c r="KHH74" s="381"/>
      <c r="KHP74" s="392"/>
      <c r="KHQ74" s="381"/>
      <c r="KHY74" s="392"/>
      <c r="KHZ74" s="381"/>
      <c r="KIH74" s="392"/>
      <c r="KII74" s="381"/>
      <c r="KIQ74" s="392"/>
      <c r="KIR74" s="381"/>
      <c r="KIZ74" s="392"/>
      <c r="KJA74" s="381"/>
      <c r="KJI74" s="392"/>
      <c r="KJJ74" s="381"/>
      <c r="KJR74" s="392"/>
      <c r="KJS74" s="381"/>
      <c r="KKA74" s="392"/>
      <c r="KKB74" s="381"/>
      <c r="KKJ74" s="392"/>
      <c r="KKK74" s="381"/>
      <c r="KKS74" s="392"/>
      <c r="KKT74" s="381"/>
      <c r="KLB74" s="392"/>
      <c r="KLC74" s="381"/>
      <c r="KLK74" s="392"/>
      <c r="KLL74" s="381"/>
      <c r="KLT74" s="392"/>
      <c r="KLU74" s="381"/>
      <c r="KMC74" s="392"/>
      <c r="KMD74" s="381"/>
      <c r="KML74" s="392"/>
      <c r="KMM74" s="381"/>
      <c r="KMU74" s="392"/>
      <c r="KMV74" s="381"/>
      <c r="KND74" s="392"/>
      <c r="KNE74" s="381"/>
      <c r="KNM74" s="392"/>
      <c r="KNN74" s="381"/>
      <c r="KNV74" s="392"/>
      <c r="KNW74" s="381"/>
      <c r="KOE74" s="392"/>
      <c r="KOF74" s="381"/>
      <c r="KON74" s="392"/>
      <c r="KOO74" s="381"/>
      <c r="KOW74" s="392"/>
      <c r="KOX74" s="381"/>
      <c r="KPF74" s="392"/>
      <c r="KPG74" s="381"/>
      <c r="KPO74" s="392"/>
      <c r="KPP74" s="381"/>
      <c r="KPX74" s="392"/>
      <c r="KPY74" s="381"/>
      <c r="KQG74" s="392"/>
      <c r="KQH74" s="381"/>
      <c r="KQP74" s="392"/>
      <c r="KQQ74" s="381"/>
      <c r="KQY74" s="392"/>
      <c r="KQZ74" s="381"/>
      <c r="KRH74" s="392"/>
      <c r="KRI74" s="381"/>
      <c r="KRQ74" s="392"/>
      <c r="KRR74" s="381"/>
      <c r="KRZ74" s="392"/>
      <c r="KSA74" s="381"/>
      <c r="KSI74" s="392"/>
      <c r="KSJ74" s="381"/>
      <c r="KSR74" s="392"/>
      <c r="KSS74" s="381"/>
      <c r="KTA74" s="392"/>
      <c r="KTB74" s="381"/>
      <c r="KTJ74" s="392"/>
      <c r="KTK74" s="381"/>
      <c r="KTS74" s="392"/>
      <c r="KTT74" s="381"/>
      <c r="KUB74" s="392"/>
      <c r="KUC74" s="381"/>
      <c r="KUK74" s="392"/>
      <c r="KUL74" s="381"/>
      <c r="KUT74" s="392"/>
      <c r="KUU74" s="381"/>
      <c r="KVC74" s="392"/>
      <c r="KVD74" s="381"/>
      <c r="KVL74" s="392"/>
      <c r="KVM74" s="381"/>
      <c r="KVU74" s="392"/>
      <c r="KVV74" s="381"/>
      <c r="KWD74" s="392"/>
      <c r="KWE74" s="381"/>
      <c r="KWM74" s="392"/>
      <c r="KWN74" s="381"/>
      <c r="KWV74" s="392"/>
      <c r="KWW74" s="381"/>
      <c r="KXE74" s="392"/>
      <c r="KXF74" s="381"/>
      <c r="KXN74" s="392"/>
      <c r="KXO74" s="381"/>
      <c r="KXW74" s="392"/>
      <c r="KXX74" s="381"/>
      <c r="KYF74" s="392"/>
      <c r="KYG74" s="381"/>
      <c r="KYO74" s="392"/>
      <c r="KYP74" s="381"/>
      <c r="KYX74" s="392"/>
      <c r="KYY74" s="381"/>
      <c r="KZG74" s="392"/>
      <c r="KZH74" s="381"/>
      <c r="KZP74" s="392"/>
      <c r="KZQ74" s="381"/>
      <c r="KZY74" s="392"/>
      <c r="KZZ74" s="381"/>
      <c r="LAH74" s="392"/>
      <c r="LAI74" s="381"/>
      <c r="LAQ74" s="392"/>
      <c r="LAR74" s="381"/>
      <c r="LAZ74" s="392"/>
      <c r="LBA74" s="381"/>
      <c r="LBI74" s="392"/>
      <c r="LBJ74" s="381"/>
      <c r="LBR74" s="392"/>
      <c r="LBS74" s="381"/>
      <c r="LCA74" s="392"/>
      <c r="LCB74" s="381"/>
      <c r="LCJ74" s="392"/>
      <c r="LCK74" s="381"/>
      <c r="LCS74" s="392"/>
      <c r="LCT74" s="381"/>
      <c r="LDB74" s="392"/>
      <c r="LDC74" s="381"/>
      <c r="LDK74" s="392"/>
      <c r="LDL74" s="381"/>
      <c r="LDT74" s="392"/>
      <c r="LDU74" s="381"/>
      <c r="LEC74" s="392"/>
      <c r="LED74" s="381"/>
      <c r="LEL74" s="392"/>
      <c r="LEM74" s="381"/>
      <c r="LEU74" s="392"/>
      <c r="LEV74" s="381"/>
      <c r="LFD74" s="392"/>
      <c r="LFE74" s="381"/>
      <c r="LFM74" s="392"/>
      <c r="LFN74" s="381"/>
      <c r="LFV74" s="392"/>
      <c r="LFW74" s="381"/>
      <c r="LGE74" s="392"/>
      <c r="LGF74" s="381"/>
      <c r="LGN74" s="392"/>
      <c r="LGO74" s="381"/>
      <c r="LGW74" s="392"/>
      <c r="LGX74" s="381"/>
      <c r="LHF74" s="392"/>
      <c r="LHG74" s="381"/>
      <c r="LHO74" s="392"/>
      <c r="LHP74" s="381"/>
      <c r="LHX74" s="392"/>
      <c r="LHY74" s="381"/>
      <c r="LIG74" s="392"/>
      <c r="LIH74" s="381"/>
      <c r="LIP74" s="392"/>
      <c r="LIQ74" s="381"/>
      <c r="LIY74" s="392"/>
      <c r="LIZ74" s="381"/>
      <c r="LJH74" s="392"/>
      <c r="LJI74" s="381"/>
      <c r="LJQ74" s="392"/>
      <c r="LJR74" s="381"/>
      <c r="LJZ74" s="392"/>
      <c r="LKA74" s="381"/>
      <c r="LKI74" s="392"/>
      <c r="LKJ74" s="381"/>
      <c r="LKR74" s="392"/>
      <c r="LKS74" s="381"/>
      <c r="LLA74" s="392"/>
      <c r="LLB74" s="381"/>
      <c r="LLJ74" s="392"/>
      <c r="LLK74" s="381"/>
      <c r="LLS74" s="392"/>
      <c r="LLT74" s="381"/>
      <c r="LMB74" s="392"/>
      <c r="LMC74" s="381"/>
      <c r="LMK74" s="392"/>
      <c r="LML74" s="381"/>
      <c r="LMT74" s="392"/>
      <c r="LMU74" s="381"/>
      <c r="LNC74" s="392"/>
      <c r="LND74" s="381"/>
      <c r="LNL74" s="392"/>
      <c r="LNM74" s="381"/>
      <c r="LNU74" s="392"/>
      <c r="LNV74" s="381"/>
      <c r="LOD74" s="392"/>
      <c r="LOE74" s="381"/>
      <c r="LOM74" s="392"/>
      <c r="LON74" s="381"/>
      <c r="LOV74" s="392"/>
      <c r="LOW74" s="381"/>
      <c r="LPE74" s="392"/>
      <c r="LPF74" s="381"/>
      <c r="LPN74" s="392"/>
      <c r="LPO74" s="381"/>
      <c r="LPW74" s="392"/>
      <c r="LPX74" s="381"/>
      <c r="LQF74" s="392"/>
      <c r="LQG74" s="381"/>
      <c r="LQO74" s="392"/>
      <c r="LQP74" s="381"/>
      <c r="LQX74" s="392"/>
      <c r="LQY74" s="381"/>
      <c r="LRG74" s="392"/>
      <c r="LRH74" s="381"/>
      <c r="LRP74" s="392"/>
      <c r="LRQ74" s="381"/>
      <c r="LRY74" s="392"/>
      <c r="LRZ74" s="381"/>
      <c r="LSH74" s="392"/>
      <c r="LSI74" s="381"/>
      <c r="LSQ74" s="392"/>
      <c r="LSR74" s="381"/>
      <c r="LSZ74" s="392"/>
      <c r="LTA74" s="381"/>
      <c r="LTI74" s="392"/>
      <c r="LTJ74" s="381"/>
      <c r="LTR74" s="392"/>
      <c r="LTS74" s="381"/>
      <c r="LUA74" s="392"/>
      <c r="LUB74" s="381"/>
      <c r="LUJ74" s="392"/>
      <c r="LUK74" s="381"/>
      <c r="LUS74" s="392"/>
      <c r="LUT74" s="381"/>
      <c r="LVB74" s="392"/>
      <c r="LVC74" s="381"/>
      <c r="LVK74" s="392"/>
      <c r="LVL74" s="381"/>
      <c r="LVT74" s="392"/>
      <c r="LVU74" s="381"/>
      <c r="LWC74" s="392"/>
      <c r="LWD74" s="381"/>
      <c r="LWL74" s="392"/>
      <c r="LWM74" s="381"/>
      <c r="LWU74" s="392"/>
      <c r="LWV74" s="381"/>
      <c r="LXD74" s="392"/>
      <c r="LXE74" s="381"/>
      <c r="LXM74" s="392"/>
      <c r="LXN74" s="381"/>
      <c r="LXV74" s="392"/>
      <c r="LXW74" s="381"/>
      <c r="LYE74" s="392"/>
      <c r="LYF74" s="381"/>
      <c r="LYN74" s="392"/>
      <c r="LYO74" s="381"/>
      <c r="LYW74" s="392"/>
      <c r="LYX74" s="381"/>
      <c r="LZF74" s="392"/>
      <c r="LZG74" s="381"/>
      <c r="LZO74" s="392"/>
      <c r="LZP74" s="381"/>
      <c r="LZX74" s="392"/>
      <c r="LZY74" s="381"/>
      <c r="MAG74" s="392"/>
      <c r="MAH74" s="381"/>
      <c r="MAP74" s="392"/>
      <c r="MAQ74" s="381"/>
      <c r="MAY74" s="392"/>
      <c r="MAZ74" s="381"/>
      <c r="MBH74" s="392"/>
      <c r="MBI74" s="381"/>
      <c r="MBQ74" s="392"/>
      <c r="MBR74" s="381"/>
      <c r="MBZ74" s="392"/>
      <c r="MCA74" s="381"/>
      <c r="MCI74" s="392"/>
      <c r="MCJ74" s="381"/>
      <c r="MCR74" s="392"/>
      <c r="MCS74" s="381"/>
      <c r="MDA74" s="392"/>
      <c r="MDB74" s="381"/>
      <c r="MDJ74" s="392"/>
      <c r="MDK74" s="381"/>
      <c r="MDS74" s="392"/>
      <c r="MDT74" s="381"/>
      <c r="MEB74" s="392"/>
      <c r="MEC74" s="381"/>
      <c r="MEK74" s="392"/>
      <c r="MEL74" s="381"/>
      <c r="MET74" s="392"/>
      <c r="MEU74" s="381"/>
      <c r="MFC74" s="392"/>
      <c r="MFD74" s="381"/>
      <c r="MFL74" s="392"/>
      <c r="MFM74" s="381"/>
      <c r="MFU74" s="392"/>
      <c r="MFV74" s="381"/>
      <c r="MGD74" s="392"/>
      <c r="MGE74" s="381"/>
      <c r="MGM74" s="392"/>
      <c r="MGN74" s="381"/>
      <c r="MGV74" s="392"/>
      <c r="MGW74" s="381"/>
      <c r="MHE74" s="392"/>
      <c r="MHF74" s="381"/>
      <c r="MHN74" s="392"/>
      <c r="MHO74" s="381"/>
      <c r="MHW74" s="392"/>
      <c r="MHX74" s="381"/>
      <c r="MIF74" s="392"/>
      <c r="MIG74" s="381"/>
      <c r="MIO74" s="392"/>
      <c r="MIP74" s="381"/>
      <c r="MIX74" s="392"/>
      <c r="MIY74" s="381"/>
      <c r="MJG74" s="392"/>
      <c r="MJH74" s="381"/>
      <c r="MJP74" s="392"/>
      <c r="MJQ74" s="381"/>
      <c r="MJY74" s="392"/>
      <c r="MJZ74" s="381"/>
      <c r="MKH74" s="392"/>
      <c r="MKI74" s="381"/>
      <c r="MKQ74" s="392"/>
      <c r="MKR74" s="381"/>
      <c r="MKZ74" s="392"/>
      <c r="MLA74" s="381"/>
      <c r="MLI74" s="392"/>
      <c r="MLJ74" s="381"/>
      <c r="MLR74" s="392"/>
      <c r="MLS74" s="381"/>
      <c r="MMA74" s="392"/>
      <c r="MMB74" s="381"/>
      <c r="MMJ74" s="392"/>
      <c r="MMK74" s="381"/>
      <c r="MMS74" s="392"/>
      <c r="MMT74" s="381"/>
      <c r="MNB74" s="392"/>
      <c r="MNC74" s="381"/>
      <c r="MNK74" s="392"/>
      <c r="MNL74" s="381"/>
      <c r="MNT74" s="392"/>
      <c r="MNU74" s="381"/>
      <c r="MOC74" s="392"/>
      <c r="MOD74" s="381"/>
      <c r="MOL74" s="392"/>
      <c r="MOM74" s="381"/>
      <c r="MOU74" s="392"/>
      <c r="MOV74" s="381"/>
      <c r="MPD74" s="392"/>
      <c r="MPE74" s="381"/>
      <c r="MPM74" s="392"/>
      <c r="MPN74" s="381"/>
      <c r="MPV74" s="392"/>
      <c r="MPW74" s="381"/>
      <c r="MQE74" s="392"/>
      <c r="MQF74" s="381"/>
      <c r="MQN74" s="392"/>
      <c r="MQO74" s="381"/>
      <c r="MQW74" s="392"/>
      <c r="MQX74" s="381"/>
      <c r="MRF74" s="392"/>
      <c r="MRG74" s="381"/>
      <c r="MRO74" s="392"/>
      <c r="MRP74" s="381"/>
      <c r="MRX74" s="392"/>
      <c r="MRY74" s="381"/>
      <c r="MSG74" s="392"/>
      <c r="MSH74" s="381"/>
      <c r="MSP74" s="392"/>
      <c r="MSQ74" s="381"/>
      <c r="MSY74" s="392"/>
      <c r="MSZ74" s="381"/>
      <c r="MTH74" s="392"/>
      <c r="MTI74" s="381"/>
      <c r="MTQ74" s="392"/>
      <c r="MTR74" s="381"/>
      <c r="MTZ74" s="392"/>
      <c r="MUA74" s="381"/>
      <c r="MUI74" s="392"/>
      <c r="MUJ74" s="381"/>
      <c r="MUR74" s="392"/>
      <c r="MUS74" s="381"/>
      <c r="MVA74" s="392"/>
      <c r="MVB74" s="381"/>
      <c r="MVJ74" s="392"/>
      <c r="MVK74" s="381"/>
      <c r="MVS74" s="392"/>
      <c r="MVT74" s="381"/>
      <c r="MWB74" s="392"/>
      <c r="MWC74" s="381"/>
      <c r="MWK74" s="392"/>
      <c r="MWL74" s="381"/>
      <c r="MWT74" s="392"/>
      <c r="MWU74" s="381"/>
      <c r="MXC74" s="392"/>
      <c r="MXD74" s="381"/>
      <c r="MXL74" s="392"/>
      <c r="MXM74" s="381"/>
      <c r="MXU74" s="392"/>
      <c r="MXV74" s="381"/>
      <c r="MYD74" s="392"/>
      <c r="MYE74" s="381"/>
      <c r="MYM74" s="392"/>
      <c r="MYN74" s="381"/>
      <c r="MYV74" s="392"/>
      <c r="MYW74" s="381"/>
      <c r="MZE74" s="392"/>
      <c r="MZF74" s="381"/>
      <c r="MZN74" s="392"/>
      <c r="MZO74" s="381"/>
      <c r="MZW74" s="392"/>
      <c r="MZX74" s="381"/>
      <c r="NAF74" s="392"/>
      <c r="NAG74" s="381"/>
      <c r="NAO74" s="392"/>
      <c r="NAP74" s="381"/>
      <c r="NAX74" s="392"/>
      <c r="NAY74" s="381"/>
      <c r="NBG74" s="392"/>
      <c r="NBH74" s="381"/>
      <c r="NBP74" s="392"/>
      <c r="NBQ74" s="381"/>
      <c r="NBY74" s="392"/>
      <c r="NBZ74" s="381"/>
      <c r="NCH74" s="392"/>
      <c r="NCI74" s="381"/>
      <c r="NCQ74" s="392"/>
      <c r="NCR74" s="381"/>
      <c r="NCZ74" s="392"/>
      <c r="NDA74" s="381"/>
      <c r="NDI74" s="392"/>
      <c r="NDJ74" s="381"/>
      <c r="NDR74" s="392"/>
      <c r="NDS74" s="381"/>
      <c r="NEA74" s="392"/>
      <c r="NEB74" s="381"/>
      <c r="NEJ74" s="392"/>
      <c r="NEK74" s="381"/>
      <c r="NES74" s="392"/>
      <c r="NET74" s="381"/>
      <c r="NFB74" s="392"/>
      <c r="NFC74" s="381"/>
      <c r="NFK74" s="392"/>
      <c r="NFL74" s="381"/>
      <c r="NFT74" s="392"/>
      <c r="NFU74" s="381"/>
      <c r="NGC74" s="392"/>
      <c r="NGD74" s="381"/>
      <c r="NGL74" s="392"/>
      <c r="NGM74" s="381"/>
      <c r="NGU74" s="392"/>
      <c r="NGV74" s="381"/>
      <c r="NHD74" s="392"/>
      <c r="NHE74" s="381"/>
      <c r="NHM74" s="392"/>
      <c r="NHN74" s="381"/>
      <c r="NHV74" s="392"/>
      <c r="NHW74" s="381"/>
      <c r="NIE74" s="392"/>
      <c r="NIF74" s="381"/>
      <c r="NIN74" s="392"/>
      <c r="NIO74" s="381"/>
      <c r="NIW74" s="392"/>
      <c r="NIX74" s="381"/>
      <c r="NJF74" s="392"/>
      <c r="NJG74" s="381"/>
      <c r="NJO74" s="392"/>
      <c r="NJP74" s="381"/>
      <c r="NJX74" s="392"/>
      <c r="NJY74" s="381"/>
      <c r="NKG74" s="392"/>
      <c r="NKH74" s="381"/>
      <c r="NKP74" s="392"/>
      <c r="NKQ74" s="381"/>
      <c r="NKY74" s="392"/>
      <c r="NKZ74" s="381"/>
      <c r="NLH74" s="392"/>
      <c r="NLI74" s="381"/>
      <c r="NLQ74" s="392"/>
      <c r="NLR74" s="381"/>
      <c r="NLZ74" s="392"/>
      <c r="NMA74" s="381"/>
      <c r="NMI74" s="392"/>
      <c r="NMJ74" s="381"/>
      <c r="NMR74" s="392"/>
      <c r="NMS74" s="381"/>
      <c r="NNA74" s="392"/>
      <c r="NNB74" s="381"/>
      <c r="NNJ74" s="392"/>
      <c r="NNK74" s="381"/>
      <c r="NNS74" s="392"/>
      <c r="NNT74" s="381"/>
      <c r="NOB74" s="392"/>
      <c r="NOC74" s="381"/>
      <c r="NOK74" s="392"/>
      <c r="NOL74" s="381"/>
      <c r="NOT74" s="392"/>
      <c r="NOU74" s="381"/>
      <c r="NPC74" s="392"/>
      <c r="NPD74" s="381"/>
      <c r="NPL74" s="392"/>
      <c r="NPM74" s="381"/>
      <c r="NPU74" s="392"/>
      <c r="NPV74" s="381"/>
      <c r="NQD74" s="392"/>
      <c r="NQE74" s="381"/>
      <c r="NQM74" s="392"/>
      <c r="NQN74" s="381"/>
      <c r="NQV74" s="392"/>
      <c r="NQW74" s="381"/>
      <c r="NRE74" s="392"/>
      <c r="NRF74" s="381"/>
      <c r="NRN74" s="392"/>
      <c r="NRO74" s="381"/>
      <c r="NRW74" s="392"/>
      <c r="NRX74" s="381"/>
      <c r="NSF74" s="392"/>
      <c r="NSG74" s="381"/>
      <c r="NSO74" s="392"/>
      <c r="NSP74" s="381"/>
      <c r="NSX74" s="392"/>
      <c r="NSY74" s="381"/>
      <c r="NTG74" s="392"/>
      <c r="NTH74" s="381"/>
      <c r="NTP74" s="392"/>
      <c r="NTQ74" s="381"/>
      <c r="NTY74" s="392"/>
      <c r="NTZ74" s="381"/>
      <c r="NUH74" s="392"/>
      <c r="NUI74" s="381"/>
      <c r="NUQ74" s="392"/>
      <c r="NUR74" s="381"/>
      <c r="NUZ74" s="392"/>
      <c r="NVA74" s="381"/>
      <c r="NVI74" s="392"/>
      <c r="NVJ74" s="381"/>
      <c r="NVR74" s="392"/>
      <c r="NVS74" s="381"/>
      <c r="NWA74" s="392"/>
      <c r="NWB74" s="381"/>
      <c r="NWJ74" s="392"/>
      <c r="NWK74" s="381"/>
      <c r="NWS74" s="392"/>
      <c r="NWT74" s="381"/>
      <c r="NXB74" s="392"/>
      <c r="NXC74" s="381"/>
      <c r="NXK74" s="392"/>
      <c r="NXL74" s="381"/>
      <c r="NXT74" s="392"/>
      <c r="NXU74" s="381"/>
      <c r="NYC74" s="392"/>
      <c r="NYD74" s="381"/>
      <c r="NYL74" s="392"/>
      <c r="NYM74" s="381"/>
      <c r="NYU74" s="392"/>
      <c r="NYV74" s="381"/>
      <c r="NZD74" s="392"/>
      <c r="NZE74" s="381"/>
      <c r="NZM74" s="392"/>
      <c r="NZN74" s="381"/>
      <c r="NZV74" s="392"/>
      <c r="NZW74" s="381"/>
      <c r="OAE74" s="392"/>
      <c r="OAF74" s="381"/>
      <c r="OAN74" s="392"/>
      <c r="OAO74" s="381"/>
      <c r="OAW74" s="392"/>
      <c r="OAX74" s="381"/>
      <c r="OBF74" s="392"/>
      <c r="OBG74" s="381"/>
      <c r="OBO74" s="392"/>
      <c r="OBP74" s="381"/>
      <c r="OBX74" s="392"/>
      <c r="OBY74" s="381"/>
      <c r="OCG74" s="392"/>
      <c r="OCH74" s="381"/>
      <c r="OCP74" s="392"/>
      <c r="OCQ74" s="381"/>
      <c r="OCY74" s="392"/>
      <c r="OCZ74" s="381"/>
      <c r="ODH74" s="392"/>
      <c r="ODI74" s="381"/>
      <c r="ODQ74" s="392"/>
      <c r="ODR74" s="381"/>
      <c r="ODZ74" s="392"/>
      <c r="OEA74" s="381"/>
      <c r="OEI74" s="392"/>
      <c r="OEJ74" s="381"/>
      <c r="OER74" s="392"/>
      <c r="OES74" s="381"/>
      <c r="OFA74" s="392"/>
      <c r="OFB74" s="381"/>
      <c r="OFJ74" s="392"/>
      <c r="OFK74" s="381"/>
      <c r="OFS74" s="392"/>
      <c r="OFT74" s="381"/>
      <c r="OGB74" s="392"/>
      <c r="OGC74" s="381"/>
      <c r="OGK74" s="392"/>
      <c r="OGL74" s="381"/>
      <c r="OGT74" s="392"/>
      <c r="OGU74" s="381"/>
      <c r="OHC74" s="392"/>
      <c r="OHD74" s="381"/>
      <c r="OHL74" s="392"/>
      <c r="OHM74" s="381"/>
      <c r="OHU74" s="392"/>
      <c r="OHV74" s="381"/>
      <c r="OID74" s="392"/>
      <c r="OIE74" s="381"/>
      <c r="OIM74" s="392"/>
      <c r="OIN74" s="381"/>
      <c r="OIV74" s="392"/>
      <c r="OIW74" s="381"/>
      <c r="OJE74" s="392"/>
      <c r="OJF74" s="381"/>
      <c r="OJN74" s="392"/>
      <c r="OJO74" s="381"/>
      <c r="OJW74" s="392"/>
      <c r="OJX74" s="381"/>
      <c r="OKF74" s="392"/>
      <c r="OKG74" s="381"/>
      <c r="OKO74" s="392"/>
      <c r="OKP74" s="381"/>
      <c r="OKX74" s="392"/>
      <c r="OKY74" s="381"/>
      <c r="OLG74" s="392"/>
      <c r="OLH74" s="381"/>
      <c r="OLP74" s="392"/>
      <c r="OLQ74" s="381"/>
      <c r="OLY74" s="392"/>
      <c r="OLZ74" s="381"/>
      <c r="OMH74" s="392"/>
      <c r="OMI74" s="381"/>
      <c r="OMQ74" s="392"/>
      <c r="OMR74" s="381"/>
      <c r="OMZ74" s="392"/>
      <c r="ONA74" s="381"/>
      <c r="ONI74" s="392"/>
      <c r="ONJ74" s="381"/>
      <c r="ONR74" s="392"/>
      <c r="ONS74" s="381"/>
      <c r="OOA74" s="392"/>
      <c r="OOB74" s="381"/>
      <c r="OOJ74" s="392"/>
      <c r="OOK74" s="381"/>
      <c r="OOS74" s="392"/>
      <c r="OOT74" s="381"/>
      <c r="OPB74" s="392"/>
      <c r="OPC74" s="381"/>
      <c r="OPK74" s="392"/>
      <c r="OPL74" s="381"/>
      <c r="OPT74" s="392"/>
      <c r="OPU74" s="381"/>
      <c r="OQC74" s="392"/>
      <c r="OQD74" s="381"/>
      <c r="OQL74" s="392"/>
      <c r="OQM74" s="381"/>
      <c r="OQU74" s="392"/>
      <c r="OQV74" s="381"/>
      <c r="ORD74" s="392"/>
      <c r="ORE74" s="381"/>
      <c r="ORM74" s="392"/>
      <c r="ORN74" s="381"/>
      <c r="ORV74" s="392"/>
      <c r="ORW74" s="381"/>
      <c r="OSE74" s="392"/>
      <c r="OSF74" s="381"/>
      <c r="OSN74" s="392"/>
      <c r="OSO74" s="381"/>
      <c r="OSW74" s="392"/>
      <c r="OSX74" s="381"/>
      <c r="OTF74" s="392"/>
      <c r="OTG74" s="381"/>
      <c r="OTO74" s="392"/>
      <c r="OTP74" s="381"/>
      <c r="OTX74" s="392"/>
      <c r="OTY74" s="381"/>
      <c r="OUG74" s="392"/>
      <c r="OUH74" s="381"/>
      <c r="OUP74" s="392"/>
      <c r="OUQ74" s="381"/>
      <c r="OUY74" s="392"/>
      <c r="OUZ74" s="381"/>
      <c r="OVH74" s="392"/>
      <c r="OVI74" s="381"/>
      <c r="OVQ74" s="392"/>
      <c r="OVR74" s="381"/>
      <c r="OVZ74" s="392"/>
      <c r="OWA74" s="381"/>
      <c r="OWI74" s="392"/>
      <c r="OWJ74" s="381"/>
      <c r="OWR74" s="392"/>
      <c r="OWS74" s="381"/>
      <c r="OXA74" s="392"/>
      <c r="OXB74" s="381"/>
      <c r="OXJ74" s="392"/>
      <c r="OXK74" s="381"/>
      <c r="OXS74" s="392"/>
      <c r="OXT74" s="381"/>
      <c r="OYB74" s="392"/>
      <c r="OYC74" s="381"/>
      <c r="OYK74" s="392"/>
      <c r="OYL74" s="381"/>
      <c r="OYT74" s="392"/>
      <c r="OYU74" s="381"/>
      <c r="OZC74" s="392"/>
      <c r="OZD74" s="381"/>
      <c r="OZL74" s="392"/>
      <c r="OZM74" s="381"/>
      <c r="OZU74" s="392"/>
      <c r="OZV74" s="381"/>
      <c r="PAD74" s="392"/>
      <c r="PAE74" s="381"/>
      <c r="PAM74" s="392"/>
      <c r="PAN74" s="381"/>
      <c r="PAV74" s="392"/>
      <c r="PAW74" s="381"/>
      <c r="PBE74" s="392"/>
      <c r="PBF74" s="381"/>
      <c r="PBN74" s="392"/>
      <c r="PBO74" s="381"/>
      <c r="PBW74" s="392"/>
      <c r="PBX74" s="381"/>
      <c r="PCF74" s="392"/>
      <c r="PCG74" s="381"/>
      <c r="PCO74" s="392"/>
      <c r="PCP74" s="381"/>
      <c r="PCX74" s="392"/>
      <c r="PCY74" s="381"/>
      <c r="PDG74" s="392"/>
      <c r="PDH74" s="381"/>
      <c r="PDP74" s="392"/>
      <c r="PDQ74" s="381"/>
      <c r="PDY74" s="392"/>
      <c r="PDZ74" s="381"/>
      <c r="PEH74" s="392"/>
      <c r="PEI74" s="381"/>
      <c r="PEQ74" s="392"/>
      <c r="PER74" s="381"/>
      <c r="PEZ74" s="392"/>
      <c r="PFA74" s="381"/>
      <c r="PFI74" s="392"/>
      <c r="PFJ74" s="381"/>
      <c r="PFR74" s="392"/>
      <c r="PFS74" s="381"/>
      <c r="PGA74" s="392"/>
      <c r="PGB74" s="381"/>
      <c r="PGJ74" s="392"/>
      <c r="PGK74" s="381"/>
      <c r="PGS74" s="392"/>
      <c r="PGT74" s="381"/>
      <c r="PHB74" s="392"/>
      <c r="PHC74" s="381"/>
      <c r="PHK74" s="392"/>
      <c r="PHL74" s="381"/>
      <c r="PHT74" s="392"/>
      <c r="PHU74" s="381"/>
      <c r="PIC74" s="392"/>
      <c r="PID74" s="381"/>
      <c r="PIL74" s="392"/>
      <c r="PIM74" s="381"/>
      <c r="PIU74" s="392"/>
      <c r="PIV74" s="381"/>
      <c r="PJD74" s="392"/>
      <c r="PJE74" s="381"/>
      <c r="PJM74" s="392"/>
      <c r="PJN74" s="381"/>
      <c r="PJV74" s="392"/>
      <c r="PJW74" s="381"/>
      <c r="PKE74" s="392"/>
      <c r="PKF74" s="381"/>
      <c r="PKN74" s="392"/>
      <c r="PKO74" s="381"/>
      <c r="PKW74" s="392"/>
      <c r="PKX74" s="381"/>
      <c r="PLF74" s="392"/>
      <c r="PLG74" s="381"/>
      <c r="PLO74" s="392"/>
      <c r="PLP74" s="381"/>
      <c r="PLX74" s="392"/>
      <c r="PLY74" s="381"/>
      <c r="PMG74" s="392"/>
      <c r="PMH74" s="381"/>
      <c r="PMP74" s="392"/>
      <c r="PMQ74" s="381"/>
      <c r="PMY74" s="392"/>
      <c r="PMZ74" s="381"/>
      <c r="PNH74" s="392"/>
      <c r="PNI74" s="381"/>
      <c r="PNQ74" s="392"/>
      <c r="PNR74" s="381"/>
      <c r="PNZ74" s="392"/>
      <c r="POA74" s="381"/>
      <c r="POI74" s="392"/>
      <c r="POJ74" s="381"/>
      <c r="POR74" s="392"/>
      <c r="POS74" s="381"/>
      <c r="PPA74" s="392"/>
      <c r="PPB74" s="381"/>
      <c r="PPJ74" s="392"/>
      <c r="PPK74" s="381"/>
      <c r="PPS74" s="392"/>
      <c r="PPT74" s="381"/>
      <c r="PQB74" s="392"/>
      <c r="PQC74" s="381"/>
      <c r="PQK74" s="392"/>
      <c r="PQL74" s="381"/>
      <c r="PQT74" s="392"/>
      <c r="PQU74" s="381"/>
      <c r="PRC74" s="392"/>
      <c r="PRD74" s="381"/>
      <c r="PRL74" s="392"/>
      <c r="PRM74" s="381"/>
      <c r="PRU74" s="392"/>
      <c r="PRV74" s="381"/>
      <c r="PSD74" s="392"/>
      <c r="PSE74" s="381"/>
      <c r="PSM74" s="392"/>
      <c r="PSN74" s="381"/>
      <c r="PSV74" s="392"/>
      <c r="PSW74" s="381"/>
      <c r="PTE74" s="392"/>
      <c r="PTF74" s="381"/>
      <c r="PTN74" s="392"/>
      <c r="PTO74" s="381"/>
      <c r="PTW74" s="392"/>
      <c r="PTX74" s="381"/>
      <c r="PUF74" s="392"/>
      <c r="PUG74" s="381"/>
      <c r="PUO74" s="392"/>
      <c r="PUP74" s="381"/>
      <c r="PUX74" s="392"/>
      <c r="PUY74" s="381"/>
      <c r="PVG74" s="392"/>
      <c r="PVH74" s="381"/>
      <c r="PVP74" s="392"/>
      <c r="PVQ74" s="381"/>
      <c r="PVY74" s="392"/>
      <c r="PVZ74" s="381"/>
      <c r="PWH74" s="392"/>
      <c r="PWI74" s="381"/>
      <c r="PWQ74" s="392"/>
      <c r="PWR74" s="381"/>
      <c r="PWZ74" s="392"/>
      <c r="PXA74" s="381"/>
      <c r="PXI74" s="392"/>
      <c r="PXJ74" s="381"/>
      <c r="PXR74" s="392"/>
      <c r="PXS74" s="381"/>
      <c r="PYA74" s="392"/>
      <c r="PYB74" s="381"/>
      <c r="PYJ74" s="392"/>
      <c r="PYK74" s="381"/>
      <c r="PYS74" s="392"/>
      <c r="PYT74" s="381"/>
      <c r="PZB74" s="392"/>
      <c r="PZC74" s="381"/>
      <c r="PZK74" s="392"/>
      <c r="PZL74" s="381"/>
      <c r="PZT74" s="392"/>
      <c r="PZU74" s="381"/>
      <c r="QAC74" s="392"/>
      <c r="QAD74" s="381"/>
      <c r="QAL74" s="392"/>
      <c r="QAM74" s="381"/>
      <c r="QAU74" s="392"/>
      <c r="QAV74" s="381"/>
      <c r="QBD74" s="392"/>
      <c r="QBE74" s="381"/>
      <c r="QBM74" s="392"/>
      <c r="QBN74" s="381"/>
      <c r="QBV74" s="392"/>
      <c r="QBW74" s="381"/>
      <c r="QCE74" s="392"/>
      <c r="QCF74" s="381"/>
      <c r="QCN74" s="392"/>
      <c r="QCO74" s="381"/>
      <c r="QCW74" s="392"/>
      <c r="QCX74" s="381"/>
      <c r="QDF74" s="392"/>
      <c r="QDG74" s="381"/>
      <c r="QDO74" s="392"/>
      <c r="QDP74" s="381"/>
      <c r="QDX74" s="392"/>
      <c r="QDY74" s="381"/>
      <c r="QEG74" s="392"/>
      <c r="QEH74" s="381"/>
      <c r="QEP74" s="392"/>
      <c r="QEQ74" s="381"/>
      <c r="QEY74" s="392"/>
      <c r="QEZ74" s="381"/>
      <c r="QFH74" s="392"/>
      <c r="QFI74" s="381"/>
      <c r="QFQ74" s="392"/>
      <c r="QFR74" s="381"/>
      <c r="QFZ74" s="392"/>
      <c r="QGA74" s="381"/>
      <c r="QGI74" s="392"/>
      <c r="QGJ74" s="381"/>
      <c r="QGR74" s="392"/>
      <c r="QGS74" s="381"/>
      <c r="QHA74" s="392"/>
      <c r="QHB74" s="381"/>
      <c r="QHJ74" s="392"/>
      <c r="QHK74" s="381"/>
      <c r="QHS74" s="392"/>
      <c r="QHT74" s="381"/>
      <c r="QIB74" s="392"/>
      <c r="QIC74" s="381"/>
      <c r="QIK74" s="392"/>
      <c r="QIL74" s="381"/>
      <c r="QIT74" s="392"/>
      <c r="QIU74" s="381"/>
      <c r="QJC74" s="392"/>
      <c r="QJD74" s="381"/>
      <c r="QJL74" s="392"/>
      <c r="QJM74" s="381"/>
      <c r="QJU74" s="392"/>
      <c r="QJV74" s="381"/>
      <c r="QKD74" s="392"/>
      <c r="QKE74" s="381"/>
      <c r="QKM74" s="392"/>
      <c r="QKN74" s="381"/>
      <c r="QKV74" s="392"/>
      <c r="QKW74" s="381"/>
      <c r="QLE74" s="392"/>
      <c r="QLF74" s="381"/>
      <c r="QLN74" s="392"/>
      <c r="QLO74" s="381"/>
      <c r="QLW74" s="392"/>
      <c r="QLX74" s="381"/>
      <c r="QMF74" s="392"/>
      <c r="QMG74" s="381"/>
      <c r="QMO74" s="392"/>
      <c r="QMP74" s="381"/>
      <c r="QMX74" s="392"/>
      <c r="QMY74" s="381"/>
      <c r="QNG74" s="392"/>
      <c r="QNH74" s="381"/>
      <c r="QNP74" s="392"/>
      <c r="QNQ74" s="381"/>
      <c r="QNY74" s="392"/>
      <c r="QNZ74" s="381"/>
      <c r="QOH74" s="392"/>
      <c r="QOI74" s="381"/>
      <c r="QOQ74" s="392"/>
      <c r="QOR74" s="381"/>
      <c r="QOZ74" s="392"/>
      <c r="QPA74" s="381"/>
      <c r="QPI74" s="392"/>
      <c r="QPJ74" s="381"/>
      <c r="QPR74" s="392"/>
      <c r="QPS74" s="381"/>
      <c r="QQA74" s="392"/>
      <c r="QQB74" s="381"/>
      <c r="QQJ74" s="392"/>
      <c r="QQK74" s="381"/>
      <c r="QQS74" s="392"/>
      <c r="QQT74" s="381"/>
      <c r="QRB74" s="392"/>
      <c r="QRC74" s="381"/>
      <c r="QRK74" s="392"/>
      <c r="QRL74" s="381"/>
      <c r="QRT74" s="392"/>
      <c r="QRU74" s="381"/>
      <c r="QSC74" s="392"/>
      <c r="QSD74" s="381"/>
      <c r="QSL74" s="392"/>
      <c r="QSM74" s="381"/>
      <c r="QSU74" s="392"/>
      <c r="QSV74" s="381"/>
      <c r="QTD74" s="392"/>
      <c r="QTE74" s="381"/>
      <c r="QTM74" s="392"/>
      <c r="QTN74" s="381"/>
      <c r="QTV74" s="392"/>
      <c r="QTW74" s="381"/>
      <c r="QUE74" s="392"/>
      <c r="QUF74" s="381"/>
      <c r="QUN74" s="392"/>
      <c r="QUO74" s="381"/>
      <c r="QUW74" s="392"/>
      <c r="QUX74" s="381"/>
      <c r="QVF74" s="392"/>
      <c r="QVG74" s="381"/>
      <c r="QVO74" s="392"/>
      <c r="QVP74" s="381"/>
      <c r="QVX74" s="392"/>
      <c r="QVY74" s="381"/>
      <c r="QWG74" s="392"/>
      <c r="QWH74" s="381"/>
      <c r="QWP74" s="392"/>
      <c r="QWQ74" s="381"/>
      <c r="QWY74" s="392"/>
      <c r="QWZ74" s="381"/>
      <c r="QXH74" s="392"/>
      <c r="QXI74" s="381"/>
      <c r="QXQ74" s="392"/>
      <c r="QXR74" s="381"/>
      <c r="QXZ74" s="392"/>
      <c r="QYA74" s="381"/>
      <c r="QYI74" s="392"/>
      <c r="QYJ74" s="381"/>
      <c r="QYR74" s="392"/>
      <c r="QYS74" s="381"/>
      <c r="QZA74" s="392"/>
      <c r="QZB74" s="381"/>
      <c r="QZJ74" s="392"/>
      <c r="QZK74" s="381"/>
      <c r="QZS74" s="392"/>
      <c r="QZT74" s="381"/>
      <c r="RAB74" s="392"/>
      <c r="RAC74" s="381"/>
      <c r="RAK74" s="392"/>
      <c r="RAL74" s="381"/>
      <c r="RAT74" s="392"/>
      <c r="RAU74" s="381"/>
      <c r="RBC74" s="392"/>
      <c r="RBD74" s="381"/>
      <c r="RBL74" s="392"/>
      <c r="RBM74" s="381"/>
      <c r="RBU74" s="392"/>
      <c r="RBV74" s="381"/>
      <c r="RCD74" s="392"/>
      <c r="RCE74" s="381"/>
      <c r="RCM74" s="392"/>
      <c r="RCN74" s="381"/>
      <c r="RCV74" s="392"/>
      <c r="RCW74" s="381"/>
      <c r="RDE74" s="392"/>
      <c r="RDF74" s="381"/>
      <c r="RDN74" s="392"/>
      <c r="RDO74" s="381"/>
      <c r="RDW74" s="392"/>
      <c r="RDX74" s="381"/>
      <c r="REF74" s="392"/>
      <c r="REG74" s="381"/>
      <c r="REO74" s="392"/>
      <c r="REP74" s="381"/>
      <c r="REX74" s="392"/>
      <c r="REY74" s="381"/>
      <c r="RFG74" s="392"/>
      <c r="RFH74" s="381"/>
      <c r="RFP74" s="392"/>
      <c r="RFQ74" s="381"/>
      <c r="RFY74" s="392"/>
      <c r="RFZ74" s="381"/>
      <c r="RGH74" s="392"/>
      <c r="RGI74" s="381"/>
      <c r="RGQ74" s="392"/>
      <c r="RGR74" s="381"/>
      <c r="RGZ74" s="392"/>
      <c r="RHA74" s="381"/>
      <c r="RHI74" s="392"/>
      <c r="RHJ74" s="381"/>
      <c r="RHR74" s="392"/>
      <c r="RHS74" s="381"/>
      <c r="RIA74" s="392"/>
      <c r="RIB74" s="381"/>
      <c r="RIJ74" s="392"/>
      <c r="RIK74" s="381"/>
      <c r="RIS74" s="392"/>
      <c r="RIT74" s="381"/>
      <c r="RJB74" s="392"/>
      <c r="RJC74" s="381"/>
      <c r="RJK74" s="392"/>
      <c r="RJL74" s="381"/>
      <c r="RJT74" s="392"/>
      <c r="RJU74" s="381"/>
      <c r="RKC74" s="392"/>
      <c r="RKD74" s="381"/>
      <c r="RKL74" s="392"/>
      <c r="RKM74" s="381"/>
      <c r="RKU74" s="392"/>
      <c r="RKV74" s="381"/>
      <c r="RLD74" s="392"/>
      <c r="RLE74" s="381"/>
      <c r="RLM74" s="392"/>
      <c r="RLN74" s="381"/>
      <c r="RLV74" s="392"/>
      <c r="RLW74" s="381"/>
      <c r="RME74" s="392"/>
      <c r="RMF74" s="381"/>
      <c r="RMN74" s="392"/>
      <c r="RMO74" s="381"/>
      <c r="RMW74" s="392"/>
      <c r="RMX74" s="381"/>
      <c r="RNF74" s="392"/>
      <c r="RNG74" s="381"/>
      <c r="RNO74" s="392"/>
      <c r="RNP74" s="381"/>
      <c r="RNX74" s="392"/>
      <c r="RNY74" s="381"/>
      <c r="ROG74" s="392"/>
      <c r="ROH74" s="381"/>
      <c r="ROP74" s="392"/>
      <c r="ROQ74" s="381"/>
      <c r="ROY74" s="392"/>
      <c r="ROZ74" s="381"/>
      <c r="RPH74" s="392"/>
      <c r="RPI74" s="381"/>
      <c r="RPQ74" s="392"/>
      <c r="RPR74" s="381"/>
      <c r="RPZ74" s="392"/>
      <c r="RQA74" s="381"/>
      <c r="RQI74" s="392"/>
      <c r="RQJ74" s="381"/>
      <c r="RQR74" s="392"/>
      <c r="RQS74" s="381"/>
      <c r="RRA74" s="392"/>
      <c r="RRB74" s="381"/>
      <c r="RRJ74" s="392"/>
      <c r="RRK74" s="381"/>
      <c r="RRS74" s="392"/>
      <c r="RRT74" s="381"/>
      <c r="RSB74" s="392"/>
      <c r="RSC74" s="381"/>
      <c r="RSK74" s="392"/>
      <c r="RSL74" s="381"/>
      <c r="RST74" s="392"/>
      <c r="RSU74" s="381"/>
      <c r="RTC74" s="392"/>
      <c r="RTD74" s="381"/>
      <c r="RTL74" s="392"/>
      <c r="RTM74" s="381"/>
      <c r="RTU74" s="392"/>
      <c r="RTV74" s="381"/>
      <c r="RUD74" s="392"/>
      <c r="RUE74" s="381"/>
      <c r="RUM74" s="392"/>
      <c r="RUN74" s="381"/>
      <c r="RUV74" s="392"/>
      <c r="RUW74" s="381"/>
      <c r="RVE74" s="392"/>
      <c r="RVF74" s="381"/>
      <c r="RVN74" s="392"/>
      <c r="RVO74" s="381"/>
      <c r="RVW74" s="392"/>
      <c r="RVX74" s="381"/>
      <c r="RWF74" s="392"/>
      <c r="RWG74" s="381"/>
      <c r="RWO74" s="392"/>
      <c r="RWP74" s="381"/>
      <c r="RWX74" s="392"/>
      <c r="RWY74" s="381"/>
      <c r="RXG74" s="392"/>
      <c r="RXH74" s="381"/>
      <c r="RXP74" s="392"/>
      <c r="RXQ74" s="381"/>
      <c r="RXY74" s="392"/>
      <c r="RXZ74" s="381"/>
      <c r="RYH74" s="392"/>
      <c r="RYI74" s="381"/>
      <c r="RYQ74" s="392"/>
      <c r="RYR74" s="381"/>
      <c r="RYZ74" s="392"/>
      <c r="RZA74" s="381"/>
      <c r="RZI74" s="392"/>
      <c r="RZJ74" s="381"/>
      <c r="RZR74" s="392"/>
      <c r="RZS74" s="381"/>
      <c r="SAA74" s="392"/>
      <c r="SAB74" s="381"/>
      <c r="SAJ74" s="392"/>
      <c r="SAK74" s="381"/>
      <c r="SAS74" s="392"/>
      <c r="SAT74" s="381"/>
      <c r="SBB74" s="392"/>
      <c r="SBC74" s="381"/>
      <c r="SBK74" s="392"/>
      <c r="SBL74" s="381"/>
      <c r="SBT74" s="392"/>
      <c r="SBU74" s="381"/>
      <c r="SCC74" s="392"/>
      <c r="SCD74" s="381"/>
      <c r="SCL74" s="392"/>
      <c r="SCM74" s="381"/>
      <c r="SCU74" s="392"/>
      <c r="SCV74" s="381"/>
      <c r="SDD74" s="392"/>
      <c r="SDE74" s="381"/>
      <c r="SDM74" s="392"/>
      <c r="SDN74" s="381"/>
      <c r="SDV74" s="392"/>
      <c r="SDW74" s="381"/>
      <c r="SEE74" s="392"/>
      <c r="SEF74" s="381"/>
      <c r="SEN74" s="392"/>
      <c r="SEO74" s="381"/>
      <c r="SEW74" s="392"/>
      <c r="SEX74" s="381"/>
      <c r="SFF74" s="392"/>
      <c r="SFG74" s="381"/>
      <c r="SFO74" s="392"/>
      <c r="SFP74" s="381"/>
      <c r="SFX74" s="392"/>
      <c r="SFY74" s="381"/>
      <c r="SGG74" s="392"/>
      <c r="SGH74" s="381"/>
      <c r="SGP74" s="392"/>
      <c r="SGQ74" s="381"/>
      <c r="SGY74" s="392"/>
      <c r="SGZ74" s="381"/>
      <c r="SHH74" s="392"/>
      <c r="SHI74" s="381"/>
      <c r="SHQ74" s="392"/>
      <c r="SHR74" s="381"/>
      <c r="SHZ74" s="392"/>
      <c r="SIA74" s="381"/>
      <c r="SII74" s="392"/>
      <c r="SIJ74" s="381"/>
      <c r="SIR74" s="392"/>
      <c r="SIS74" s="381"/>
      <c r="SJA74" s="392"/>
      <c r="SJB74" s="381"/>
      <c r="SJJ74" s="392"/>
      <c r="SJK74" s="381"/>
      <c r="SJS74" s="392"/>
      <c r="SJT74" s="381"/>
      <c r="SKB74" s="392"/>
      <c r="SKC74" s="381"/>
      <c r="SKK74" s="392"/>
      <c r="SKL74" s="381"/>
      <c r="SKT74" s="392"/>
      <c r="SKU74" s="381"/>
      <c r="SLC74" s="392"/>
      <c r="SLD74" s="381"/>
      <c r="SLL74" s="392"/>
      <c r="SLM74" s="381"/>
      <c r="SLU74" s="392"/>
      <c r="SLV74" s="381"/>
      <c r="SMD74" s="392"/>
      <c r="SME74" s="381"/>
      <c r="SMM74" s="392"/>
      <c r="SMN74" s="381"/>
      <c r="SMV74" s="392"/>
      <c r="SMW74" s="381"/>
      <c r="SNE74" s="392"/>
      <c r="SNF74" s="381"/>
      <c r="SNN74" s="392"/>
      <c r="SNO74" s="381"/>
      <c r="SNW74" s="392"/>
      <c r="SNX74" s="381"/>
      <c r="SOF74" s="392"/>
      <c r="SOG74" s="381"/>
      <c r="SOO74" s="392"/>
      <c r="SOP74" s="381"/>
      <c r="SOX74" s="392"/>
      <c r="SOY74" s="381"/>
      <c r="SPG74" s="392"/>
      <c r="SPH74" s="381"/>
      <c r="SPP74" s="392"/>
      <c r="SPQ74" s="381"/>
      <c r="SPY74" s="392"/>
      <c r="SPZ74" s="381"/>
      <c r="SQH74" s="392"/>
      <c r="SQI74" s="381"/>
      <c r="SQQ74" s="392"/>
      <c r="SQR74" s="381"/>
      <c r="SQZ74" s="392"/>
      <c r="SRA74" s="381"/>
      <c r="SRI74" s="392"/>
      <c r="SRJ74" s="381"/>
      <c r="SRR74" s="392"/>
      <c r="SRS74" s="381"/>
      <c r="SSA74" s="392"/>
      <c r="SSB74" s="381"/>
      <c r="SSJ74" s="392"/>
      <c r="SSK74" s="381"/>
      <c r="SSS74" s="392"/>
      <c r="SST74" s="381"/>
      <c r="STB74" s="392"/>
      <c r="STC74" s="381"/>
      <c r="STK74" s="392"/>
      <c r="STL74" s="381"/>
      <c r="STT74" s="392"/>
      <c r="STU74" s="381"/>
      <c r="SUC74" s="392"/>
      <c r="SUD74" s="381"/>
      <c r="SUL74" s="392"/>
      <c r="SUM74" s="381"/>
      <c r="SUU74" s="392"/>
      <c r="SUV74" s="381"/>
      <c r="SVD74" s="392"/>
      <c r="SVE74" s="381"/>
      <c r="SVM74" s="392"/>
      <c r="SVN74" s="381"/>
      <c r="SVV74" s="392"/>
      <c r="SVW74" s="381"/>
      <c r="SWE74" s="392"/>
      <c r="SWF74" s="381"/>
      <c r="SWN74" s="392"/>
      <c r="SWO74" s="381"/>
      <c r="SWW74" s="392"/>
      <c r="SWX74" s="381"/>
      <c r="SXF74" s="392"/>
      <c r="SXG74" s="381"/>
      <c r="SXO74" s="392"/>
      <c r="SXP74" s="381"/>
      <c r="SXX74" s="392"/>
      <c r="SXY74" s="381"/>
      <c r="SYG74" s="392"/>
      <c r="SYH74" s="381"/>
      <c r="SYP74" s="392"/>
      <c r="SYQ74" s="381"/>
      <c r="SYY74" s="392"/>
      <c r="SYZ74" s="381"/>
      <c r="SZH74" s="392"/>
      <c r="SZI74" s="381"/>
      <c r="SZQ74" s="392"/>
      <c r="SZR74" s="381"/>
      <c r="SZZ74" s="392"/>
      <c r="TAA74" s="381"/>
      <c r="TAI74" s="392"/>
      <c r="TAJ74" s="381"/>
      <c r="TAR74" s="392"/>
      <c r="TAS74" s="381"/>
      <c r="TBA74" s="392"/>
      <c r="TBB74" s="381"/>
      <c r="TBJ74" s="392"/>
      <c r="TBK74" s="381"/>
      <c r="TBS74" s="392"/>
      <c r="TBT74" s="381"/>
      <c r="TCB74" s="392"/>
      <c r="TCC74" s="381"/>
      <c r="TCK74" s="392"/>
      <c r="TCL74" s="381"/>
      <c r="TCT74" s="392"/>
      <c r="TCU74" s="381"/>
      <c r="TDC74" s="392"/>
      <c r="TDD74" s="381"/>
      <c r="TDL74" s="392"/>
      <c r="TDM74" s="381"/>
      <c r="TDU74" s="392"/>
      <c r="TDV74" s="381"/>
      <c r="TED74" s="392"/>
      <c r="TEE74" s="381"/>
      <c r="TEM74" s="392"/>
      <c r="TEN74" s="381"/>
      <c r="TEV74" s="392"/>
      <c r="TEW74" s="381"/>
      <c r="TFE74" s="392"/>
      <c r="TFF74" s="381"/>
      <c r="TFN74" s="392"/>
      <c r="TFO74" s="381"/>
      <c r="TFW74" s="392"/>
      <c r="TFX74" s="381"/>
      <c r="TGF74" s="392"/>
      <c r="TGG74" s="381"/>
      <c r="TGO74" s="392"/>
      <c r="TGP74" s="381"/>
      <c r="TGX74" s="392"/>
      <c r="TGY74" s="381"/>
      <c r="THG74" s="392"/>
      <c r="THH74" s="381"/>
      <c r="THP74" s="392"/>
      <c r="THQ74" s="381"/>
      <c r="THY74" s="392"/>
      <c r="THZ74" s="381"/>
      <c r="TIH74" s="392"/>
      <c r="TII74" s="381"/>
      <c r="TIQ74" s="392"/>
      <c r="TIR74" s="381"/>
      <c r="TIZ74" s="392"/>
      <c r="TJA74" s="381"/>
      <c r="TJI74" s="392"/>
      <c r="TJJ74" s="381"/>
      <c r="TJR74" s="392"/>
      <c r="TJS74" s="381"/>
      <c r="TKA74" s="392"/>
      <c r="TKB74" s="381"/>
      <c r="TKJ74" s="392"/>
      <c r="TKK74" s="381"/>
      <c r="TKS74" s="392"/>
      <c r="TKT74" s="381"/>
      <c r="TLB74" s="392"/>
      <c r="TLC74" s="381"/>
      <c r="TLK74" s="392"/>
      <c r="TLL74" s="381"/>
      <c r="TLT74" s="392"/>
      <c r="TLU74" s="381"/>
      <c r="TMC74" s="392"/>
      <c r="TMD74" s="381"/>
      <c r="TML74" s="392"/>
      <c r="TMM74" s="381"/>
      <c r="TMU74" s="392"/>
      <c r="TMV74" s="381"/>
      <c r="TND74" s="392"/>
      <c r="TNE74" s="381"/>
      <c r="TNM74" s="392"/>
      <c r="TNN74" s="381"/>
      <c r="TNV74" s="392"/>
      <c r="TNW74" s="381"/>
      <c r="TOE74" s="392"/>
      <c r="TOF74" s="381"/>
      <c r="TON74" s="392"/>
      <c r="TOO74" s="381"/>
      <c r="TOW74" s="392"/>
      <c r="TOX74" s="381"/>
      <c r="TPF74" s="392"/>
      <c r="TPG74" s="381"/>
      <c r="TPO74" s="392"/>
      <c r="TPP74" s="381"/>
      <c r="TPX74" s="392"/>
      <c r="TPY74" s="381"/>
      <c r="TQG74" s="392"/>
      <c r="TQH74" s="381"/>
      <c r="TQP74" s="392"/>
      <c r="TQQ74" s="381"/>
      <c r="TQY74" s="392"/>
      <c r="TQZ74" s="381"/>
      <c r="TRH74" s="392"/>
      <c r="TRI74" s="381"/>
      <c r="TRQ74" s="392"/>
      <c r="TRR74" s="381"/>
      <c r="TRZ74" s="392"/>
      <c r="TSA74" s="381"/>
      <c r="TSI74" s="392"/>
      <c r="TSJ74" s="381"/>
      <c r="TSR74" s="392"/>
      <c r="TSS74" s="381"/>
      <c r="TTA74" s="392"/>
      <c r="TTB74" s="381"/>
      <c r="TTJ74" s="392"/>
      <c r="TTK74" s="381"/>
      <c r="TTS74" s="392"/>
      <c r="TTT74" s="381"/>
      <c r="TUB74" s="392"/>
      <c r="TUC74" s="381"/>
      <c r="TUK74" s="392"/>
      <c r="TUL74" s="381"/>
      <c r="TUT74" s="392"/>
      <c r="TUU74" s="381"/>
      <c r="TVC74" s="392"/>
      <c r="TVD74" s="381"/>
      <c r="TVL74" s="392"/>
      <c r="TVM74" s="381"/>
      <c r="TVU74" s="392"/>
      <c r="TVV74" s="381"/>
      <c r="TWD74" s="392"/>
      <c r="TWE74" s="381"/>
      <c r="TWM74" s="392"/>
      <c r="TWN74" s="381"/>
      <c r="TWV74" s="392"/>
      <c r="TWW74" s="381"/>
      <c r="TXE74" s="392"/>
      <c r="TXF74" s="381"/>
      <c r="TXN74" s="392"/>
      <c r="TXO74" s="381"/>
      <c r="TXW74" s="392"/>
      <c r="TXX74" s="381"/>
      <c r="TYF74" s="392"/>
      <c r="TYG74" s="381"/>
      <c r="TYO74" s="392"/>
      <c r="TYP74" s="381"/>
      <c r="TYX74" s="392"/>
      <c r="TYY74" s="381"/>
      <c r="TZG74" s="392"/>
      <c r="TZH74" s="381"/>
      <c r="TZP74" s="392"/>
      <c r="TZQ74" s="381"/>
      <c r="TZY74" s="392"/>
      <c r="TZZ74" s="381"/>
      <c r="UAH74" s="392"/>
      <c r="UAI74" s="381"/>
      <c r="UAQ74" s="392"/>
      <c r="UAR74" s="381"/>
      <c r="UAZ74" s="392"/>
      <c r="UBA74" s="381"/>
      <c r="UBI74" s="392"/>
      <c r="UBJ74" s="381"/>
      <c r="UBR74" s="392"/>
      <c r="UBS74" s="381"/>
      <c r="UCA74" s="392"/>
      <c r="UCB74" s="381"/>
      <c r="UCJ74" s="392"/>
      <c r="UCK74" s="381"/>
      <c r="UCS74" s="392"/>
      <c r="UCT74" s="381"/>
      <c r="UDB74" s="392"/>
      <c r="UDC74" s="381"/>
      <c r="UDK74" s="392"/>
      <c r="UDL74" s="381"/>
      <c r="UDT74" s="392"/>
      <c r="UDU74" s="381"/>
      <c r="UEC74" s="392"/>
      <c r="UED74" s="381"/>
      <c r="UEL74" s="392"/>
      <c r="UEM74" s="381"/>
      <c r="UEU74" s="392"/>
      <c r="UEV74" s="381"/>
      <c r="UFD74" s="392"/>
      <c r="UFE74" s="381"/>
      <c r="UFM74" s="392"/>
      <c r="UFN74" s="381"/>
      <c r="UFV74" s="392"/>
      <c r="UFW74" s="381"/>
      <c r="UGE74" s="392"/>
      <c r="UGF74" s="381"/>
      <c r="UGN74" s="392"/>
      <c r="UGO74" s="381"/>
      <c r="UGW74" s="392"/>
      <c r="UGX74" s="381"/>
      <c r="UHF74" s="392"/>
      <c r="UHG74" s="381"/>
      <c r="UHO74" s="392"/>
      <c r="UHP74" s="381"/>
      <c r="UHX74" s="392"/>
      <c r="UHY74" s="381"/>
      <c r="UIG74" s="392"/>
      <c r="UIH74" s="381"/>
      <c r="UIP74" s="392"/>
      <c r="UIQ74" s="381"/>
      <c r="UIY74" s="392"/>
      <c r="UIZ74" s="381"/>
      <c r="UJH74" s="392"/>
      <c r="UJI74" s="381"/>
      <c r="UJQ74" s="392"/>
      <c r="UJR74" s="381"/>
      <c r="UJZ74" s="392"/>
      <c r="UKA74" s="381"/>
      <c r="UKI74" s="392"/>
      <c r="UKJ74" s="381"/>
      <c r="UKR74" s="392"/>
      <c r="UKS74" s="381"/>
      <c r="ULA74" s="392"/>
      <c r="ULB74" s="381"/>
      <c r="ULJ74" s="392"/>
      <c r="ULK74" s="381"/>
      <c r="ULS74" s="392"/>
      <c r="ULT74" s="381"/>
      <c r="UMB74" s="392"/>
      <c r="UMC74" s="381"/>
      <c r="UMK74" s="392"/>
      <c r="UML74" s="381"/>
      <c r="UMT74" s="392"/>
      <c r="UMU74" s="381"/>
      <c r="UNC74" s="392"/>
      <c r="UND74" s="381"/>
      <c r="UNL74" s="392"/>
      <c r="UNM74" s="381"/>
      <c r="UNU74" s="392"/>
      <c r="UNV74" s="381"/>
      <c r="UOD74" s="392"/>
      <c r="UOE74" s="381"/>
      <c r="UOM74" s="392"/>
      <c r="UON74" s="381"/>
      <c r="UOV74" s="392"/>
      <c r="UOW74" s="381"/>
      <c r="UPE74" s="392"/>
      <c r="UPF74" s="381"/>
      <c r="UPN74" s="392"/>
      <c r="UPO74" s="381"/>
      <c r="UPW74" s="392"/>
      <c r="UPX74" s="381"/>
      <c r="UQF74" s="392"/>
      <c r="UQG74" s="381"/>
      <c r="UQO74" s="392"/>
      <c r="UQP74" s="381"/>
      <c r="UQX74" s="392"/>
      <c r="UQY74" s="381"/>
      <c r="URG74" s="392"/>
      <c r="URH74" s="381"/>
      <c r="URP74" s="392"/>
      <c r="URQ74" s="381"/>
      <c r="URY74" s="392"/>
      <c r="URZ74" s="381"/>
      <c r="USH74" s="392"/>
      <c r="USI74" s="381"/>
      <c r="USQ74" s="392"/>
      <c r="USR74" s="381"/>
      <c r="USZ74" s="392"/>
      <c r="UTA74" s="381"/>
      <c r="UTI74" s="392"/>
      <c r="UTJ74" s="381"/>
      <c r="UTR74" s="392"/>
      <c r="UTS74" s="381"/>
      <c r="UUA74" s="392"/>
      <c r="UUB74" s="381"/>
      <c r="UUJ74" s="392"/>
      <c r="UUK74" s="381"/>
      <c r="UUS74" s="392"/>
      <c r="UUT74" s="381"/>
      <c r="UVB74" s="392"/>
      <c r="UVC74" s="381"/>
      <c r="UVK74" s="392"/>
      <c r="UVL74" s="381"/>
      <c r="UVT74" s="392"/>
      <c r="UVU74" s="381"/>
      <c r="UWC74" s="392"/>
      <c r="UWD74" s="381"/>
      <c r="UWL74" s="392"/>
      <c r="UWM74" s="381"/>
      <c r="UWU74" s="392"/>
      <c r="UWV74" s="381"/>
      <c r="UXD74" s="392"/>
      <c r="UXE74" s="381"/>
      <c r="UXM74" s="392"/>
      <c r="UXN74" s="381"/>
      <c r="UXV74" s="392"/>
      <c r="UXW74" s="381"/>
      <c r="UYE74" s="392"/>
      <c r="UYF74" s="381"/>
      <c r="UYN74" s="392"/>
      <c r="UYO74" s="381"/>
      <c r="UYW74" s="392"/>
      <c r="UYX74" s="381"/>
      <c r="UZF74" s="392"/>
      <c r="UZG74" s="381"/>
      <c r="UZO74" s="392"/>
      <c r="UZP74" s="381"/>
      <c r="UZX74" s="392"/>
      <c r="UZY74" s="381"/>
      <c r="VAG74" s="392"/>
      <c r="VAH74" s="381"/>
      <c r="VAP74" s="392"/>
      <c r="VAQ74" s="381"/>
      <c r="VAY74" s="392"/>
      <c r="VAZ74" s="381"/>
      <c r="VBH74" s="392"/>
      <c r="VBI74" s="381"/>
      <c r="VBQ74" s="392"/>
      <c r="VBR74" s="381"/>
      <c r="VBZ74" s="392"/>
      <c r="VCA74" s="381"/>
      <c r="VCI74" s="392"/>
      <c r="VCJ74" s="381"/>
      <c r="VCR74" s="392"/>
      <c r="VCS74" s="381"/>
      <c r="VDA74" s="392"/>
      <c r="VDB74" s="381"/>
      <c r="VDJ74" s="392"/>
      <c r="VDK74" s="381"/>
      <c r="VDS74" s="392"/>
      <c r="VDT74" s="381"/>
      <c r="VEB74" s="392"/>
      <c r="VEC74" s="381"/>
      <c r="VEK74" s="392"/>
      <c r="VEL74" s="381"/>
      <c r="VET74" s="392"/>
      <c r="VEU74" s="381"/>
      <c r="VFC74" s="392"/>
      <c r="VFD74" s="381"/>
      <c r="VFL74" s="392"/>
      <c r="VFM74" s="381"/>
      <c r="VFU74" s="392"/>
      <c r="VFV74" s="381"/>
      <c r="VGD74" s="392"/>
      <c r="VGE74" s="381"/>
      <c r="VGM74" s="392"/>
      <c r="VGN74" s="381"/>
      <c r="VGV74" s="392"/>
      <c r="VGW74" s="381"/>
      <c r="VHE74" s="392"/>
      <c r="VHF74" s="381"/>
      <c r="VHN74" s="392"/>
      <c r="VHO74" s="381"/>
      <c r="VHW74" s="392"/>
      <c r="VHX74" s="381"/>
      <c r="VIF74" s="392"/>
      <c r="VIG74" s="381"/>
      <c r="VIO74" s="392"/>
      <c r="VIP74" s="381"/>
      <c r="VIX74" s="392"/>
      <c r="VIY74" s="381"/>
      <c r="VJG74" s="392"/>
      <c r="VJH74" s="381"/>
      <c r="VJP74" s="392"/>
      <c r="VJQ74" s="381"/>
      <c r="VJY74" s="392"/>
      <c r="VJZ74" s="381"/>
      <c r="VKH74" s="392"/>
      <c r="VKI74" s="381"/>
      <c r="VKQ74" s="392"/>
      <c r="VKR74" s="381"/>
      <c r="VKZ74" s="392"/>
      <c r="VLA74" s="381"/>
      <c r="VLI74" s="392"/>
      <c r="VLJ74" s="381"/>
      <c r="VLR74" s="392"/>
      <c r="VLS74" s="381"/>
      <c r="VMA74" s="392"/>
      <c r="VMB74" s="381"/>
      <c r="VMJ74" s="392"/>
      <c r="VMK74" s="381"/>
      <c r="VMS74" s="392"/>
      <c r="VMT74" s="381"/>
      <c r="VNB74" s="392"/>
      <c r="VNC74" s="381"/>
      <c r="VNK74" s="392"/>
      <c r="VNL74" s="381"/>
      <c r="VNT74" s="392"/>
      <c r="VNU74" s="381"/>
      <c r="VOC74" s="392"/>
      <c r="VOD74" s="381"/>
      <c r="VOL74" s="392"/>
      <c r="VOM74" s="381"/>
      <c r="VOU74" s="392"/>
      <c r="VOV74" s="381"/>
      <c r="VPD74" s="392"/>
      <c r="VPE74" s="381"/>
      <c r="VPM74" s="392"/>
      <c r="VPN74" s="381"/>
      <c r="VPV74" s="392"/>
      <c r="VPW74" s="381"/>
      <c r="VQE74" s="392"/>
      <c r="VQF74" s="381"/>
      <c r="VQN74" s="392"/>
      <c r="VQO74" s="381"/>
      <c r="VQW74" s="392"/>
      <c r="VQX74" s="381"/>
      <c r="VRF74" s="392"/>
      <c r="VRG74" s="381"/>
      <c r="VRO74" s="392"/>
      <c r="VRP74" s="381"/>
      <c r="VRX74" s="392"/>
      <c r="VRY74" s="381"/>
      <c r="VSG74" s="392"/>
      <c r="VSH74" s="381"/>
      <c r="VSP74" s="392"/>
      <c r="VSQ74" s="381"/>
      <c r="VSY74" s="392"/>
      <c r="VSZ74" s="381"/>
      <c r="VTH74" s="392"/>
      <c r="VTI74" s="381"/>
      <c r="VTQ74" s="392"/>
      <c r="VTR74" s="381"/>
      <c r="VTZ74" s="392"/>
      <c r="VUA74" s="381"/>
      <c r="VUI74" s="392"/>
      <c r="VUJ74" s="381"/>
      <c r="VUR74" s="392"/>
      <c r="VUS74" s="381"/>
      <c r="VVA74" s="392"/>
      <c r="VVB74" s="381"/>
      <c r="VVJ74" s="392"/>
      <c r="VVK74" s="381"/>
      <c r="VVS74" s="392"/>
      <c r="VVT74" s="381"/>
      <c r="VWB74" s="392"/>
      <c r="VWC74" s="381"/>
      <c r="VWK74" s="392"/>
      <c r="VWL74" s="381"/>
      <c r="VWT74" s="392"/>
      <c r="VWU74" s="381"/>
      <c r="VXC74" s="392"/>
      <c r="VXD74" s="381"/>
      <c r="VXL74" s="392"/>
      <c r="VXM74" s="381"/>
      <c r="VXU74" s="392"/>
      <c r="VXV74" s="381"/>
      <c r="VYD74" s="392"/>
      <c r="VYE74" s="381"/>
      <c r="VYM74" s="392"/>
      <c r="VYN74" s="381"/>
      <c r="VYV74" s="392"/>
      <c r="VYW74" s="381"/>
      <c r="VZE74" s="392"/>
      <c r="VZF74" s="381"/>
      <c r="VZN74" s="392"/>
      <c r="VZO74" s="381"/>
      <c r="VZW74" s="392"/>
      <c r="VZX74" s="381"/>
      <c r="WAF74" s="392"/>
      <c r="WAG74" s="381"/>
      <c r="WAO74" s="392"/>
      <c r="WAP74" s="381"/>
      <c r="WAX74" s="392"/>
      <c r="WAY74" s="381"/>
      <c r="WBG74" s="392"/>
      <c r="WBH74" s="381"/>
      <c r="WBP74" s="392"/>
      <c r="WBQ74" s="381"/>
      <c r="WBY74" s="392"/>
      <c r="WBZ74" s="381"/>
      <c r="WCH74" s="392"/>
      <c r="WCI74" s="381"/>
      <c r="WCQ74" s="392"/>
      <c r="WCR74" s="381"/>
      <c r="WCZ74" s="392"/>
      <c r="WDA74" s="381"/>
      <c r="WDI74" s="392"/>
      <c r="WDJ74" s="381"/>
      <c r="WDR74" s="392"/>
      <c r="WDS74" s="381"/>
      <c r="WEA74" s="392"/>
      <c r="WEB74" s="381"/>
      <c r="WEJ74" s="392"/>
      <c r="WEK74" s="381"/>
      <c r="WES74" s="392"/>
      <c r="WET74" s="381"/>
      <c r="WFB74" s="392"/>
      <c r="WFC74" s="381"/>
      <c r="WFK74" s="392"/>
      <c r="WFL74" s="381"/>
      <c r="WFT74" s="392"/>
      <c r="WFU74" s="381"/>
      <c r="WGC74" s="392"/>
      <c r="WGD74" s="381"/>
      <c r="WGL74" s="392"/>
      <c r="WGM74" s="381"/>
      <c r="WGU74" s="392"/>
      <c r="WGV74" s="381"/>
      <c r="WHD74" s="392"/>
      <c r="WHE74" s="381"/>
      <c r="WHM74" s="392"/>
      <c r="WHN74" s="381"/>
      <c r="WHV74" s="392"/>
      <c r="WHW74" s="381"/>
      <c r="WIE74" s="392"/>
      <c r="WIF74" s="381"/>
      <c r="WIN74" s="392"/>
      <c r="WIO74" s="381"/>
      <c r="WIW74" s="392"/>
      <c r="WIX74" s="381"/>
      <c r="WJF74" s="392"/>
      <c r="WJG74" s="381"/>
      <c r="WJO74" s="392"/>
      <c r="WJP74" s="381"/>
      <c r="WJX74" s="392"/>
      <c r="WJY74" s="381"/>
      <c r="WKG74" s="392"/>
      <c r="WKH74" s="381"/>
      <c r="WKP74" s="392"/>
      <c r="WKQ74" s="381"/>
      <c r="WKY74" s="392"/>
      <c r="WKZ74" s="381"/>
      <c r="WLH74" s="392"/>
      <c r="WLI74" s="381"/>
      <c r="WLQ74" s="392"/>
      <c r="WLR74" s="381"/>
      <c r="WLZ74" s="392"/>
      <c r="WMA74" s="381"/>
      <c r="WMI74" s="392"/>
      <c r="WMJ74" s="381"/>
      <c r="WMR74" s="392"/>
      <c r="WMS74" s="381"/>
      <c r="WNA74" s="392"/>
      <c r="WNB74" s="381"/>
      <c r="WNJ74" s="392"/>
      <c r="WNK74" s="381"/>
      <c r="WNS74" s="392"/>
      <c r="WNT74" s="381"/>
      <c r="WOB74" s="392"/>
      <c r="WOC74" s="381"/>
      <c r="WOK74" s="392"/>
      <c r="WOL74" s="381"/>
      <c r="WOT74" s="392"/>
      <c r="WOU74" s="381"/>
      <c r="WPC74" s="392"/>
      <c r="WPD74" s="381"/>
      <c r="WPL74" s="392"/>
      <c r="WPM74" s="381"/>
      <c r="WPU74" s="392"/>
      <c r="WPV74" s="381"/>
      <c r="WQD74" s="392"/>
      <c r="WQE74" s="381"/>
      <c r="WQM74" s="392"/>
      <c r="WQN74" s="381"/>
      <c r="WQV74" s="392"/>
      <c r="WQW74" s="381"/>
      <c r="WRE74" s="392"/>
      <c r="WRF74" s="381"/>
      <c r="WRN74" s="392"/>
      <c r="WRO74" s="381"/>
      <c r="WRW74" s="392"/>
      <c r="WRX74" s="381"/>
      <c r="WSF74" s="392"/>
      <c r="WSG74" s="381"/>
      <c r="WSO74" s="392"/>
      <c r="WSP74" s="381"/>
      <c r="WSX74" s="392"/>
      <c r="WSY74" s="381"/>
      <c r="WTG74" s="392"/>
      <c r="WTH74" s="381"/>
      <c r="WTP74" s="392"/>
      <c r="WTQ74" s="381"/>
      <c r="WTY74" s="392"/>
      <c r="WTZ74" s="381"/>
      <c r="WUH74" s="392"/>
      <c r="WUI74" s="381"/>
      <c r="WUQ74" s="392"/>
      <c r="WUR74" s="381"/>
      <c r="WUZ74" s="392"/>
      <c r="WVA74" s="381"/>
      <c r="WVI74" s="392"/>
      <c r="WVJ74" s="381"/>
      <c r="WVR74" s="392"/>
      <c r="WVS74" s="381"/>
      <c r="WWA74" s="392"/>
      <c r="WWB74" s="381"/>
      <c r="WWJ74" s="392"/>
      <c r="WWK74" s="381"/>
      <c r="WWS74" s="392"/>
      <c r="WWT74" s="381"/>
      <c r="WXB74" s="392"/>
      <c r="WXC74" s="381"/>
      <c r="WXK74" s="392"/>
      <c r="WXL74" s="381"/>
      <c r="WXT74" s="392"/>
      <c r="WXU74" s="381"/>
      <c r="WYC74" s="392"/>
      <c r="WYD74" s="381"/>
      <c r="WYL74" s="392"/>
      <c r="WYM74" s="381"/>
      <c r="WYU74" s="392"/>
      <c r="WYV74" s="381"/>
      <c r="WZD74" s="392"/>
      <c r="WZE74" s="381"/>
      <c r="WZM74" s="392"/>
      <c r="WZN74" s="381"/>
      <c r="WZV74" s="392"/>
      <c r="WZW74" s="381"/>
      <c r="XAE74" s="392"/>
      <c r="XAF74" s="381"/>
      <c r="XAN74" s="392"/>
      <c r="XAO74" s="381"/>
      <c r="XAW74" s="392"/>
      <c r="XAX74" s="381"/>
      <c r="XBF74" s="392"/>
      <c r="XBG74" s="381"/>
      <c r="XBO74" s="392"/>
      <c r="XBP74" s="381"/>
      <c r="XBX74" s="392"/>
      <c r="XBY74" s="381"/>
      <c r="XCG74" s="392"/>
      <c r="XCH74" s="381"/>
      <c r="XCP74" s="392"/>
      <c r="XCQ74" s="381"/>
      <c r="XCY74" s="392"/>
      <c r="XCZ74" s="381"/>
      <c r="XDH74" s="392"/>
      <c r="XDI74" s="381"/>
      <c r="XDQ74" s="392"/>
      <c r="XDR74" s="381"/>
      <c r="XDZ74" s="392"/>
      <c r="XEA74" s="381"/>
      <c r="XEI74" s="392"/>
      <c r="XEJ74" s="381"/>
      <c r="XER74" s="392"/>
      <c r="XES74" s="381"/>
      <c r="XFA74" s="392"/>
      <c r="XFB74" s="381"/>
    </row>
    <row r="75" spans="1:1019 1027:2045 2053:3071 3079:5114 5122:6140 6148:7166 7174:8192 8200:9209 9217:10235 10243:11261 11269:12287 12295:14330 14338:15356 15364:16382" s="378" customFormat="1">
      <c r="A75" s="392">
        <v>36</v>
      </c>
      <c r="B75" s="381" t="s">
        <v>37</v>
      </c>
      <c r="J75" s="392"/>
      <c r="K75" s="381"/>
      <c r="S75" s="392"/>
      <c r="T75" s="381"/>
      <c r="AB75" s="392"/>
      <c r="AC75" s="381"/>
      <c r="AK75" s="392"/>
      <c r="AL75" s="381"/>
      <c r="AT75" s="392"/>
      <c r="AU75" s="381"/>
      <c r="BC75" s="392"/>
      <c r="BD75" s="381"/>
      <c r="BL75" s="392"/>
      <c r="BM75" s="381"/>
      <c r="BU75" s="392"/>
      <c r="BV75" s="381"/>
      <c r="CD75" s="392"/>
      <c r="CE75" s="381"/>
      <c r="CM75" s="392"/>
      <c r="CN75" s="381"/>
      <c r="CV75" s="392"/>
      <c r="CW75" s="381"/>
      <c r="DE75" s="392"/>
      <c r="DF75" s="381"/>
      <c r="DN75" s="392"/>
      <c r="DO75" s="381"/>
      <c r="DW75" s="392"/>
      <c r="DX75" s="381"/>
      <c r="EF75" s="392"/>
      <c r="EG75" s="381"/>
      <c r="EO75" s="392"/>
      <c r="EP75" s="381"/>
      <c r="EX75" s="392"/>
      <c r="EY75" s="381"/>
      <c r="FG75" s="392"/>
      <c r="FH75" s="381"/>
      <c r="FP75" s="392"/>
      <c r="FQ75" s="381"/>
      <c r="FY75" s="392"/>
      <c r="FZ75" s="381"/>
      <c r="GH75" s="392"/>
      <c r="GI75" s="381"/>
      <c r="GQ75" s="392"/>
      <c r="GR75" s="381"/>
      <c r="GZ75" s="392"/>
      <c r="HA75" s="381"/>
      <c r="HI75" s="392"/>
      <c r="HJ75" s="381"/>
      <c r="HR75" s="392"/>
      <c r="HS75" s="381"/>
      <c r="IA75" s="392"/>
      <c r="IB75" s="381"/>
      <c r="IJ75" s="392"/>
      <c r="IK75" s="381"/>
      <c r="IS75" s="392"/>
      <c r="IT75" s="381"/>
      <c r="JB75" s="392"/>
      <c r="JC75" s="381"/>
      <c r="JK75" s="392"/>
      <c r="JL75" s="381"/>
      <c r="JT75" s="392"/>
      <c r="JU75" s="381"/>
      <c r="KC75" s="392"/>
      <c r="KD75" s="381"/>
      <c r="KL75" s="392"/>
      <c r="KM75" s="381"/>
      <c r="KU75" s="392"/>
      <c r="KV75" s="381"/>
      <c r="LD75" s="392"/>
      <c r="LE75" s="381"/>
      <c r="LM75" s="392"/>
      <c r="LN75" s="381"/>
      <c r="LV75" s="392"/>
      <c r="LW75" s="381"/>
      <c r="ME75" s="392"/>
      <c r="MF75" s="381"/>
      <c r="MN75" s="392"/>
      <c r="MO75" s="381"/>
      <c r="MW75" s="392"/>
      <c r="MX75" s="381"/>
      <c r="NF75" s="392"/>
      <c r="NG75" s="381"/>
      <c r="NO75" s="392"/>
      <c r="NP75" s="381"/>
      <c r="NX75" s="392"/>
      <c r="NY75" s="381"/>
      <c r="OG75" s="392"/>
      <c r="OH75" s="381"/>
      <c r="OP75" s="392"/>
      <c r="OQ75" s="381"/>
      <c r="OY75" s="392"/>
      <c r="OZ75" s="381"/>
      <c r="PH75" s="392"/>
      <c r="PI75" s="381"/>
      <c r="PQ75" s="392"/>
      <c r="PR75" s="381"/>
      <c r="PZ75" s="392"/>
      <c r="QA75" s="381"/>
      <c r="QI75" s="392"/>
      <c r="QJ75" s="381"/>
      <c r="QR75" s="392"/>
      <c r="QS75" s="381"/>
      <c r="RA75" s="392"/>
      <c r="RB75" s="381"/>
      <c r="RJ75" s="392"/>
      <c r="RK75" s="381"/>
      <c r="RS75" s="392"/>
      <c r="RT75" s="381"/>
      <c r="SB75" s="392"/>
      <c r="SC75" s="381"/>
      <c r="SK75" s="392"/>
      <c r="SL75" s="381"/>
      <c r="ST75" s="392"/>
      <c r="SU75" s="381"/>
      <c r="TC75" s="392"/>
      <c r="TD75" s="381"/>
      <c r="TL75" s="392"/>
      <c r="TM75" s="381"/>
      <c r="TU75" s="392"/>
      <c r="TV75" s="381"/>
      <c r="UD75" s="392"/>
      <c r="UE75" s="381"/>
      <c r="UM75" s="392"/>
      <c r="UN75" s="381"/>
      <c r="UV75" s="392"/>
      <c r="UW75" s="381"/>
      <c r="VE75" s="392"/>
      <c r="VF75" s="381"/>
      <c r="VN75" s="392"/>
      <c r="VO75" s="381"/>
      <c r="VW75" s="392"/>
      <c r="VX75" s="381"/>
      <c r="WF75" s="392"/>
      <c r="WG75" s="381"/>
      <c r="WO75" s="392"/>
      <c r="WP75" s="381"/>
      <c r="WX75" s="392"/>
      <c r="WY75" s="381"/>
      <c r="XG75" s="392"/>
      <c r="XH75" s="381"/>
      <c r="XP75" s="392"/>
      <c r="XQ75" s="381"/>
      <c r="XY75" s="392"/>
      <c r="XZ75" s="381"/>
      <c r="YH75" s="392"/>
      <c r="YI75" s="381"/>
      <c r="YQ75" s="392"/>
      <c r="YR75" s="381"/>
      <c r="YZ75" s="392"/>
      <c r="ZA75" s="381"/>
      <c r="ZI75" s="392"/>
      <c r="ZJ75" s="381"/>
      <c r="ZR75" s="392"/>
      <c r="ZS75" s="381"/>
      <c r="AAA75" s="392"/>
      <c r="AAB75" s="381"/>
      <c r="AAJ75" s="392"/>
      <c r="AAK75" s="381"/>
      <c r="AAS75" s="392"/>
      <c r="AAT75" s="381"/>
      <c r="ABB75" s="392"/>
      <c r="ABC75" s="381"/>
      <c r="ABK75" s="392"/>
      <c r="ABL75" s="381"/>
      <c r="ABT75" s="392"/>
      <c r="ABU75" s="381"/>
      <c r="ACC75" s="392"/>
      <c r="ACD75" s="381"/>
      <c r="ACL75" s="392"/>
      <c r="ACM75" s="381"/>
      <c r="ACU75" s="392"/>
      <c r="ACV75" s="381"/>
      <c r="ADD75" s="392"/>
      <c r="ADE75" s="381"/>
      <c r="ADM75" s="392"/>
      <c r="ADN75" s="381"/>
      <c r="ADV75" s="392"/>
      <c r="ADW75" s="381"/>
      <c r="AEE75" s="392"/>
      <c r="AEF75" s="381"/>
      <c r="AEN75" s="392"/>
      <c r="AEO75" s="381"/>
      <c r="AEW75" s="392"/>
      <c r="AEX75" s="381"/>
      <c r="AFF75" s="392"/>
      <c r="AFG75" s="381"/>
      <c r="AFO75" s="392"/>
      <c r="AFP75" s="381"/>
      <c r="AFX75" s="392"/>
      <c r="AFY75" s="381"/>
      <c r="AGG75" s="392"/>
      <c r="AGH75" s="381"/>
      <c r="AGP75" s="392"/>
      <c r="AGQ75" s="381"/>
      <c r="AGY75" s="392"/>
      <c r="AGZ75" s="381"/>
      <c r="AHH75" s="392"/>
      <c r="AHI75" s="381"/>
      <c r="AHQ75" s="392"/>
      <c r="AHR75" s="381"/>
      <c r="AHZ75" s="392"/>
      <c r="AIA75" s="381"/>
      <c r="AII75" s="392"/>
      <c r="AIJ75" s="381"/>
      <c r="AIR75" s="392"/>
      <c r="AIS75" s="381"/>
      <c r="AJA75" s="392"/>
      <c r="AJB75" s="381"/>
      <c r="AJJ75" s="392"/>
      <c r="AJK75" s="381"/>
      <c r="AJS75" s="392"/>
      <c r="AJT75" s="381"/>
      <c r="AKB75" s="392"/>
      <c r="AKC75" s="381"/>
      <c r="AKK75" s="392"/>
      <c r="AKL75" s="381"/>
      <c r="AKT75" s="392"/>
      <c r="AKU75" s="381"/>
      <c r="ALC75" s="392"/>
      <c r="ALD75" s="381"/>
      <c r="ALL75" s="392"/>
      <c r="ALM75" s="381"/>
      <c r="ALU75" s="392"/>
      <c r="ALV75" s="381"/>
      <c r="AMD75" s="392"/>
      <c r="AME75" s="381"/>
      <c r="AMM75" s="392"/>
      <c r="AMN75" s="381"/>
      <c r="AMV75" s="392"/>
      <c r="AMW75" s="381"/>
      <c r="ANE75" s="392"/>
      <c r="ANF75" s="381"/>
      <c r="ANN75" s="392"/>
      <c r="ANO75" s="381"/>
      <c r="ANW75" s="392"/>
      <c r="ANX75" s="381"/>
      <c r="AOF75" s="392"/>
      <c r="AOG75" s="381"/>
      <c r="AOO75" s="392"/>
      <c r="AOP75" s="381"/>
      <c r="AOX75" s="392"/>
      <c r="AOY75" s="381"/>
      <c r="APG75" s="392"/>
      <c r="APH75" s="381"/>
      <c r="APP75" s="392"/>
      <c r="APQ75" s="381"/>
      <c r="APY75" s="392"/>
      <c r="APZ75" s="381"/>
      <c r="AQH75" s="392"/>
      <c r="AQI75" s="381"/>
      <c r="AQQ75" s="392"/>
      <c r="AQR75" s="381"/>
      <c r="AQZ75" s="392"/>
      <c r="ARA75" s="381"/>
      <c r="ARI75" s="392"/>
      <c r="ARJ75" s="381"/>
      <c r="ARR75" s="392"/>
      <c r="ARS75" s="381"/>
      <c r="ASA75" s="392"/>
      <c r="ASB75" s="381"/>
      <c r="ASJ75" s="392"/>
      <c r="ASK75" s="381"/>
      <c r="ASS75" s="392"/>
      <c r="AST75" s="381"/>
      <c r="ATB75" s="392"/>
      <c r="ATC75" s="381"/>
      <c r="ATK75" s="392"/>
      <c r="ATL75" s="381"/>
      <c r="ATT75" s="392"/>
      <c r="ATU75" s="381"/>
      <c r="AUC75" s="392"/>
      <c r="AUD75" s="381"/>
      <c r="AUL75" s="392"/>
      <c r="AUM75" s="381"/>
      <c r="AUU75" s="392"/>
      <c r="AUV75" s="381"/>
      <c r="AVD75" s="392"/>
      <c r="AVE75" s="381"/>
      <c r="AVM75" s="392"/>
      <c r="AVN75" s="381"/>
      <c r="AVV75" s="392"/>
      <c r="AVW75" s="381"/>
      <c r="AWE75" s="392"/>
      <c r="AWF75" s="381"/>
      <c r="AWN75" s="392"/>
      <c r="AWO75" s="381"/>
      <c r="AWW75" s="392"/>
      <c r="AWX75" s="381"/>
      <c r="AXF75" s="392"/>
      <c r="AXG75" s="381"/>
      <c r="AXO75" s="392"/>
      <c r="AXP75" s="381"/>
      <c r="AXX75" s="392"/>
      <c r="AXY75" s="381"/>
      <c r="AYG75" s="392"/>
      <c r="AYH75" s="381"/>
      <c r="AYP75" s="392"/>
      <c r="AYQ75" s="381"/>
      <c r="AYY75" s="392"/>
      <c r="AYZ75" s="381"/>
      <c r="AZH75" s="392"/>
      <c r="AZI75" s="381"/>
      <c r="AZQ75" s="392"/>
      <c r="AZR75" s="381"/>
      <c r="AZZ75" s="392"/>
      <c r="BAA75" s="381"/>
      <c r="BAI75" s="392"/>
      <c r="BAJ75" s="381"/>
      <c r="BAR75" s="392"/>
      <c r="BAS75" s="381"/>
      <c r="BBA75" s="392"/>
      <c r="BBB75" s="381"/>
      <c r="BBJ75" s="392"/>
      <c r="BBK75" s="381"/>
      <c r="BBS75" s="392"/>
      <c r="BBT75" s="381"/>
      <c r="BCB75" s="392"/>
      <c r="BCC75" s="381"/>
      <c r="BCK75" s="392"/>
      <c r="BCL75" s="381"/>
      <c r="BCT75" s="392"/>
      <c r="BCU75" s="381"/>
      <c r="BDC75" s="392"/>
      <c r="BDD75" s="381"/>
      <c r="BDL75" s="392"/>
      <c r="BDM75" s="381"/>
      <c r="BDU75" s="392"/>
      <c r="BDV75" s="381"/>
      <c r="BED75" s="392"/>
      <c r="BEE75" s="381"/>
      <c r="BEM75" s="392"/>
      <c r="BEN75" s="381"/>
      <c r="BEV75" s="392"/>
      <c r="BEW75" s="381"/>
      <c r="BFE75" s="392"/>
      <c r="BFF75" s="381"/>
      <c r="BFN75" s="392"/>
      <c r="BFO75" s="381"/>
      <c r="BFW75" s="392"/>
      <c r="BFX75" s="381"/>
      <c r="BGF75" s="392"/>
      <c r="BGG75" s="381"/>
      <c r="BGO75" s="392"/>
      <c r="BGP75" s="381"/>
      <c r="BGX75" s="392"/>
      <c r="BGY75" s="381"/>
      <c r="BHG75" s="392"/>
      <c r="BHH75" s="381"/>
      <c r="BHP75" s="392"/>
      <c r="BHQ75" s="381"/>
      <c r="BHY75" s="392"/>
      <c r="BHZ75" s="381"/>
      <c r="BIH75" s="392"/>
      <c r="BII75" s="381"/>
      <c r="BIQ75" s="392"/>
      <c r="BIR75" s="381"/>
      <c r="BIZ75" s="392"/>
      <c r="BJA75" s="381"/>
      <c r="BJI75" s="392"/>
      <c r="BJJ75" s="381"/>
      <c r="BJR75" s="392"/>
      <c r="BJS75" s="381"/>
      <c r="BKA75" s="392"/>
      <c r="BKB75" s="381"/>
      <c r="BKJ75" s="392"/>
      <c r="BKK75" s="381"/>
      <c r="BKS75" s="392"/>
      <c r="BKT75" s="381"/>
      <c r="BLB75" s="392"/>
      <c r="BLC75" s="381"/>
      <c r="BLK75" s="392"/>
      <c r="BLL75" s="381"/>
      <c r="BLT75" s="392"/>
      <c r="BLU75" s="381"/>
      <c r="BMC75" s="392"/>
      <c r="BMD75" s="381"/>
      <c r="BML75" s="392"/>
      <c r="BMM75" s="381"/>
      <c r="BMU75" s="392"/>
      <c r="BMV75" s="381"/>
      <c r="BND75" s="392"/>
      <c r="BNE75" s="381"/>
      <c r="BNM75" s="392"/>
      <c r="BNN75" s="381"/>
      <c r="BNV75" s="392"/>
      <c r="BNW75" s="381"/>
      <c r="BOE75" s="392"/>
      <c r="BOF75" s="381"/>
      <c r="BON75" s="392"/>
      <c r="BOO75" s="381"/>
      <c r="BOW75" s="392"/>
      <c r="BOX75" s="381"/>
      <c r="BPF75" s="392"/>
      <c r="BPG75" s="381"/>
      <c r="BPO75" s="392"/>
      <c r="BPP75" s="381"/>
      <c r="BPX75" s="392"/>
      <c r="BPY75" s="381"/>
      <c r="BQG75" s="392"/>
      <c r="BQH75" s="381"/>
      <c r="BQP75" s="392"/>
      <c r="BQQ75" s="381"/>
      <c r="BQY75" s="392"/>
      <c r="BQZ75" s="381"/>
      <c r="BRH75" s="392"/>
      <c r="BRI75" s="381"/>
      <c r="BRQ75" s="392"/>
      <c r="BRR75" s="381"/>
      <c r="BRZ75" s="392"/>
      <c r="BSA75" s="381"/>
      <c r="BSI75" s="392"/>
      <c r="BSJ75" s="381"/>
      <c r="BSR75" s="392"/>
      <c r="BSS75" s="381"/>
      <c r="BTA75" s="392"/>
      <c r="BTB75" s="381"/>
      <c r="BTJ75" s="392"/>
      <c r="BTK75" s="381"/>
      <c r="BTS75" s="392"/>
      <c r="BTT75" s="381"/>
      <c r="BUB75" s="392"/>
      <c r="BUC75" s="381"/>
      <c r="BUK75" s="392"/>
      <c r="BUL75" s="381"/>
      <c r="BUT75" s="392"/>
      <c r="BUU75" s="381"/>
      <c r="BVC75" s="392"/>
      <c r="BVD75" s="381"/>
      <c r="BVL75" s="392"/>
      <c r="BVM75" s="381"/>
      <c r="BVU75" s="392"/>
      <c r="BVV75" s="381"/>
      <c r="BWD75" s="392"/>
      <c r="BWE75" s="381"/>
      <c r="BWM75" s="392"/>
      <c r="BWN75" s="381"/>
      <c r="BWV75" s="392"/>
      <c r="BWW75" s="381"/>
      <c r="BXE75" s="392"/>
      <c r="BXF75" s="381"/>
      <c r="BXN75" s="392"/>
      <c r="BXO75" s="381"/>
      <c r="BXW75" s="392"/>
      <c r="BXX75" s="381"/>
      <c r="BYF75" s="392"/>
      <c r="BYG75" s="381"/>
      <c r="BYO75" s="392"/>
      <c r="BYP75" s="381"/>
      <c r="BYX75" s="392"/>
      <c r="BYY75" s="381"/>
      <c r="BZG75" s="392"/>
      <c r="BZH75" s="381"/>
      <c r="BZP75" s="392"/>
      <c r="BZQ75" s="381"/>
      <c r="BZY75" s="392"/>
      <c r="BZZ75" s="381"/>
      <c r="CAH75" s="392"/>
      <c r="CAI75" s="381"/>
      <c r="CAQ75" s="392"/>
      <c r="CAR75" s="381"/>
      <c r="CAZ75" s="392"/>
      <c r="CBA75" s="381"/>
      <c r="CBI75" s="392"/>
      <c r="CBJ75" s="381"/>
      <c r="CBR75" s="392"/>
      <c r="CBS75" s="381"/>
      <c r="CCA75" s="392"/>
      <c r="CCB75" s="381"/>
      <c r="CCJ75" s="392"/>
      <c r="CCK75" s="381"/>
      <c r="CCS75" s="392"/>
      <c r="CCT75" s="381"/>
      <c r="CDB75" s="392"/>
      <c r="CDC75" s="381"/>
      <c r="CDK75" s="392"/>
      <c r="CDL75" s="381"/>
      <c r="CDT75" s="392"/>
      <c r="CDU75" s="381"/>
      <c r="CEC75" s="392"/>
      <c r="CED75" s="381"/>
      <c r="CEL75" s="392"/>
      <c r="CEM75" s="381"/>
      <c r="CEU75" s="392"/>
      <c r="CEV75" s="381"/>
      <c r="CFD75" s="392"/>
      <c r="CFE75" s="381"/>
      <c r="CFM75" s="392"/>
      <c r="CFN75" s="381"/>
      <c r="CFV75" s="392"/>
      <c r="CFW75" s="381"/>
      <c r="CGE75" s="392"/>
      <c r="CGF75" s="381"/>
      <c r="CGN75" s="392"/>
      <c r="CGO75" s="381"/>
      <c r="CGW75" s="392"/>
      <c r="CGX75" s="381"/>
      <c r="CHF75" s="392"/>
      <c r="CHG75" s="381"/>
      <c r="CHO75" s="392"/>
      <c r="CHP75" s="381"/>
      <c r="CHX75" s="392"/>
      <c r="CHY75" s="381"/>
      <c r="CIG75" s="392"/>
      <c r="CIH75" s="381"/>
      <c r="CIP75" s="392"/>
      <c r="CIQ75" s="381"/>
      <c r="CIY75" s="392"/>
      <c r="CIZ75" s="381"/>
      <c r="CJH75" s="392"/>
      <c r="CJI75" s="381"/>
      <c r="CJQ75" s="392"/>
      <c r="CJR75" s="381"/>
      <c r="CJZ75" s="392"/>
      <c r="CKA75" s="381"/>
      <c r="CKI75" s="392"/>
      <c r="CKJ75" s="381"/>
      <c r="CKR75" s="392"/>
      <c r="CKS75" s="381"/>
      <c r="CLA75" s="392"/>
      <c r="CLB75" s="381"/>
      <c r="CLJ75" s="392"/>
      <c r="CLK75" s="381"/>
      <c r="CLS75" s="392"/>
      <c r="CLT75" s="381"/>
      <c r="CMB75" s="392"/>
      <c r="CMC75" s="381"/>
      <c r="CMK75" s="392"/>
      <c r="CML75" s="381"/>
      <c r="CMT75" s="392"/>
      <c r="CMU75" s="381"/>
      <c r="CNC75" s="392"/>
      <c r="CND75" s="381"/>
      <c r="CNL75" s="392"/>
      <c r="CNM75" s="381"/>
      <c r="CNU75" s="392"/>
      <c r="CNV75" s="381"/>
      <c r="COD75" s="392"/>
      <c r="COE75" s="381"/>
      <c r="COM75" s="392"/>
      <c r="CON75" s="381"/>
      <c r="COV75" s="392"/>
      <c r="COW75" s="381"/>
      <c r="CPE75" s="392"/>
      <c r="CPF75" s="381"/>
      <c r="CPN75" s="392"/>
      <c r="CPO75" s="381"/>
      <c r="CPW75" s="392"/>
      <c r="CPX75" s="381"/>
      <c r="CQF75" s="392"/>
      <c r="CQG75" s="381"/>
      <c r="CQO75" s="392"/>
      <c r="CQP75" s="381"/>
      <c r="CQX75" s="392"/>
      <c r="CQY75" s="381"/>
      <c r="CRG75" s="392"/>
      <c r="CRH75" s="381"/>
      <c r="CRP75" s="392"/>
      <c r="CRQ75" s="381"/>
      <c r="CRY75" s="392"/>
      <c r="CRZ75" s="381"/>
      <c r="CSH75" s="392"/>
      <c r="CSI75" s="381"/>
      <c r="CSQ75" s="392"/>
      <c r="CSR75" s="381"/>
      <c r="CSZ75" s="392"/>
      <c r="CTA75" s="381"/>
      <c r="CTI75" s="392"/>
      <c r="CTJ75" s="381"/>
      <c r="CTR75" s="392"/>
      <c r="CTS75" s="381"/>
      <c r="CUA75" s="392"/>
      <c r="CUB75" s="381"/>
      <c r="CUJ75" s="392"/>
      <c r="CUK75" s="381"/>
      <c r="CUS75" s="392"/>
      <c r="CUT75" s="381"/>
      <c r="CVB75" s="392"/>
      <c r="CVC75" s="381"/>
      <c r="CVK75" s="392"/>
      <c r="CVL75" s="381"/>
      <c r="CVT75" s="392"/>
      <c r="CVU75" s="381"/>
      <c r="CWC75" s="392"/>
      <c r="CWD75" s="381"/>
      <c r="CWL75" s="392"/>
      <c r="CWM75" s="381"/>
      <c r="CWU75" s="392"/>
      <c r="CWV75" s="381"/>
      <c r="CXD75" s="392"/>
      <c r="CXE75" s="381"/>
      <c r="CXM75" s="392"/>
      <c r="CXN75" s="381"/>
      <c r="CXV75" s="392"/>
      <c r="CXW75" s="381"/>
      <c r="CYE75" s="392"/>
      <c r="CYF75" s="381"/>
      <c r="CYN75" s="392"/>
      <c r="CYO75" s="381"/>
      <c r="CYW75" s="392"/>
      <c r="CYX75" s="381"/>
      <c r="CZF75" s="392"/>
      <c r="CZG75" s="381"/>
      <c r="CZO75" s="392"/>
      <c r="CZP75" s="381"/>
      <c r="CZX75" s="392"/>
      <c r="CZY75" s="381"/>
      <c r="DAG75" s="392"/>
      <c r="DAH75" s="381"/>
      <c r="DAP75" s="392"/>
      <c r="DAQ75" s="381"/>
      <c r="DAY75" s="392"/>
      <c r="DAZ75" s="381"/>
      <c r="DBH75" s="392"/>
      <c r="DBI75" s="381"/>
      <c r="DBQ75" s="392"/>
      <c r="DBR75" s="381"/>
      <c r="DBZ75" s="392"/>
      <c r="DCA75" s="381"/>
      <c r="DCI75" s="392"/>
      <c r="DCJ75" s="381"/>
      <c r="DCR75" s="392"/>
      <c r="DCS75" s="381"/>
      <c r="DDA75" s="392"/>
      <c r="DDB75" s="381"/>
      <c r="DDJ75" s="392"/>
      <c r="DDK75" s="381"/>
      <c r="DDS75" s="392"/>
      <c r="DDT75" s="381"/>
      <c r="DEB75" s="392"/>
      <c r="DEC75" s="381"/>
      <c r="DEK75" s="392"/>
      <c r="DEL75" s="381"/>
      <c r="DET75" s="392"/>
      <c r="DEU75" s="381"/>
      <c r="DFC75" s="392"/>
      <c r="DFD75" s="381"/>
      <c r="DFL75" s="392"/>
      <c r="DFM75" s="381"/>
      <c r="DFU75" s="392"/>
      <c r="DFV75" s="381"/>
      <c r="DGD75" s="392"/>
      <c r="DGE75" s="381"/>
      <c r="DGM75" s="392"/>
      <c r="DGN75" s="381"/>
      <c r="DGV75" s="392"/>
      <c r="DGW75" s="381"/>
      <c r="DHE75" s="392"/>
      <c r="DHF75" s="381"/>
      <c r="DHN75" s="392"/>
      <c r="DHO75" s="381"/>
      <c r="DHW75" s="392"/>
      <c r="DHX75" s="381"/>
      <c r="DIF75" s="392"/>
      <c r="DIG75" s="381"/>
      <c r="DIO75" s="392"/>
      <c r="DIP75" s="381"/>
      <c r="DIX75" s="392"/>
      <c r="DIY75" s="381"/>
      <c r="DJG75" s="392"/>
      <c r="DJH75" s="381"/>
      <c r="DJP75" s="392"/>
      <c r="DJQ75" s="381"/>
      <c r="DJY75" s="392"/>
      <c r="DJZ75" s="381"/>
      <c r="DKH75" s="392"/>
      <c r="DKI75" s="381"/>
      <c r="DKQ75" s="392"/>
      <c r="DKR75" s="381"/>
      <c r="DKZ75" s="392"/>
      <c r="DLA75" s="381"/>
      <c r="DLI75" s="392"/>
      <c r="DLJ75" s="381"/>
      <c r="DLR75" s="392"/>
      <c r="DLS75" s="381"/>
      <c r="DMA75" s="392"/>
      <c r="DMB75" s="381"/>
      <c r="DMJ75" s="392"/>
      <c r="DMK75" s="381"/>
      <c r="DMS75" s="392"/>
      <c r="DMT75" s="381"/>
      <c r="DNB75" s="392"/>
      <c r="DNC75" s="381"/>
      <c r="DNK75" s="392"/>
      <c r="DNL75" s="381"/>
      <c r="DNT75" s="392"/>
      <c r="DNU75" s="381"/>
      <c r="DOC75" s="392"/>
      <c r="DOD75" s="381"/>
      <c r="DOL75" s="392"/>
      <c r="DOM75" s="381"/>
      <c r="DOU75" s="392"/>
      <c r="DOV75" s="381"/>
      <c r="DPD75" s="392"/>
      <c r="DPE75" s="381"/>
      <c r="DPM75" s="392"/>
      <c r="DPN75" s="381"/>
      <c r="DPV75" s="392"/>
      <c r="DPW75" s="381"/>
      <c r="DQE75" s="392"/>
      <c r="DQF75" s="381"/>
      <c r="DQN75" s="392"/>
      <c r="DQO75" s="381"/>
      <c r="DQW75" s="392"/>
      <c r="DQX75" s="381"/>
      <c r="DRF75" s="392"/>
      <c r="DRG75" s="381"/>
      <c r="DRO75" s="392"/>
      <c r="DRP75" s="381"/>
      <c r="DRX75" s="392"/>
      <c r="DRY75" s="381"/>
      <c r="DSG75" s="392"/>
      <c r="DSH75" s="381"/>
      <c r="DSP75" s="392"/>
      <c r="DSQ75" s="381"/>
      <c r="DSY75" s="392"/>
      <c r="DSZ75" s="381"/>
      <c r="DTH75" s="392"/>
      <c r="DTI75" s="381"/>
      <c r="DTQ75" s="392"/>
      <c r="DTR75" s="381"/>
      <c r="DTZ75" s="392"/>
      <c r="DUA75" s="381"/>
      <c r="DUI75" s="392"/>
      <c r="DUJ75" s="381"/>
      <c r="DUR75" s="392"/>
      <c r="DUS75" s="381"/>
      <c r="DVA75" s="392"/>
      <c r="DVB75" s="381"/>
      <c r="DVJ75" s="392"/>
      <c r="DVK75" s="381"/>
      <c r="DVS75" s="392"/>
      <c r="DVT75" s="381"/>
      <c r="DWB75" s="392"/>
      <c r="DWC75" s="381"/>
      <c r="DWK75" s="392"/>
      <c r="DWL75" s="381"/>
      <c r="DWT75" s="392"/>
      <c r="DWU75" s="381"/>
      <c r="DXC75" s="392"/>
      <c r="DXD75" s="381"/>
      <c r="DXL75" s="392"/>
      <c r="DXM75" s="381"/>
      <c r="DXU75" s="392"/>
      <c r="DXV75" s="381"/>
      <c r="DYD75" s="392"/>
      <c r="DYE75" s="381"/>
      <c r="DYM75" s="392"/>
      <c r="DYN75" s="381"/>
      <c r="DYV75" s="392"/>
      <c r="DYW75" s="381"/>
      <c r="DZE75" s="392"/>
      <c r="DZF75" s="381"/>
      <c r="DZN75" s="392"/>
      <c r="DZO75" s="381"/>
      <c r="DZW75" s="392"/>
      <c r="DZX75" s="381"/>
      <c r="EAF75" s="392"/>
      <c r="EAG75" s="381"/>
      <c r="EAO75" s="392"/>
      <c r="EAP75" s="381"/>
      <c r="EAX75" s="392"/>
      <c r="EAY75" s="381"/>
      <c r="EBG75" s="392"/>
      <c r="EBH75" s="381"/>
      <c r="EBP75" s="392"/>
      <c r="EBQ75" s="381"/>
      <c r="EBY75" s="392"/>
      <c r="EBZ75" s="381"/>
      <c r="ECH75" s="392"/>
      <c r="ECI75" s="381"/>
      <c r="ECQ75" s="392"/>
      <c r="ECR75" s="381"/>
      <c r="ECZ75" s="392"/>
      <c r="EDA75" s="381"/>
      <c r="EDI75" s="392"/>
      <c r="EDJ75" s="381"/>
      <c r="EDR75" s="392"/>
      <c r="EDS75" s="381"/>
      <c r="EEA75" s="392"/>
      <c r="EEB75" s="381"/>
      <c r="EEJ75" s="392"/>
      <c r="EEK75" s="381"/>
      <c r="EES75" s="392"/>
      <c r="EET75" s="381"/>
      <c r="EFB75" s="392"/>
      <c r="EFC75" s="381"/>
      <c r="EFK75" s="392"/>
      <c r="EFL75" s="381"/>
      <c r="EFT75" s="392"/>
      <c r="EFU75" s="381"/>
      <c r="EGC75" s="392"/>
      <c r="EGD75" s="381"/>
      <c r="EGL75" s="392"/>
      <c r="EGM75" s="381"/>
      <c r="EGU75" s="392"/>
      <c r="EGV75" s="381"/>
      <c r="EHD75" s="392"/>
      <c r="EHE75" s="381"/>
      <c r="EHM75" s="392"/>
      <c r="EHN75" s="381"/>
      <c r="EHV75" s="392"/>
      <c r="EHW75" s="381"/>
      <c r="EIE75" s="392"/>
      <c r="EIF75" s="381"/>
      <c r="EIN75" s="392"/>
      <c r="EIO75" s="381"/>
      <c r="EIW75" s="392"/>
      <c r="EIX75" s="381"/>
      <c r="EJF75" s="392"/>
      <c r="EJG75" s="381"/>
      <c r="EJO75" s="392"/>
      <c r="EJP75" s="381"/>
      <c r="EJX75" s="392"/>
      <c r="EJY75" s="381"/>
      <c r="EKG75" s="392"/>
      <c r="EKH75" s="381"/>
      <c r="EKP75" s="392"/>
      <c r="EKQ75" s="381"/>
      <c r="EKY75" s="392"/>
      <c r="EKZ75" s="381"/>
      <c r="ELH75" s="392"/>
      <c r="ELI75" s="381"/>
      <c r="ELQ75" s="392"/>
      <c r="ELR75" s="381"/>
      <c r="ELZ75" s="392"/>
      <c r="EMA75" s="381"/>
      <c r="EMI75" s="392"/>
      <c r="EMJ75" s="381"/>
      <c r="EMR75" s="392"/>
      <c r="EMS75" s="381"/>
      <c r="ENA75" s="392"/>
      <c r="ENB75" s="381"/>
      <c r="ENJ75" s="392"/>
      <c r="ENK75" s="381"/>
      <c r="ENS75" s="392"/>
      <c r="ENT75" s="381"/>
      <c r="EOB75" s="392"/>
      <c r="EOC75" s="381"/>
      <c r="EOK75" s="392"/>
      <c r="EOL75" s="381"/>
      <c r="EOT75" s="392"/>
      <c r="EOU75" s="381"/>
      <c r="EPC75" s="392"/>
      <c r="EPD75" s="381"/>
      <c r="EPL75" s="392"/>
      <c r="EPM75" s="381"/>
      <c r="EPU75" s="392"/>
      <c r="EPV75" s="381"/>
      <c r="EQD75" s="392"/>
      <c r="EQE75" s="381"/>
      <c r="EQM75" s="392"/>
      <c r="EQN75" s="381"/>
      <c r="EQV75" s="392"/>
      <c r="EQW75" s="381"/>
      <c r="ERE75" s="392"/>
      <c r="ERF75" s="381"/>
      <c r="ERN75" s="392"/>
      <c r="ERO75" s="381"/>
      <c r="ERW75" s="392"/>
      <c r="ERX75" s="381"/>
      <c r="ESF75" s="392"/>
      <c r="ESG75" s="381"/>
      <c r="ESO75" s="392"/>
      <c r="ESP75" s="381"/>
      <c r="ESX75" s="392"/>
      <c r="ESY75" s="381"/>
      <c r="ETG75" s="392"/>
      <c r="ETH75" s="381"/>
      <c r="ETP75" s="392"/>
      <c r="ETQ75" s="381"/>
      <c r="ETY75" s="392"/>
      <c r="ETZ75" s="381"/>
      <c r="EUH75" s="392"/>
      <c r="EUI75" s="381"/>
      <c r="EUQ75" s="392"/>
      <c r="EUR75" s="381"/>
      <c r="EUZ75" s="392"/>
      <c r="EVA75" s="381"/>
      <c r="EVI75" s="392"/>
      <c r="EVJ75" s="381"/>
      <c r="EVR75" s="392"/>
      <c r="EVS75" s="381"/>
      <c r="EWA75" s="392"/>
      <c r="EWB75" s="381"/>
      <c r="EWJ75" s="392"/>
      <c r="EWK75" s="381"/>
      <c r="EWS75" s="392"/>
      <c r="EWT75" s="381"/>
      <c r="EXB75" s="392"/>
      <c r="EXC75" s="381"/>
      <c r="EXK75" s="392"/>
      <c r="EXL75" s="381"/>
      <c r="EXT75" s="392"/>
      <c r="EXU75" s="381"/>
      <c r="EYC75" s="392"/>
      <c r="EYD75" s="381"/>
      <c r="EYL75" s="392"/>
      <c r="EYM75" s="381"/>
      <c r="EYU75" s="392"/>
      <c r="EYV75" s="381"/>
      <c r="EZD75" s="392"/>
      <c r="EZE75" s="381"/>
      <c r="EZM75" s="392"/>
      <c r="EZN75" s="381"/>
      <c r="EZV75" s="392"/>
      <c r="EZW75" s="381"/>
      <c r="FAE75" s="392"/>
      <c r="FAF75" s="381"/>
      <c r="FAN75" s="392"/>
      <c r="FAO75" s="381"/>
      <c r="FAW75" s="392"/>
      <c r="FAX75" s="381"/>
      <c r="FBF75" s="392"/>
      <c r="FBG75" s="381"/>
      <c r="FBO75" s="392"/>
      <c r="FBP75" s="381"/>
      <c r="FBX75" s="392"/>
      <c r="FBY75" s="381"/>
      <c r="FCG75" s="392"/>
      <c r="FCH75" s="381"/>
      <c r="FCP75" s="392"/>
      <c r="FCQ75" s="381"/>
      <c r="FCY75" s="392"/>
      <c r="FCZ75" s="381"/>
      <c r="FDH75" s="392"/>
      <c r="FDI75" s="381"/>
      <c r="FDQ75" s="392"/>
      <c r="FDR75" s="381"/>
      <c r="FDZ75" s="392"/>
      <c r="FEA75" s="381"/>
      <c r="FEI75" s="392"/>
      <c r="FEJ75" s="381"/>
      <c r="FER75" s="392"/>
      <c r="FES75" s="381"/>
      <c r="FFA75" s="392"/>
      <c r="FFB75" s="381"/>
      <c r="FFJ75" s="392"/>
      <c r="FFK75" s="381"/>
      <c r="FFS75" s="392"/>
      <c r="FFT75" s="381"/>
      <c r="FGB75" s="392"/>
      <c r="FGC75" s="381"/>
      <c r="FGK75" s="392"/>
      <c r="FGL75" s="381"/>
      <c r="FGT75" s="392"/>
      <c r="FGU75" s="381"/>
      <c r="FHC75" s="392"/>
      <c r="FHD75" s="381"/>
      <c r="FHL75" s="392"/>
      <c r="FHM75" s="381"/>
      <c r="FHU75" s="392"/>
      <c r="FHV75" s="381"/>
      <c r="FID75" s="392"/>
      <c r="FIE75" s="381"/>
      <c r="FIM75" s="392"/>
      <c r="FIN75" s="381"/>
      <c r="FIV75" s="392"/>
      <c r="FIW75" s="381"/>
      <c r="FJE75" s="392"/>
      <c r="FJF75" s="381"/>
      <c r="FJN75" s="392"/>
      <c r="FJO75" s="381"/>
      <c r="FJW75" s="392"/>
      <c r="FJX75" s="381"/>
      <c r="FKF75" s="392"/>
      <c r="FKG75" s="381"/>
      <c r="FKO75" s="392"/>
      <c r="FKP75" s="381"/>
      <c r="FKX75" s="392"/>
      <c r="FKY75" s="381"/>
      <c r="FLG75" s="392"/>
      <c r="FLH75" s="381"/>
      <c r="FLP75" s="392"/>
      <c r="FLQ75" s="381"/>
      <c r="FLY75" s="392"/>
      <c r="FLZ75" s="381"/>
      <c r="FMH75" s="392"/>
      <c r="FMI75" s="381"/>
      <c r="FMQ75" s="392"/>
      <c r="FMR75" s="381"/>
      <c r="FMZ75" s="392"/>
      <c r="FNA75" s="381"/>
      <c r="FNI75" s="392"/>
      <c r="FNJ75" s="381"/>
      <c r="FNR75" s="392"/>
      <c r="FNS75" s="381"/>
      <c r="FOA75" s="392"/>
      <c r="FOB75" s="381"/>
      <c r="FOJ75" s="392"/>
      <c r="FOK75" s="381"/>
      <c r="FOS75" s="392"/>
      <c r="FOT75" s="381"/>
      <c r="FPB75" s="392"/>
      <c r="FPC75" s="381"/>
      <c r="FPK75" s="392"/>
      <c r="FPL75" s="381"/>
      <c r="FPT75" s="392"/>
      <c r="FPU75" s="381"/>
      <c r="FQC75" s="392"/>
      <c r="FQD75" s="381"/>
      <c r="FQL75" s="392"/>
      <c r="FQM75" s="381"/>
      <c r="FQU75" s="392"/>
      <c r="FQV75" s="381"/>
      <c r="FRD75" s="392"/>
      <c r="FRE75" s="381"/>
      <c r="FRM75" s="392"/>
      <c r="FRN75" s="381"/>
      <c r="FRV75" s="392"/>
      <c r="FRW75" s="381"/>
      <c r="FSE75" s="392"/>
      <c r="FSF75" s="381"/>
      <c r="FSN75" s="392"/>
      <c r="FSO75" s="381"/>
      <c r="FSW75" s="392"/>
      <c r="FSX75" s="381"/>
      <c r="FTF75" s="392"/>
      <c r="FTG75" s="381"/>
      <c r="FTO75" s="392"/>
      <c r="FTP75" s="381"/>
      <c r="FTX75" s="392"/>
      <c r="FTY75" s="381"/>
      <c r="FUG75" s="392"/>
      <c r="FUH75" s="381"/>
      <c r="FUP75" s="392"/>
      <c r="FUQ75" s="381"/>
      <c r="FUY75" s="392"/>
      <c r="FUZ75" s="381"/>
      <c r="FVH75" s="392"/>
      <c r="FVI75" s="381"/>
      <c r="FVQ75" s="392"/>
      <c r="FVR75" s="381"/>
      <c r="FVZ75" s="392"/>
      <c r="FWA75" s="381"/>
      <c r="FWI75" s="392"/>
      <c r="FWJ75" s="381"/>
      <c r="FWR75" s="392"/>
      <c r="FWS75" s="381"/>
      <c r="FXA75" s="392"/>
      <c r="FXB75" s="381"/>
      <c r="FXJ75" s="392"/>
      <c r="FXK75" s="381"/>
      <c r="FXS75" s="392"/>
      <c r="FXT75" s="381"/>
      <c r="FYB75" s="392"/>
      <c r="FYC75" s="381"/>
      <c r="FYK75" s="392"/>
      <c r="FYL75" s="381"/>
      <c r="FYT75" s="392"/>
      <c r="FYU75" s="381"/>
      <c r="FZC75" s="392"/>
      <c r="FZD75" s="381"/>
      <c r="FZL75" s="392"/>
      <c r="FZM75" s="381"/>
      <c r="FZU75" s="392"/>
      <c r="FZV75" s="381"/>
      <c r="GAD75" s="392"/>
      <c r="GAE75" s="381"/>
      <c r="GAM75" s="392"/>
      <c r="GAN75" s="381"/>
      <c r="GAV75" s="392"/>
      <c r="GAW75" s="381"/>
      <c r="GBE75" s="392"/>
      <c r="GBF75" s="381"/>
      <c r="GBN75" s="392"/>
      <c r="GBO75" s="381"/>
      <c r="GBW75" s="392"/>
      <c r="GBX75" s="381"/>
      <c r="GCF75" s="392"/>
      <c r="GCG75" s="381"/>
      <c r="GCO75" s="392"/>
      <c r="GCP75" s="381"/>
      <c r="GCX75" s="392"/>
      <c r="GCY75" s="381"/>
      <c r="GDG75" s="392"/>
      <c r="GDH75" s="381"/>
      <c r="GDP75" s="392"/>
      <c r="GDQ75" s="381"/>
      <c r="GDY75" s="392"/>
      <c r="GDZ75" s="381"/>
      <c r="GEH75" s="392"/>
      <c r="GEI75" s="381"/>
      <c r="GEQ75" s="392"/>
      <c r="GER75" s="381"/>
      <c r="GEZ75" s="392"/>
      <c r="GFA75" s="381"/>
      <c r="GFI75" s="392"/>
      <c r="GFJ75" s="381"/>
      <c r="GFR75" s="392"/>
      <c r="GFS75" s="381"/>
      <c r="GGA75" s="392"/>
      <c r="GGB75" s="381"/>
      <c r="GGJ75" s="392"/>
      <c r="GGK75" s="381"/>
      <c r="GGS75" s="392"/>
      <c r="GGT75" s="381"/>
      <c r="GHB75" s="392"/>
      <c r="GHC75" s="381"/>
      <c r="GHK75" s="392"/>
      <c r="GHL75" s="381"/>
      <c r="GHT75" s="392"/>
      <c r="GHU75" s="381"/>
      <c r="GIC75" s="392"/>
      <c r="GID75" s="381"/>
      <c r="GIL75" s="392"/>
      <c r="GIM75" s="381"/>
      <c r="GIU75" s="392"/>
      <c r="GIV75" s="381"/>
      <c r="GJD75" s="392"/>
      <c r="GJE75" s="381"/>
      <c r="GJM75" s="392"/>
      <c r="GJN75" s="381"/>
      <c r="GJV75" s="392"/>
      <c r="GJW75" s="381"/>
      <c r="GKE75" s="392"/>
      <c r="GKF75" s="381"/>
      <c r="GKN75" s="392"/>
      <c r="GKO75" s="381"/>
      <c r="GKW75" s="392"/>
      <c r="GKX75" s="381"/>
      <c r="GLF75" s="392"/>
      <c r="GLG75" s="381"/>
      <c r="GLO75" s="392"/>
      <c r="GLP75" s="381"/>
      <c r="GLX75" s="392"/>
      <c r="GLY75" s="381"/>
      <c r="GMG75" s="392"/>
      <c r="GMH75" s="381"/>
      <c r="GMP75" s="392"/>
      <c r="GMQ75" s="381"/>
      <c r="GMY75" s="392"/>
      <c r="GMZ75" s="381"/>
      <c r="GNH75" s="392"/>
      <c r="GNI75" s="381"/>
      <c r="GNQ75" s="392"/>
      <c r="GNR75" s="381"/>
      <c r="GNZ75" s="392"/>
      <c r="GOA75" s="381"/>
      <c r="GOI75" s="392"/>
      <c r="GOJ75" s="381"/>
      <c r="GOR75" s="392"/>
      <c r="GOS75" s="381"/>
      <c r="GPA75" s="392"/>
      <c r="GPB75" s="381"/>
      <c r="GPJ75" s="392"/>
      <c r="GPK75" s="381"/>
      <c r="GPS75" s="392"/>
      <c r="GPT75" s="381"/>
      <c r="GQB75" s="392"/>
      <c r="GQC75" s="381"/>
      <c r="GQK75" s="392"/>
      <c r="GQL75" s="381"/>
      <c r="GQT75" s="392"/>
      <c r="GQU75" s="381"/>
      <c r="GRC75" s="392"/>
      <c r="GRD75" s="381"/>
      <c r="GRL75" s="392"/>
      <c r="GRM75" s="381"/>
      <c r="GRU75" s="392"/>
      <c r="GRV75" s="381"/>
      <c r="GSD75" s="392"/>
      <c r="GSE75" s="381"/>
      <c r="GSM75" s="392"/>
      <c r="GSN75" s="381"/>
      <c r="GSV75" s="392"/>
      <c r="GSW75" s="381"/>
      <c r="GTE75" s="392"/>
      <c r="GTF75" s="381"/>
      <c r="GTN75" s="392"/>
      <c r="GTO75" s="381"/>
      <c r="GTW75" s="392"/>
      <c r="GTX75" s="381"/>
      <c r="GUF75" s="392"/>
      <c r="GUG75" s="381"/>
      <c r="GUO75" s="392"/>
      <c r="GUP75" s="381"/>
      <c r="GUX75" s="392"/>
      <c r="GUY75" s="381"/>
      <c r="GVG75" s="392"/>
      <c r="GVH75" s="381"/>
      <c r="GVP75" s="392"/>
      <c r="GVQ75" s="381"/>
      <c r="GVY75" s="392"/>
      <c r="GVZ75" s="381"/>
      <c r="GWH75" s="392"/>
      <c r="GWI75" s="381"/>
      <c r="GWQ75" s="392"/>
      <c r="GWR75" s="381"/>
      <c r="GWZ75" s="392"/>
      <c r="GXA75" s="381"/>
      <c r="GXI75" s="392"/>
      <c r="GXJ75" s="381"/>
      <c r="GXR75" s="392"/>
      <c r="GXS75" s="381"/>
      <c r="GYA75" s="392"/>
      <c r="GYB75" s="381"/>
      <c r="GYJ75" s="392"/>
      <c r="GYK75" s="381"/>
      <c r="GYS75" s="392"/>
      <c r="GYT75" s="381"/>
      <c r="GZB75" s="392"/>
      <c r="GZC75" s="381"/>
      <c r="GZK75" s="392"/>
      <c r="GZL75" s="381"/>
      <c r="GZT75" s="392"/>
      <c r="GZU75" s="381"/>
      <c r="HAC75" s="392"/>
      <c r="HAD75" s="381"/>
      <c r="HAL75" s="392"/>
      <c r="HAM75" s="381"/>
      <c r="HAU75" s="392"/>
      <c r="HAV75" s="381"/>
      <c r="HBD75" s="392"/>
      <c r="HBE75" s="381"/>
      <c r="HBM75" s="392"/>
      <c r="HBN75" s="381"/>
      <c r="HBV75" s="392"/>
      <c r="HBW75" s="381"/>
      <c r="HCE75" s="392"/>
      <c r="HCF75" s="381"/>
      <c r="HCN75" s="392"/>
      <c r="HCO75" s="381"/>
      <c r="HCW75" s="392"/>
      <c r="HCX75" s="381"/>
      <c r="HDF75" s="392"/>
      <c r="HDG75" s="381"/>
      <c r="HDO75" s="392"/>
      <c r="HDP75" s="381"/>
      <c r="HDX75" s="392"/>
      <c r="HDY75" s="381"/>
      <c r="HEG75" s="392"/>
      <c r="HEH75" s="381"/>
      <c r="HEP75" s="392"/>
      <c r="HEQ75" s="381"/>
      <c r="HEY75" s="392"/>
      <c r="HEZ75" s="381"/>
      <c r="HFH75" s="392"/>
      <c r="HFI75" s="381"/>
      <c r="HFQ75" s="392"/>
      <c r="HFR75" s="381"/>
      <c r="HFZ75" s="392"/>
      <c r="HGA75" s="381"/>
      <c r="HGI75" s="392"/>
      <c r="HGJ75" s="381"/>
      <c r="HGR75" s="392"/>
      <c r="HGS75" s="381"/>
      <c r="HHA75" s="392"/>
      <c r="HHB75" s="381"/>
      <c r="HHJ75" s="392"/>
      <c r="HHK75" s="381"/>
      <c r="HHS75" s="392"/>
      <c r="HHT75" s="381"/>
      <c r="HIB75" s="392"/>
      <c r="HIC75" s="381"/>
      <c r="HIK75" s="392"/>
      <c r="HIL75" s="381"/>
      <c r="HIT75" s="392"/>
      <c r="HIU75" s="381"/>
      <c r="HJC75" s="392"/>
      <c r="HJD75" s="381"/>
      <c r="HJL75" s="392"/>
      <c r="HJM75" s="381"/>
      <c r="HJU75" s="392"/>
      <c r="HJV75" s="381"/>
      <c r="HKD75" s="392"/>
      <c r="HKE75" s="381"/>
      <c r="HKM75" s="392"/>
      <c r="HKN75" s="381"/>
      <c r="HKV75" s="392"/>
      <c r="HKW75" s="381"/>
      <c r="HLE75" s="392"/>
      <c r="HLF75" s="381"/>
      <c r="HLN75" s="392"/>
      <c r="HLO75" s="381"/>
      <c r="HLW75" s="392"/>
      <c r="HLX75" s="381"/>
      <c r="HMF75" s="392"/>
      <c r="HMG75" s="381"/>
      <c r="HMO75" s="392"/>
      <c r="HMP75" s="381"/>
      <c r="HMX75" s="392"/>
      <c r="HMY75" s="381"/>
      <c r="HNG75" s="392"/>
      <c r="HNH75" s="381"/>
      <c r="HNP75" s="392"/>
      <c r="HNQ75" s="381"/>
      <c r="HNY75" s="392"/>
      <c r="HNZ75" s="381"/>
      <c r="HOH75" s="392"/>
      <c r="HOI75" s="381"/>
      <c r="HOQ75" s="392"/>
      <c r="HOR75" s="381"/>
      <c r="HOZ75" s="392"/>
      <c r="HPA75" s="381"/>
      <c r="HPI75" s="392"/>
      <c r="HPJ75" s="381"/>
      <c r="HPR75" s="392"/>
      <c r="HPS75" s="381"/>
      <c r="HQA75" s="392"/>
      <c r="HQB75" s="381"/>
      <c r="HQJ75" s="392"/>
      <c r="HQK75" s="381"/>
      <c r="HQS75" s="392"/>
      <c r="HQT75" s="381"/>
      <c r="HRB75" s="392"/>
      <c r="HRC75" s="381"/>
      <c r="HRK75" s="392"/>
      <c r="HRL75" s="381"/>
      <c r="HRT75" s="392"/>
      <c r="HRU75" s="381"/>
      <c r="HSC75" s="392"/>
      <c r="HSD75" s="381"/>
      <c r="HSL75" s="392"/>
      <c r="HSM75" s="381"/>
      <c r="HSU75" s="392"/>
      <c r="HSV75" s="381"/>
      <c r="HTD75" s="392"/>
      <c r="HTE75" s="381"/>
      <c r="HTM75" s="392"/>
      <c r="HTN75" s="381"/>
      <c r="HTV75" s="392"/>
      <c r="HTW75" s="381"/>
      <c r="HUE75" s="392"/>
      <c r="HUF75" s="381"/>
      <c r="HUN75" s="392"/>
      <c r="HUO75" s="381"/>
      <c r="HUW75" s="392"/>
      <c r="HUX75" s="381"/>
      <c r="HVF75" s="392"/>
      <c r="HVG75" s="381"/>
      <c r="HVO75" s="392"/>
      <c r="HVP75" s="381"/>
      <c r="HVX75" s="392"/>
      <c r="HVY75" s="381"/>
      <c r="HWG75" s="392"/>
      <c r="HWH75" s="381"/>
      <c r="HWP75" s="392"/>
      <c r="HWQ75" s="381"/>
      <c r="HWY75" s="392"/>
      <c r="HWZ75" s="381"/>
      <c r="HXH75" s="392"/>
      <c r="HXI75" s="381"/>
      <c r="HXQ75" s="392"/>
      <c r="HXR75" s="381"/>
      <c r="HXZ75" s="392"/>
      <c r="HYA75" s="381"/>
      <c r="HYI75" s="392"/>
      <c r="HYJ75" s="381"/>
      <c r="HYR75" s="392"/>
      <c r="HYS75" s="381"/>
      <c r="HZA75" s="392"/>
      <c r="HZB75" s="381"/>
      <c r="HZJ75" s="392"/>
      <c r="HZK75" s="381"/>
      <c r="HZS75" s="392"/>
      <c r="HZT75" s="381"/>
      <c r="IAB75" s="392"/>
      <c r="IAC75" s="381"/>
      <c r="IAK75" s="392"/>
      <c r="IAL75" s="381"/>
      <c r="IAT75" s="392"/>
      <c r="IAU75" s="381"/>
      <c r="IBC75" s="392"/>
      <c r="IBD75" s="381"/>
      <c r="IBL75" s="392"/>
      <c r="IBM75" s="381"/>
      <c r="IBU75" s="392"/>
      <c r="IBV75" s="381"/>
      <c r="ICD75" s="392"/>
      <c r="ICE75" s="381"/>
      <c r="ICM75" s="392"/>
      <c r="ICN75" s="381"/>
      <c r="ICV75" s="392"/>
      <c r="ICW75" s="381"/>
      <c r="IDE75" s="392"/>
      <c r="IDF75" s="381"/>
      <c r="IDN75" s="392"/>
      <c r="IDO75" s="381"/>
      <c r="IDW75" s="392"/>
      <c r="IDX75" s="381"/>
      <c r="IEF75" s="392"/>
      <c r="IEG75" s="381"/>
      <c r="IEO75" s="392"/>
      <c r="IEP75" s="381"/>
      <c r="IEX75" s="392"/>
      <c r="IEY75" s="381"/>
      <c r="IFG75" s="392"/>
      <c r="IFH75" s="381"/>
      <c r="IFP75" s="392"/>
      <c r="IFQ75" s="381"/>
      <c r="IFY75" s="392"/>
      <c r="IFZ75" s="381"/>
      <c r="IGH75" s="392"/>
      <c r="IGI75" s="381"/>
      <c r="IGQ75" s="392"/>
      <c r="IGR75" s="381"/>
      <c r="IGZ75" s="392"/>
      <c r="IHA75" s="381"/>
      <c r="IHI75" s="392"/>
      <c r="IHJ75" s="381"/>
      <c r="IHR75" s="392"/>
      <c r="IHS75" s="381"/>
      <c r="IIA75" s="392"/>
      <c r="IIB75" s="381"/>
      <c r="IIJ75" s="392"/>
      <c r="IIK75" s="381"/>
      <c r="IIS75" s="392"/>
      <c r="IIT75" s="381"/>
      <c r="IJB75" s="392"/>
      <c r="IJC75" s="381"/>
      <c r="IJK75" s="392"/>
      <c r="IJL75" s="381"/>
      <c r="IJT75" s="392"/>
      <c r="IJU75" s="381"/>
      <c r="IKC75" s="392"/>
      <c r="IKD75" s="381"/>
      <c r="IKL75" s="392"/>
      <c r="IKM75" s="381"/>
      <c r="IKU75" s="392"/>
      <c r="IKV75" s="381"/>
      <c r="ILD75" s="392"/>
      <c r="ILE75" s="381"/>
      <c r="ILM75" s="392"/>
      <c r="ILN75" s="381"/>
      <c r="ILV75" s="392"/>
      <c r="ILW75" s="381"/>
      <c r="IME75" s="392"/>
      <c r="IMF75" s="381"/>
      <c r="IMN75" s="392"/>
      <c r="IMO75" s="381"/>
      <c r="IMW75" s="392"/>
      <c r="IMX75" s="381"/>
      <c r="INF75" s="392"/>
      <c r="ING75" s="381"/>
      <c r="INO75" s="392"/>
      <c r="INP75" s="381"/>
      <c r="INX75" s="392"/>
      <c r="INY75" s="381"/>
      <c r="IOG75" s="392"/>
      <c r="IOH75" s="381"/>
      <c r="IOP75" s="392"/>
      <c r="IOQ75" s="381"/>
      <c r="IOY75" s="392"/>
      <c r="IOZ75" s="381"/>
      <c r="IPH75" s="392"/>
      <c r="IPI75" s="381"/>
      <c r="IPQ75" s="392"/>
      <c r="IPR75" s="381"/>
      <c r="IPZ75" s="392"/>
      <c r="IQA75" s="381"/>
      <c r="IQI75" s="392"/>
      <c r="IQJ75" s="381"/>
      <c r="IQR75" s="392"/>
      <c r="IQS75" s="381"/>
      <c r="IRA75" s="392"/>
      <c r="IRB75" s="381"/>
      <c r="IRJ75" s="392"/>
      <c r="IRK75" s="381"/>
      <c r="IRS75" s="392"/>
      <c r="IRT75" s="381"/>
      <c r="ISB75" s="392"/>
      <c r="ISC75" s="381"/>
      <c r="ISK75" s="392"/>
      <c r="ISL75" s="381"/>
      <c r="IST75" s="392"/>
      <c r="ISU75" s="381"/>
      <c r="ITC75" s="392"/>
      <c r="ITD75" s="381"/>
      <c r="ITL75" s="392"/>
      <c r="ITM75" s="381"/>
      <c r="ITU75" s="392"/>
      <c r="ITV75" s="381"/>
      <c r="IUD75" s="392"/>
      <c r="IUE75" s="381"/>
      <c r="IUM75" s="392"/>
      <c r="IUN75" s="381"/>
      <c r="IUV75" s="392"/>
      <c r="IUW75" s="381"/>
      <c r="IVE75" s="392"/>
      <c r="IVF75" s="381"/>
      <c r="IVN75" s="392"/>
      <c r="IVO75" s="381"/>
      <c r="IVW75" s="392"/>
      <c r="IVX75" s="381"/>
      <c r="IWF75" s="392"/>
      <c r="IWG75" s="381"/>
      <c r="IWO75" s="392"/>
      <c r="IWP75" s="381"/>
      <c r="IWX75" s="392"/>
      <c r="IWY75" s="381"/>
      <c r="IXG75" s="392"/>
      <c r="IXH75" s="381"/>
      <c r="IXP75" s="392"/>
      <c r="IXQ75" s="381"/>
      <c r="IXY75" s="392"/>
      <c r="IXZ75" s="381"/>
      <c r="IYH75" s="392"/>
      <c r="IYI75" s="381"/>
      <c r="IYQ75" s="392"/>
      <c r="IYR75" s="381"/>
      <c r="IYZ75" s="392"/>
      <c r="IZA75" s="381"/>
      <c r="IZI75" s="392"/>
      <c r="IZJ75" s="381"/>
      <c r="IZR75" s="392"/>
      <c r="IZS75" s="381"/>
      <c r="JAA75" s="392"/>
      <c r="JAB75" s="381"/>
      <c r="JAJ75" s="392"/>
      <c r="JAK75" s="381"/>
      <c r="JAS75" s="392"/>
      <c r="JAT75" s="381"/>
      <c r="JBB75" s="392"/>
      <c r="JBC75" s="381"/>
      <c r="JBK75" s="392"/>
      <c r="JBL75" s="381"/>
      <c r="JBT75" s="392"/>
      <c r="JBU75" s="381"/>
      <c r="JCC75" s="392"/>
      <c r="JCD75" s="381"/>
      <c r="JCL75" s="392"/>
      <c r="JCM75" s="381"/>
      <c r="JCU75" s="392"/>
      <c r="JCV75" s="381"/>
      <c r="JDD75" s="392"/>
      <c r="JDE75" s="381"/>
      <c r="JDM75" s="392"/>
      <c r="JDN75" s="381"/>
      <c r="JDV75" s="392"/>
      <c r="JDW75" s="381"/>
      <c r="JEE75" s="392"/>
      <c r="JEF75" s="381"/>
      <c r="JEN75" s="392"/>
      <c r="JEO75" s="381"/>
      <c r="JEW75" s="392"/>
      <c r="JEX75" s="381"/>
      <c r="JFF75" s="392"/>
      <c r="JFG75" s="381"/>
      <c r="JFO75" s="392"/>
      <c r="JFP75" s="381"/>
      <c r="JFX75" s="392"/>
      <c r="JFY75" s="381"/>
      <c r="JGG75" s="392"/>
      <c r="JGH75" s="381"/>
      <c r="JGP75" s="392"/>
      <c r="JGQ75" s="381"/>
      <c r="JGY75" s="392"/>
      <c r="JGZ75" s="381"/>
      <c r="JHH75" s="392"/>
      <c r="JHI75" s="381"/>
      <c r="JHQ75" s="392"/>
      <c r="JHR75" s="381"/>
      <c r="JHZ75" s="392"/>
      <c r="JIA75" s="381"/>
      <c r="JII75" s="392"/>
      <c r="JIJ75" s="381"/>
      <c r="JIR75" s="392"/>
      <c r="JIS75" s="381"/>
      <c r="JJA75" s="392"/>
      <c r="JJB75" s="381"/>
      <c r="JJJ75" s="392"/>
      <c r="JJK75" s="381"/>
      <c r="JJS75" s="392"/>
      <c r="JJT75" s="381"/>
      <c r="JKB75" s="392"/>
      <c r="JKC75" s="381"/>
      <c r="JKK75" s="392"/>
      <c r="JKL75" s="381"/>
      <c r="JKT75" s="392"/>
      <c r="JKU75" s="381"/>
      <c r="JLC75" s="392"/>
      <c r="JLD75" s="381"/>
      <c r="JLL75" s="392"/>
      <c r="JLM75" s="381"/>
      <c r="JLU75" s="392"/>
      <c r="JLV75" s="381"/>
      <c r="JMD75" s="392"/>
      <c r="JME75" s="381"/>
      <c r="JMM75" s="392"/>
      <c r="JMN75" s="381"/>
      <c r="JMV75" s="392"/>
      <c r="JMW75" s="381"/>
      <c r="JNE75" s="392"/>
      <c r="JNF75" s="381"/>
      <c r="JNN75" s="392"/>
      <c r="JNO75" s="381"/>
      <c r="JNW75" s="392"/>
      <c r="JNX75" s="381"/>
      <c r="JOF75" s="392"/>
      <c r="JOG75" s="381"/>
      <c r="JOO75" s="392"/>
      <c r="JOP75" s="381"/>
      <c r="JOX75" s="392"/>
      <c r="JOY75" s="381"/>
      <c r="JPG75" s="392"/>
      <c r="JPH75" s="381"/>
      <c r="JPP75" s="392"/>
      <c r="JPQ75" s="381"/>
      <c r="JPY75" s="392"/>
      <c r="JPZ75" s="381"/>
      <c r="JQH75" s="392"/>
      <c r="JQI75" s="381"/>
      <c r="JQQ75" s="392"/>
      <c r="JQR75" s="381"/>
      <c r="JQZ75" s="392"/>
      <c r="JRA75" s="381"/>
      <c r="JRI75" s="392"/>
      <c r="JRJ75" s="381"/>
      <c r="JRR75" s="392"/>
      <c r="JRS75" s="381"/>
      <c r="JSA75" s="392"/>
      <c r="JSB75" s="381"/>
      <c r="JSJ75" s="392"/>
      <c r="JSK75" s="381"/>
      <c r="JSS75" s="392"/>
      <c r="JST75" s="381"/>
      <c r="JTB75" s="392"/>
      <c r="JTC75" s="381"/>
      <c r="JTK75" s="392"/>
      <c r="JTL75" s="381"/>
      <c r="JTT75" s="392"/>
      <c r="JTU75" s="381"/>
      <c r="JUC75" s="392"/>
      <c r="JUD75" s="381"/>
      <c r="JUL75" s="392"/>
      <c r="JUM75" s="381"/>
      <c r="JUU75" s="392"/>
      <c r="JUV75" s="381"/>
      <c r="JVD75" s="392"/>
      <c r="JVE75" s="381"/>
      <c r="JVM75" s="392"/>
      <c r="JVN75" s="381"/>
      <c r="JVV75" s="392"/>
      <c r="JVW75" s="381"/>
      <c r="JWE75" s="392"/>
      <c r="JWF75" s="381"/>
      <c r="JWN75" s="392"/>
      <c r="JWO75" s="381"/>
      <c r="JWW75" s="392"/>
      <c r="JWX75" s="381"/>
      <c r="JXF75" s="392"/>
      <c r="JXG75" s="381"/>
      <c r="JXO75" s="392"/>
      <c r="JXP75" s="381"/>
      <c r="JXX75" s="392"/>
      <c r="JXY75" s="381"/>
      <c r="JYG75" s="392"/>
      <c r="JYH75" s="381"/>
      <c r="JYP75" s="392"/>
      <c r="JYQ75" s="381"/>
      <c r="JYY75" s="392"/>
      <c r="JYZ75" s="381"/>
      <c r="JZH75" s="392"/>
      <c r="JZI75" s="381"/>
      <c r="JZQ75" s="392"/>
      <c r="JZR75" s="381"/>
      <c r="JZZ75" s="392"/>
      <c r="KAA75" s="381"/>
      <c r="KAI75" s="392"/>
      <c r="KAJ75" s="381"/>
      <c r="KAR75" s="392"/>
      <c r="KAS75" s="381"/>
      <c r="KBA75" s="392"/>
      <c r="KBB75" s="381"/>
      <c r="KBJ75" s="392"/>
      <c r="KBK75" s="381"/>
      <c r="KBS75" s="392"/>
      <c r="KBT75" s="381"/>
      <c r="KCB75" s="392"/>
      <c r="KCC75" s="381"/>
      <c r="KCK75" s="392"/>
      <c r="KCL75" s="381"/>
      <c r="KCT75" s="392"/>
      <c r="KCU75" s="381"/>
      <c r="KDC75" s="392"/>
      <c r="KDD75" s="381"/>
      <c r="KDL75" s="392"/>
      <c r="KDM75" s="381"/>
      <c r="KDU75" s="392"/>
      <c r="KDV75" s="381"/>
      <c r="KED75" s="392"/>
      <c r="KEE75" s="381"/>
      <c r="KEM75" s="392"/>
      <c r="KEN75" s="381"/>
      <c r="KEV75" s="392"/>
      <c r="KEW75" s="381"/>
      <c r="KFE75" s="392"/>
      <c r="KFF75" s="381"/>
      <c r="KFN75" s="392"/>
      <c r="KFO75" s="381"/>
      <c r="KFW75" s="392"/>
      <c r="KFX75" s="381"/>
      <c r="KGF75" s="392"/>
      <c r="KGG75" s="381"/>
      <c r="KGO75" s="392"/>
      <c r="KGP75" s="381"/>
      <c r="KGX75" s="392"/>
      <c r="KGY75" s="381"/>
      <c r="KHG75" s="392"/>
      <c r="KHH75" s="381"/>
      <c r="KHP75" s="392"/>
      <c r="KHQ75" s="381"/>
      <c r="KHY75" s="392"/>
      <c r="KHZ75" s="381"/>
      <c r="KIH75" s="392"/>
      <c r="KII75" s="381"/>
      <c r="KIQ75" s="392"/>
      <c r="KIR75" s="381"/>
      <c r="KIZ75" s="392"/>
      <c r="KJA75" s="381"/>
      <c r="KJI75" s="392"/>
      <c r="KJJ75" s="381"/>
      <c r="KJR75" s="392"/>
      <c r="KJS75" s="381"/>
      <c r="KKA75" s="392"/>
      <c r="KKB75" s="381"/>
      <c r="KKJ75" s="392"/>
      <c r="KKK75" s="381"/>
      <c r="KKS75" s="392"/>
      <c r="KKT75" s="381"/>
      <c r="KLB75" s="392"/>
      <c r="KLC75" s="381"/>
      <c r="KLK75" s="392"/>
      <c r="KLL75" s="381"/>
      <c r="KLT75" s="392"/>
      <c r="KLU75" s="381"/>
      <c r="KMC75" s="392"/>
      <c r="KMD75" s="381"/>
      <c r="KML75" s="392"/>
      <c r="KMM75" s="381"/>
      <c r="KMU75" s="392"/>
      <c r="KMV75" s="381"/>
      <c r="KND75" s="392"/>
      <c r="KNE75" s="381"/>
      <c r="KNM75" s="392"/>
      <c r="KNN75" s="381"/>
      <c r="KNV75" s="392"/>
      <c r="KNW75" s="381"/>
      <c r="KOE75" s="392"/>
      <c r="KOF75" s="381"/>
      <c r="KON75" s="392"/>
      <c r="KOO75" s="381"/>
      <c r="KOW75" s="392"/>
      <c r="KOX75" s="381"/>
      <c r="KPF75" s="392"/>
      <c r="KPG75" s="381"/>
      <c r="KPO75" s="392"/>
      <c r="KPP75" s="381"/>
      <c r="KPX75" s="392"/>
      <c r="KPY75" s="381"/>
      <c r="KQG75" s="392"/>
      <c r="KQH75" s="381"/>
      <c r="KQP75" s="392"/>
      <c r="KQQ75" s="381"/>
      <c r="KQY75" s="392"/>
      <c r="KQZ75" s="381"/>
      <c r="KRH75" s="392"/>
      <c r="KRI75" s="381"/>
      <c r="KRQ75" s="392"/>
      <c r="KRR75" s="381"/>
      <c r="KRZ75" s="392"/>
      <c r="KSA75" s="381"/>
      <c r="KSI75" s="392"/>
      <c r="KSJ75" s="381"/>
      <c r="KSR75" s="392"/>
      <c r="KSS75" s="381"/>
      <c r="KTA75" s="392"/>
      <c r="KTB75" s="381"/>
      <c r="KTJ75" s="392"/>
      <c r="KTK75" s="381"/>
      <c r="KTS75" s="392"/>
      <c r="KTT75" s="381"/>
      <c r="KUB75" s="392"/>
      <c r="KUC75" s="381"/>
      <c r="KUK75" s="392"/>
      <c r="KUL75" s="381"/>
      <c r="KUT75" s="392"/>
      <c r="KUU75" s="381"/>
      <c r="KVC75" s="392"/>
      <c r="KVD75" s="381"/>
      <c r="KVL75" s="392"/>
      <c r="KVM75" s="381"/>
      <c r="KVU75" s="392"/>
      <c r="KVV75" s="381"/>
      <c r="KWD75" s="392"/>
      <c r="KWE75" s="381"/>
      <c r="KWM75" s="392"/>
      <c r="KWN75" s="381"/>
      <c r="KWV75" s="392"/>
      <c r="KWW75" s="381"/>
      <c r="KXE75" s="392"/>
      <c r="KXF75" s="381"/>
      <c r="KXN75" s="392"/>
      <c r="KXO75" s="381"/>
      <c r="KXW75" s="392"/>
      <c r="KXX75" s="381"/>
      <c r="KYF75" s="392"/>
      <c r="KYG75" s="381"/>
      <c r="KYO75" s="392"/>
      <c r="KYP75" s="381"/>
      <c r="KYX75" s="392"/>
      <c r="KYY75" s="381"/>
      <c r="KZG75" s="392"/>
      <c r="KZH75" s="381"/>
      <c r="KZP75" s="392"/>
      <c r="KZQ75" s="381"/>
      <c r="KZY75" s="392"/>
      <c r="KZZ75" s="381"/>
      <c r="LAH75" s="392"/>
      <c r="LAI75" s="381"/>
      <c r="LAQ75" s="392"/>
      <c r="LAR75" s="381"/>
      <c r="LAZ75" s="392"/>
      <c r="LBA75" s="381"/>
      <c r="LBI75" s="392"/>
      <c r="LBJ75" s="381"/>
      <c r="LBR75" s="392"/>
      <c r="LBS75" s="381"/>
      <c r="LCA75" s="392"/>
      <c r="LCB75" s="381"/>
      <c r="LCJ75" s="392"/>
      <c r="LCK75" s="381"/>
      <c r="LCS75" s="392"/>
      <c r="LCT75" s="381"/>
      <c r="LDB75" s="392"/>
      <c r="LDC75" s="381"/>
      <c r="LDK75" s="392"/>
      <c r="LDL75" s="381"/>
      <c r="LDT75" s="392"/>
      <c r="LDU75" s="381"/>
      <c r="LEC75" s="392"/>
      <c r="LED75" s="381"/>
      <c r="LEL75" s="392"/>
      <c r="LEM75" s="381"/>
      <c r="LEU75" s="392"/>
      <c r="LEV75" s="381"/>
      <c r="LFD75" s="392"/>
      <c r="LFE75" s="381"/>
      <c r="LFM75" s="392"/>
      <c r="LFN75" s="381"/>
      <c r="LFV75" s="392"/>
      <c r="LFW75" s="381"/>
      <c r="LGE75" s="392"/>
      <c r="LGF75" s="381"/>
      <c r="LGN75" s="392"/>
      <c r="LGO75" s="381"/>
      <c r="LGW75" s="392"/>
      <c r="LGX75" s="381"/>
      <c r="LHF75" s="392"/>
      <c r="LHG75" s="381"/>
      <c r="LHO75" s="392"/>
      <c r="LHP75" s="381"/>
      <c r="LHX75" s="392"/>
      <c r="LHY75" s="381"/>
      <c r="LIG75" s="392"/>
      <c r="LIH75" s="381"/>
      <c r="LIP75" s="392"/>
      <c r="LIQ75" s="381"/>
      <c r="LIY75" s="392"/>
      <c r="LIZ75" s="381"/>
      <c r="LJH75" s="392"/>
      <c r="LJI75" s="381"/>
      <c r="LJQ75" s="392"/>
      <c r="LJR75" s="381"/>
      <c r="LJZ75" s="392"/>
      <c r="LKA75" s="381"/>
      <c r="LKI75" s="392"/>
      <c r="LKJ75" s="381"/>
      <c r="LKR75" s="392"/>
      <c r="LKS75" s="381"/>
      <c r="LLA75" s="392"/>
      <c r="LLB75" s="381"/>
      <c r="LLJ75" s="392"/>
      <c r="LLK75" s="381"/>
      <c r="LLS75" s="392"/>
      <c r="LLT75" s="381"/>
      <c r="LMB75" s="392"/>
      <c r="LMC75" s="381"/>
      <c r="LMK75" s="392"/>
      <c r="LML75" s="381"/>
      <c r="LMT75" s="392"/>
      <c r="LMU75" s="381"/>
      <c r="LNC75" s="392"/>
      <c r="LND75" s="381"/>
      <c r="LNL75" s="392"/>
      <c r="LNM75" s="381"/>
      <c r="LNU75" s="392"/>
      <c r="LNV75" s="381"/>
      <c r="LOD75" s="392"/>
      <c r="LOE75" s="381"/>
      <c r="LOM75" s="392"/>
      <c r="LON75" s="381"/>
      <c r="LOV75" s="392"/>
      <c r="LOW75" s="381"/>
      <c r="LPE75" s="392"/>
      <c r="LPF75" s="381"/>
      <c r="LPN75" s="392"/>
      <c r="LPO75" s="381"/>
      <c r="LPW75" s="392"/>
      <c r="LPX75" s="381"/>
      <c r="LQF75" s="392"/>
      <c r="LQG75" s="381"/>
      <c r="LQO75" s="392"/>
      <c r="LQP75" s="381"/>
      <c r="LQX75" s="392"/>
      <c r="LQY75" s="381"/>
      <c r="LRG75" s="392"/>
      <c r="LRH75" s="381"/>
      <c r="LRP75" s="392"/>
      <c r="LRQ75" s="381"/>
      <c r="LRY75" s="392"/>
      <c r="LRZ75" s="381"/>
      <c r="LSH75" s="392"/>
      <c r="LSI75" s="381"/>
      <c r="LSQ75" s="392"/>
      <c r="LSR75" s="381"/>
      <c r="LSZ75" s="392"/>
      <c r="LTA75" s="381"/>
      <c r="LTI75" s="392"/>
      <c r="LTJ75" s="381"/>
      <c r="LTR75" s="392"/>
      <c r="LTS75" s="381"/>
      <c r="LUA75" s="392"/>
      <c r="LUB75" s="381"/>
      <c r="LUJ75" s="392"/>
      <c r="LUK75" s="381"/>
      <c r="LUS75" s="392"/>
      <c r="LUT75" s="381"/>
      <c r="LVB75" s="392"/>
      <c r="LVC75" s="381"/>
      <c r="LVK75" s="392"/>
      <c r="LVL75" s="381"/>
      <c r="LVT75" s="392"/>
      <c r="LVU75" s="381"/>
      <c r="LWC75" s="392"/>
      <c r="LWD75" s="381"/>
      <c r="LWL75" s="392"/>
      <c r="LWM75" s="381"/>
      <c r="LWU75" s="392"/>
      <c r="LWV75" s="381"/>
      <c r="LXD75" s="392"/>
      <c r="LXE75" s="381"/>
      <c r="LXM75" s="392"/>
      <c r="LXN75" s="381"/>
      <c r="LXV75" s="392"/>
      <c r="LXW75" s="381"/>
      <c r="LYE75" s="392"/>
      <c r="LYF75" s="381"/>
      <c r="LYN75" s="392"/>
      <c r="LYO75" s="381"/>
      <c r="LYW75" s="392"/>
      <c r="LYX75" s="381"/>
      <c r="LZF75" s="392"/>
      <c r="LZG75" s="381"/>
      <c r="LZO75" s="392"/>
      <c r="LZP75" s="381"/>
      <c r="LZX75" s="392"/>
      <c r="LZY75" s="381"/>
      <c r="MAG75" s="392"/>
      <c r="MAH75" s="381"/>
      <c r="MAP75" s="392"/>
      <c r="MAQ75" s="381"/>
      <c r="MAY75" s="392"/>
      <c r="MAZ75" s="381"/>
      <c r="MBH75" s="392"/>
      <c r="MBI75" s="381"/>
      <c r="MBQ75" s="392"/>
      <c r="MBR75" s="381"/>
      <c r="MBZ75" s="392"/>
      <c r="MCA75" s="381"/>
      <c r="MCI75" s="392"/>
      <c r="MCJ75" s="381"/>
      <c r="MCR75" s="392"/>
      <c r="MCS75" s="381"/>
      <c r="MDA75" s="392"/>
      <c r="MDB75" s="381"/>
      <c r="MDJ75" s="392"/>
      <c r="MDK75" s="381"/>
      <c r="MDS75" s="392"/>
      <c r="MDT75" s="381"/>
      <c r="MEB75" s="392"/>
      <c r="MEC75" s="381"/>
      <c r="MEK75" s="392"/>
      <c r="MEL75" s="381"/>
      <c r="MET75" s="392"/>
      <c r="MEU75" s="381"/>
      <c r="MFC75" s="392"/>
      <c r="MFD75" s="381"/>
      <c r="MFL75" s="392"/>
      <c r="MFM75" s="381"/>
      <c r="MFU75" s="392"/>
      <c r="MFV75" s="381"/>
      <c r="MGD75" s="392"/>
      <c r="MGE75" s="381"/>
      <c r="MGM75" s="392"/>
      <c r="MGN75" s="381"/>
      <c r="MGV75" s="392"/>
      <c r="MGW75" s="381"/>
      <c r="MHE75" s="392"/>
      <c r="MHF75" s="381"/>
      <c r="MHN75" s="392"/>
      <c r="MHO75" s="381"/>
      <c r="MHW75" s="392"/>
      <c r="MHX75" s="381"/>
      <c r="MIF75" s="392"/>
      <c r="MIG75" s="381"/>
      <c r="MIO75" s="392"/>
      <c r="MIP75" s="381"/>
      <c r="MIX75" s="392"/>
      <c r="MIY75" s="381"/>
      <c r="MJG75" s="392"/>
      <c r="MJH75" s="381"/>
      <c r="MJP75" s="392"/>
      <c r="MJQ75" s="381"/>
      <c r="MJY75" s="392"/>
      <c r="MJZ75" s="381"/>
      <c r="MKH75" s="392"/>
      <c r="MKI75" s="381"/>
      <c r="MKQ75" s="392"/>
      <c r="MKR75" s="381"/>
      <c r="MKZ75" s="392"/>
      <c r="MLA75" s="381"/>
      <c r="MLI75" s="392"/>
      <c r="MLJ75" s="381"/>
      <c r="MLR75" s="392"/>
      <c r="MLS75" s="381"/>
      <c r="MMA75" s="392"/>
      <c r="MMB75" s="381"/>
      <c r="MMJ75" s="392"/>
      <c r="MMK75" s="381"/>
      <c r="MMS75" s="392"/>
      <c r="MMT75" s="381"/>
      <c r="MNB75" s="392"/>
      <c r="MNC75" s="381"/>
      <c r="MNK75" s="392"/>
      <c r="MNL75" s="381"/>
      <c r="MNT75" s="392"/>
      <c r="MNU75" s="381"/>
      <c r="MOC75" s="392"/>
      <c r="MOD75" s="381"/>
      <c r="MOL75" s="392"/>
      <c r="MOM75" s="381"/>
      <c r="MOU75" s="392"/>
      <c r="MOV75" s="381"/>
      <c r="MPD75" s="392"/>
      <c r="MPE75" s="381"/>
      <c r="MPM75" s="392"/>
      <c r="MPN75" s="381"/>
      <c r="MPV75" s="392"/>
      <c r="MPW75" s="381"/>
      <c r="MQE75" s="392"/>
      <c r="MQF75" s="381"/>
      <c r="MQN75" s="392"/>
      <c r="MQO75" s="381"/>
      <c r="MQW75" s="392"/>
      <c r="MQX75" s="381"/>
      <c r="MRF75" s="392"/>
      <c r="MRG75" s="381"/>
      <c r="MRO75" s="392"/>
      <c r="MRP75" s="381"/>
      <c r="MRX75" s="392"/>
      <c r="MRY75" s="381"/>
      <c r="MSG75" s="392"/>
      <c r="MSH75" s="381"/>
      <c r="MSP75" s="392"/>
      <c r="MSQ75" s="381"/>
      <c r="MSY75" s="392"/>
      <c r="MSZ75" s="381"/>
      <c r="MTH75" s="392"/>
      <c r="MTI75" s="381"/>
      <c r="MTQ75" s="392"/>
      <c r="MTR75" s="381"/>
      <c r="MTZ75" s="392"/>
      <c r="MUA75" s="381"/>
      <c r="MUI75" s="392"/>
      <c r="MUJ75" s="381"/>
      <c r="MUR75" s="392"/>
      <c r="MUS75" s="381"/>
      <c r="MVA75" s="392"/>
      <c r="MVB75" s="381"/>
      <c r="MVJ75" s="392"/>
      <c r="MVK75" s="381"/>
      <c r="MVS75" s="392"/>
      <c r="MVT75" s="381"/>
      <c r="MWB75" s="392"/>
      <c r="MWC75" s="381"/>
      <c r="MWK75" s="392"/>
      <c r="MWL75" s="381"/>
      <c r="MWT75" s="392"/>
      <c r="MWU75" s="381"/>
      <c r="MXC75" s="392"/>
      <c r="MXD75" s="381"/>
      <c r="MXL75" s="392"/>
      <c r="MXM75" s="381"/>
      <c r="MXU75" s="392"/>
      <c r="MXV75" s="381"/>
      <c r="MYD75" s="392"/>
      <c r="MYE75" s="381"/>
      <c r="MYM75" s="392"/>
      <c r="MYN75" s="381"/>
      <c r="MYV75" s="392"/>
      <c r="MYW75" s="381"/>
      <c r="MZE75" s="392"/>
      <c r="MZF75" s="381"/>
      <c r="MZN75" s="392"/>
      <c r="MZO75" s="381"/>
      <c r="MZW75" s="392"/>
      <c r="MZX75" s="381"/>
      <c r="NAF75" s="392"/>
      <c r="NAG75" s="381"/>
      <c r="NAO75" s="392"/>
      <c r="NAP75" s="381"/>
      <c r="NAX75" s="392"/>
      <c r="NAY75" s="381"/>
      <c r="NBG75" s="392"/>
      <c r="NBH75" s="381"/>
      <c r="NBP75" s="392"/>
      <c r="NBQ75" s="381"/>
      <c r="NBY75" s="392"/>
      <c r="NBZ75" s="381"/>
      <c r="NCH75" s="392"/>
      <c r="NCI75" s="381"/>
      <c r="NCQ75" s="392"/>
      <c r="NCR75" s="381"/>
      <c r="NCZ75" s="392"/>
      <c r="NDA75" s="381"/>
      <c r="NDI75" s="392"/>
      <c r="NDJ75" s="381"/>
      <c r="NDR75" s="392"/>
      <c r="NDS75" s="381"/>
      <c r="NEA75" s="392"/>
      <c r="NEB75" s="381"/>
      <c r="NEJ75" s="392"/>
      <c r="NEK75" s="381"/>
      <c r="NES75" s="392"/>
      <c r="NET75" s="381"/>
      <c r="NFB75" s="392"/>
      <c r="NFC75" s="381"/>
      <c r="NFK75" s="392"/>
      <c r="NFL75" s="381"/>
      <c r="NFT75" s="392"/>
      <c r="NFU75" s="381"/>
      <c r="NGC75" s="392"/>
      <c r="NGD75" s="381"/>
      <c r="NGL75" s="392"/>
      <c r="NGM75" s="381"/>
      <c r="NGU75" s="392"/>
      <c r="NGV75" s="381"/>
      <c r="NHD75" s="392"/>
      <c r="NHE75" s="381"/>
      <c r="NHM75" s="392"/>
      <c r="NHN75" s="381"/>
      <c r="NHV75" s="392"/>
      <c r="NHW75" s="381"/>
      <c r="NIE75" s="392"/>
      <c r="NIF75" s="381"/>
      <c r="NIN75" s="392"/>
      <c r="NIO75" s="381"/>
      <c r="NIW75" s="392"/>
      <c r="NIX75" s="381"/>
      <c r="NJF75" s="392"/>
      <c r="NJG75" s="381"/>
      <c r="NJO75" s="392"/>
      <c r="NJP75" s="381"/>
      <c r="NJX75" s="392"/>
      <c r="NJY75" s="381"/>
      <c r="NKG75" s="392"/>
      <c r="NKH75" s="381"/>
      <c r="NKP75" s="392"/>
      <c r="NKQ75" s="381"/>
      <c r="NKY75" s="392"/>
      <c r="NKZ75" s="381"/>
      <c r="NLH75" s="392"/>
      <c r="NLI75" s="381"/>
      <c r="NLQ75" s="392"/>
      <c r="NLR75" s="381"/>
      <c r="NLZ75" s="392"/>
      <c r="NMA75" s="381"/>
      <c r="NMI75" s="392"/>
      <c r="NMJ75" s="381"/>
      <c r="NMR75" s="392"/>
      <c r="NMS75" s="381"/>
      <c r="NNA75" s="392"/>
      <c r="NNB75" s="381"/>
      <c r="NNJ75" s="392"/>
      <c r="NNK75" s="381"/>
      <c r="NNS75" s="392"/>
      <c r="NNT75" s="381"/>
      <c r="NOB75" s="392"/>
      <c r="NOC75" s="381"/>
      <c r="NOK75" s="392"/>
      <c r="NOL75" s="381"/>
      <c r="NOT75" s="392"/>
      <c r="NOU75" s="381"/>
      <c r="NPC75" s="392"/>
      <c r="NPD75" s="381"/>
      <c r="NPL75" s="392"/>
      <c r="NPM75" s="381"/>
      <c r="NPU75" s="392"/>
      <c r="NPV75" s="381"/>
      <c r="NQD75" s="392"/>
      <c r="NQE75" s="381"/>
      <c r="NQM75" s="392"/>
      <c r="NQN75" s="381"/>
      <c r="NQV75" s="392"/>
      <c r="NQW75" s="381"/>
      <c r="NRE75" s="392"/>
      <c r="NRF75" s="381"/>
      <c r="NRN75" s="392"/>
      <c r="NRO75" s="381"/>
      <c r="NRW75" s="392"/>
      <c r="NRX75" s="381"/>
      <c r="NSF75" s="392"/>
      <c r="NSG75" s="381"/>
      <c r="NSO75" s="392"/>
      <c r="NSP75" s="381"/>
      <c r="NSX75" s="392"/>
      <c r="NSY75" s="381"/>
      <c r="NTG75" s="392"/>
      <c r="NTH75" s="381"/>
      <c r="NTP75" s="392"/>
      <c r="NTQ75" s="381"/>
      <c r="NTY75" s="392"/>
      <c r="NTZ75" s="381"/>
      <c r="NUH75" s="392"/>
      <c r="NUI75" s="381"/>
      <c r="NUQ75" s="392"/>
      <c r="NUR75" s="381"/>
      <c r="NUZ75" s="392"/>
      <c r="NVA75" s="381"/>
      <c r="NVI75" s="392"/>
      <c r="NVJ75" s="381"/>
      <c r="NVR75" s="392"/>
      <c r="NVS75" s="381"/>
      <c r="NWA75" s="392"/>
      <c r="NWB75" s="381"/>
      <c r="NWJ75" s="392"/>
      <c r="NWK75" s="381"/>
      <c r="NWS75" s="392"/>
      <c r="NWT75" s="381"/>
      <c r="NXB75" s="392"/>
      <c r="NXC75" s="381"/>
      <c r="NXK75" s="392"/>
      <c r="NXL75" s="381"/>
      <c r="NXT75" s="392"/>
      <c r="NXU75" s="381"/>
      <c r="NYC75" s="392"/>
      <c r="NYD75" s="381"/>
      <c r="NYL75" s="392"/>
      <c r="NYM75" s="381"/>
      <c r="NYU75" s="392"/>
      <c r="NYV75" s="381"/>
      <c r="NZD75" s="392"/>
      <c r="NZE75" s="381"/>
      <c r="NZM75" s="392"/>
      <c r="NZN75" s="381"/>
      <c r="NZV75" s="392"/>
      <c r="NZW75" s="381"/>
      <c r="OAE75" s="392"/>
      <c r="OAF75" s="381"/>
      <c r="OAN75" s="392"/>
      <c r="OAO75" s="381"/>
      <c r="OAW75" s="392"/>
      <c r="OAX75" s="381"/>
      <c r="OBF75" s="392"/>
      <c r="OBG75" s="381"/>
      <c r="OBO75" s="392"/>
      <c r="OBP75" s="381"/>
      <c r="OBX75" s="392"/>
      <c r="OBY75" s="381"/>
      <c r="OCG75" s="392"/>
      <c r="OCH75" s="381"/>
      <c r="OCP75" s="392"/>
      <c r="OCQ75" s="381"/>
      <c r="OCY75" s="392"/>
      <c r="OCZ75" s="381"/>
      <c r="ODH75" s="392"/>
      <c r="ODI75" s="381"/>
      <c r="ODQ75" s="392"/>
      <c r="ODR75" s="381"/>
      <c r="ODZ75" s="392"/>
      <c r="OEA75" s="381"/>
      <c r="OEI75" s="392"/>
      <c r="OEJ75" s="381"/>
      <c r="OER75" s="392"/>
      <c r="OES75" s="381"/>
      <c r="OFA75" s="392"/>
      <c r="OFB75" s="381"/>
      <c r="OFJ75" s="392"/>
      <c r="OFK75" s="381"/>
      <c r="OFS75" s="392"/>
      <c r="OFT75" s="381"/>
      <c r="OGB75" s="392"/>
      <c r="OGC75" s="381"/>
      <c r="OGK75" s="392"/>
      <c r="OGL75" s="381"/>
      <c r="OGT75" s="392"/>
      <c r="OGU75" s="381"/>
      <c r="OHC75" s="392"/>
      <c r="OHD75" s="381"/>
      <c r="OHL75" s="392"/>
      <c r="OHM75" s="381"/>
      <c r="OHU75" s="392"/>
      <c r="OHV75" s="381"/>
      <c r="OID75" s="392"/>
      <c r="OIE75" s="381"/>
      <c r="OIM75" s="392"/>
      <c r="OIN75" s="381"/>
      <c r="OIV75" s="392"/>
      <c r="OIW75" s="381"/>
      <c r="OJE75" s="392"/>
      <c r="OJF75" s="381"/>
      <c r="OJN75" s="392"/>
      <c r="OJO75" s="381"/>
      <c r="OJW75" s="392"/>
      <c r="OJX75" s="381"/>
      <c r="OKF75" s="392"/>
      <c r="OKG75" s="381"/>
      <c r="OKO75" s="392"/>
      <c r="OKP75" s="381"/>
      <c r="OKX75" s="392"/>
      <c r="OKY75" s="381"/>
      <c r="OLG75" s="392"/>
      <c r="OLH75" s="381"/>
      <c r="OLP75" s="392"/>
      <c r="OLQ75" s="381"/>
      <c r="OLY75" s="392"/>
      <c r="OLZ75" s="381"/>
      <c r="OMH75" s="392"/>
      <c r="OMI75" s="381"/>
      <c r="OMQ75" s="392"/>
      <c r="OMR75" s="381"/>
      <c r="OMZ75" s="392"/>
      <c r="ONA75" s="381"/>
      <c r="ONI75" s="392"/>
      <c r="ONJ75" s="381"/>
      <c r="ONR75" s="392"/>
      <c r="ONS75" s="381"/>
      <c r="OOA75" s="392"/>
      <c r="OOB75" s="381"/>
      <c r="OOJ75" s="392"/>
      <c r="OOK75" s="381"/>
      <c r="OOS75" s="392"/>
      <c r="OOT75" s="381"/>
      <c r="OPB75" s="392"/>
      <c r="OPC75" s="381"/>
      <c r="OPK75" s="392"/>
      <c r="OPL75" s="381"/>
      <c r="OPT75" s="392"/>
      <c r="OPU75" s="381"/>
      <c r="OQC75" s="392"/>
      <c r="OQD75" s="381"/>
      <c r="OQL75" s="392"/>
      <c r="OQM75" s="381"/>
      <c r="OQU75" s="392"/>
      <c r="OQV75" s="381"/>
      <c r="ORD75" s="392"/>
      <c r="ORE75" s="381"/>
      <c r="ORM75" s="392"/>
      <c r="ORN75" s="381"/>
      <c r="ORV75" s="392"/>
      <c r="ORW75" s="381"/>
      <c r="OSE75" s="392"/>
      <c r="OSF75" s="381"/>
      <c r="OSN75" s="392"/>
      <c r="OSO75" s="381"/>
      <c r="OSW75" s="392"/>
      <c r="OSX75" s="381"/>
      <c r="OTF75" s="392"/>
      <c r="OTG75" s="381"/>
      <c r="OTO75" s="392"/>
      <c r="OTP75" s="381"/>
      <c r="OTX75" s="392"/>
      <c r="OTY75" s="381"/>
      <c r="OUG75" s="392"/>
      <c r="OUH75" s="381"/>
      <c r="OUP75" s="392"/>
      <c r="OUQ75" s="381"/>
      <c r="OUY75" s="392"/>
      <c r="OUZ75" s="381"/>
      <c r="OVH75" s="392"/>
      <c r="OVI75" s="381"/>
      <c r="OVQ75" s="392"/>
      <c r="OVR75" s="381"/>
      <c r="OVZ75" s="392"/>
      <c r="OWA75" s="381"/>
      <c r="OWI75" s="392"/>
      <c r="OWJ75" s="381"/>
      <c r="OWR75" s="392"/>
      <c r="OWS75" s="381"/>
      <c r="OXA75" s="392"/>
      <c r="OXB75" s="381"/>
      <c r="OXJ75" s="392"/>
      <c r="OXK75" s="381"/>
      <c r="OXS75" s="392"/>
      <c r="OXT75" s="381"/>
      <c r="OYB75" s="392"/>
      <c r="OYC75" s="381"/>
      <c r="OYK75" s="392"/>
      <c r="OYL75" s="381"/>
      <c r="OYT75" s="392"/>
      <c r="OYU75" s="381"/>
      <c r="OZC75" s="392"/>
      <c r="OZD75" s="381"/>
      <c r="OZL75" s="392"/>
      <c r="OZM75" s="381"/>
      <c r="OZU75" s="392"/>
      <c r="OZV75" s="381"/>
      <c r="PAD75" s="392"/>
      <c r="PAE75" s="381"/>
      <c r="PAM75" s="392"/>
      <c r="PAN75" s="381"/>
      <c r="PAV75" s="392"/>
      <c r="PAW75" s="381"/>
      <c r="PBE75" s="392"/>
      <c r="PBF75" s="381"/>
      <c r="PBN75" s="392"/>
      <c r="PBO75" s="381"/>
      <c r="PBW75" s="392"/>
      <c r="PBX75" s="381"/>
      <c r="PCF75" s="392"/>
      <c r="PCG75" s="381"/>
      <c r="PCO75" s="392"/>
      <c r="PCP75" s="381"/>
      <c r="PCX75" s="392"/>
      <c r="PCY75" s="381"/>
      <c r="PDG75" s="392"/>
      <c r="PDH75" s="381"/>
      <c r="PDP75" s="392"/>
      <c r="PDQ75" s="381"/>
      <c r="PDY75" s="392"/>
      <c r="PDZ75" s="381"/>
      <c r="PEH75" s="392"/>
      <c r="PEI75" s="381"/>
      <c r="PEQ75" s="392"/>
      <c r="PER75" s="381"/>
      <c r="PEZ75" s="392"/>
      <c r="PFA75" s="381"/>
      <c r="PFI75" s="392"/>
      <c r="PFJ75" s="381"/>
      <c r="PFR75" s="392"/>
      <c r="PFS75" s="381"/>
      <c r="PGA75" s="392"/>
      <c r="PGB75" s="381"/>
      <c r="PGJ75" s="392"/>
      <c r="PGK75" s="381"/>
      <c r="PGS75" s="392"/>
      <c r="PGT75" s="381"/>
      <c r="PHB75" s="392"/>
      <c r="PHC75" s="381"/>
      <c r="PHK75" s="392"/>
      <c r="PHL75" s="381"/>
      <c r="PHT75" s="392"/>
      <c r="PHU75" s="381"/>
      <c r="PIC75" s="392"/>
      <c r="PID75" s="381"/>
      <c r="PIL75" s="392"/>
      <c r="PIM75" s="381"/>
      <c r="PIU75" s="392"/>
      <c r="PIV75" s="381"/>
      <c r="PJD75" s="392"/>
      <c r="PJE75" s="381"/>
      <c r="PJM75" s="392"/>
      <c r="PJN75" s="381"/>
      <c r="PJV75" s="392"/>
      <c r="PJW75" s="381"/>
      <c r="PKE75" s="392"/>
      <c r="PKF75" s="381"/>
      <c r="PKN75" s="392"/>
      <c r="PKO75" s="381"/>
      <c r="PKW75" s="392"/>
      <c r="PKX75" s="381"/>
      <c r="PLF75" s="392"/>
      <c r="PLG75" s="381"/>
      <c r="PLO75" s="392"/>
      <c r="PLP75" s="381"/>
      <c r="PLX75" s="392"/>
      <c r="PLY75" s="381"/>
      <c r="PMG75" s="392"/>
      <c r="PMH75" s="381"/>
      <c r="PMP75" s="392"/>
      <c r="PMQ75" s="381"/>
      <c r="PMY75" s="392"/>
      <c r="PMZ75" s="381"/>
      <c r="PNH75" s="392"/>
      <c r="PNI75" s="381"/>
      <c r="PNQ75" s="392"/>
      <c r="PNR75" s="381"/>
      <c r="PNZ75" s="392"/>
      <c r="POA75" s="381"/>
      <c r="POI75" s="392"/>
      <c r="POJ75" s="381"/>
      <c r="POR75" s="392"/>
      <c r="POS75" s="381"/>
      <c r="PPA75" s="392"/>
      <c r="PPB75" s="381"/>
      <c r="PPJ75" s="392"/>
      <c r="PPK75" s="381"/>
      <c r="PPS75" s="392"/>
      <c r="PPT75" s="381"/>
      <c r="PQB75" s="392"/>
      <c r="PQC75" s="381"/>
      <c r="PQK75" s="392"/>
      <c r="PQL75" s="381"/>
      <c r="PQT75" s="392"/>
      <c r="PQU75" s="381"/>
      <c r="PRC75" s="392"/>
      <c r="PRD75" s="381"/>
      <c r="PRL75" s="392"/>
      <c r="PRM75" s="381"/>
      <c r="PRU75" s="392"/>
      <c r="PRV75" s="381"/>
      <c r="PSD75" s="392"/>
      <c r="PSE75" s="381"/>
      <c r="PSM75" s="392"/>
      <c r="PSN75" s="381"/>
      <c r="PSV75" s="392"/>
      <c r="PSW75" s="381"/>
      <c r="PTE75" s="392"/>
      <c r="PTF75" s="381"/>
      <c r="PTN75" s="392"/>
      <c r="PTO75" s="381"/>
      <c r="PTW75" s="392"/>
      <c r="PTX75" s="381"/>
      <c r="PUF75" s="392"/>
      <c r="PUG75" s="381"/>
      <c r="PUO75" s="392"/>
      <c r="PUP75" s="381"/>
      <c r="PUX75" s="392"/>
      <c r="PUY75" s="381"/>
      <c r="PVG75" s="392"/>
      <c r="PVH75" s="381"/>
      <c r="PVP75" s="392"/>
      <c r="PVQ75" s="381"/>
      <c r="PVY75" s="392"/>
      <c r="PVZ75" s="381"/>
      <c r="PWH75" s="392"/>
      <c r="PWI75" s="381"/>
      <c r="PWQ75" s="392"/>
      <c r="PWR75" s="381"/>
      <c r="PWZ75" s="392"/>
      <c r="PXA75" s="381"/>
      <c r="PXI75" s="392"/>
      <c r="PXJ75" s="381"/>
      <c r="PXR75" s="392"/>
      <c r="PXS75" s="381"/>
      <c r="PYA75" s="392"/>
      <c r="PYB75" s="381"/>
      <c r="PYJ75" s="392"/>
      <c r="PYK75" s="381"/>
      <c r="PYS75" s="392"/>
      <c r="PYT75" s="381"/>
      <c r="PZB75" s="392"/>
      <c r="PZC75" s="381"/>
      <c r="PZK75" s="392"/>
      <c r="PZL75" s="381"/>
      <c r="PZT75" s="392"/>
      <c r="PZU75" s="381"/>
      <c r="QAC75" s="392"/>
      <c r="QAD75" s="381"/>
      <c r="QAL75" s="392"/>
      <c r="QAM75" s="381"/>
      <c r="QAU75" s="392"/>
      <c r="QAV75" s="381"/>
      <c r="QBD75" s="392"/>
      <c r="QBE75" s="381"/>
      <c r="QBM75" s="392"/>
      <c r="QBN75" s="381"/>
      <c r="QBV75" s="392"/>
      <c r="QBW75" s="381"/>
      <c r="QCE75" s="392"/>
      <c r="QCF75" s="381"/>
      <c r="QCN75" s="392"/>
      <c r="QCO75" s="381"/>
      <c r="QCW75" s="392"/>
      <c r="QCX75" s="381"/>
      <c r="QDF75" s="392"/>
      <c r="QDG75" s="381"/>
      <c r="QDO75" s="392"/>
      <c r="QDP75" s="381"/>
      <c r="QDX75" s="392"/>
      <c r="QDY75" s="381"/>
      <c r="QEG75" s="392"/>
      <c r="QEH75" s="381"/>
      <c r="QEP75" s="392"/>
      <c r="QEQ75" s="381"/>
      <c r="QEY75" s="392"/>
      <c r="QEZ75" s="381"/>
      <c r="QFH75" s="392"/>
      <c r="QFI75" s="381"/>
      <c r="QFQ75" s="392"/>
      <c r="QFR75" s="381"/>
      <c r="QFZ75" s="392"/>
      <c r="QGA75" s="381"/>
      <c r="QGI75" s="392"/>
      <c r="QGJ75" s="381"/>
      <c r="QGR75" s="392"/>
      <c r="QGS75" s="381"/>
      <c r="QHA75" s="392"/>
      <c r="QHB75" s="381"/>
      <c r="QHJ75" s="392"/>
      <c r="QHK75" s="381"/>
      <c r="QHS75" s="392"/>
      <c r="QHT75" s="381"/>
      <c r="QIB75" s="392"/>
      <c r="QIC75" s="381"/>
      <c r="QIK75" s="392"/>
      <c r="QIL75" s="381"/>
      <c r="QIT75" s="392"/>
      <c r="QIU75" s="381"/>
      <c r="QJC75" s="392"/>
      <c r="QJD75" s="381"/>
      <c r="QJL75" s="392"/>
      <c r="QJM75" s="381"/>
      <c r="QJU75" s="392"/>
      <c r="QJV75" s="381"/>
      <c r="QKD75" s="392"/>
      <c r="QKE75" s="381"/>
      <c r="QKM75" s="392"/>
      <c r="QKN75" s="381"/>
      <c r="QKV75" s="392"/>
      <c r="QKW75" s="381"/>
      <c r="QLE75" s="392"/>
      <c r="QLF75" s="381"/>
      <c r="QLN75" s="392"/>
      <c r="QLO75" s="381"/>
      <c r="QLW75" s="392"/>
      <c r="QLX75" s="381"/>
      <c r="QMF75" s="392"/>
      <c r="QMG75" s="381"/>
      <c r="QMO75" s="392"/>
      <c r="QMP75" s="381"/>
      <c r="QMX75" s="392"/>
      <c r="QMY75" s="381"/>
      <c r="QNG75" s="392"/>
      <c r="QNH75" s="381"/>
      <c r="QNP75" s="392"/>
      <c r="QNQ75" s="381"/>
      <c r="QNY75" s="392"/>
      <c r="QNZ75" s="381"/>
      <c r="QOH75" s="392"/>
      <c r="QOI75" s="381"/>
      <c r="QOQ75" s="392"/>
      <c r="QOR75" s="381"/>
      <c r="QOZ75" s="392"/>
      <c r="QPA75" s="381"/>
      <c r="QPI75" s="392"/>
      <c r="QPJ75" s="381"/>
      <c r="QPR75" s="392"/>
      <c r="QPS75" s="381"/>
      <c r="QQA75" s="392"/>
      <c r="QQB75" s="381"/>
      <c r="QQJ75" s="392"/>
      <c r="QQK75" s="381"/>
      <c r="QQS75" s="392"/>
      <c r="QQT75" s="381"/>
      <c r="QRB75" s="392"/>
      <c r="QRC75" s="381"/>
      <c r="QRK75" s="392"/>
      <c r="QRL75" s="381"/>
      <c r="QRT75" s="392"/>
      <c r="QRU75" s="381"/>
      <c r="QSC75" s="392"/>
      <c r="QSD75" s="381"/>
      <c r="QSL75" s="392"/>
      <c r="QSM75" s="381"/>
      <c r="QSU75" s="392"/>
      <c r="QSV75" s="381"/>
      <c r="QTD75" s="392"/>
      <c r="QTE75" s="381"/>
      <c r="QTM75" s="392"/>
      <c r="QTN75" s="381"/>
      <c r="QTV75" s="392"/>
      <c r="QTW75" s="381"/>
      <c r="QUE75" s="392"/>
      <c r="QUF75" s="381"/>
      <c r="QUN75" s="392"/>
      <c r="QUO75" s="381"/>
      <c r="QUW75" s="392"/>
      <c r="QUX75" s="381"/>
      <c r="QVF75" s="392"/>
      <c r="QVG75" s="381"/>
      <c r="QVO75" s="392"/>
      <c r="QVP75" s="381"/>
      <c r="QVX75" s="392"/>
      <c r="QVY75" s="381"/>
      <c r="QWG75" s="392"/>
      <c r="QWH75" s="381"/>
      <c r="QWP75" s="392"/>
      <c r="QWQ75" s="381"/>
      <c r="QWY75" s="392"/>
      <c r="QWZ75" s="381"/>
      <c r="QXH75" s="392"/>
      <c r="QXI75" s="381"/>
      <c r="QXQ75" s="392"/>
      <c r="QXR75" s="381"/>
      <c r="QXZ75" s="392"/>
      <c r="QYA75" s="381"/>
      <c r="QYI75" s="392"/>
      <c r="QYJ75" s="381"/>
      <c r="QYR75" s="392"/>
      <c r="QYS75" s="381"/>
      <c r="QZA75" s="392"/>
      <c r="QZB75" s="381"/>
      <c r="QZJ75" s="392"/>
      <c r="QZK75" s="381"/>
      <c r="QZS75" s="392"/>
      <c r="QZT75" s="381"/>
      <c r="RAB75" s="392"/>
      <c r="RAC75" s="381"/>
      <c r="RAK75" s="392"/>
      <c r="RAL75" s="381"/>
      <c r="RAT75" s="392"/>
      <c r="RAU75" s="381"/>
      <c r="RBC75" s="392"/>
      <c r="RBD75" s="381"/>
      <c r="RBL75" s="392"/>
      <c r="RBM75" s="381"/>
      <c r="RBU75" s="392"/>
      <c r="RBV75" s="381"/>
      <c r="RCD75" s="392"/>
      <c r="RCE75" s="381"/>
      <c r="RCM75" s="392"/>
      <c r="RCN75" s="381"/>
      <c r="RCV75" s="392"/>
      <c r="RCW75" s="381"/>
      <c r="RDE75" s="392"/>
      <c r="RDF75" s="381"/>
      <c r="RDN75" s="392"/>
      <c r="RDO75" s="381"/>
      <c r="RDW75" s="392"/>
      <c r="RDX75" s="381"/>
      <c r="REF75" s="392"/>
      <c r="REG75" s="381"/>
      <c r="REO75" s="392"/>
      <c r="REP75" s="381"/>
      <c r="REX75" s="392"/>
      <c r="REY75" s="381"/>
      <c r="RFG75" s="392"/>
      <c r="RFH75" s="381"/>
      <c r="RFP75" s="392"/>
      <c r="RFQ75" s="381"/>
      <c r="RFY75" s="392"/>
      <c r="RFZ75" s="381"/>
      <c r="RGH75" s="392"/>
      <c r="RGI75" s="381"/>
      <c r="RGQ75" s="392"/>
      <c r="RGR75" s="381"/>
      <c r="RGZ75" s="392"/>
      <c r="RHA75" s="381"/>
      <c r="RHI75" s="392"/>
      <c r="RHJ75" s="381"/>
      <c r="RHR75" s="392"/>
      <c r="RHS75" s="381"/>
      <c r="RIA75" s="392"/>
      <c r="RIB75" s="381"/>
      <c r="RIJ75" s="392"/>
      <c r="RIK75" s="381"/>
      <c r="RIS75" s="392"/>
      <c r="RIT75" s="381"/>
      <c r="RJB75" s="392"/>
      <c r="RJC75" s="381"/>
      <c r="RJK75" s="392"/>
      <c r="RJL75" s="381"/>
      <c r="RJT75" s="392"/>
      <c r="RJU75" s="381"/>
      <c r="RKC75" s="392"/>
      <c r="RKD75" s="381"/>
      <c r="RKL75" s="392"/>
      <c r="RKM75" s="381"/>
      <c r="RKU75" s="392"/>
      <c r="RKV75" s="381"/>
      <c r="RLD75" s="392"/>
      <c r="RLE75" s="381"/>
      <c r="RLM75" s="392"/>
      <c r="RLN75" s="381"/>
      <c r="RLV75" s="392"/>
      <c r="RLW75" s="381"/>
      <c r="RME75" s="392"/>
      <c r="RMF75" s="381"/>
      <c r="RMN75" s="392"/>
      <c r="RMO75" s="381"/>
      <c r="RMW75" s="392"/>
      <c r="RMX75" s="381"/>
      <c r="RNF75" s="392"/>
      <c r="RNG75" s="381"/>
      <c r="RNO75" s="392"/>
      <c r="RNP75" s="381"/>
      <c r="RNX75" s="392"/>
      <c r="RNY75" s="381"/>
      <c r="ROG75" s="392"/>
      <c r="ROH75" s="381"/>
      <c r="ROP75" s="392"/>
      <c r="ROQ75" s="381"/>
      <c r="ROY75" s="392"/>
      <c r="ROZ75" s="381"/>
      <c r="RPH75" s="392"/>
      <c r="RPI75" s="381"/>
      <c r="RPQ75" s="392"/>
      <c r="RPR75" s="381"/>
      <c r="RPZ75" s="392"/>
      <c r="RQA75" s="381"/>
      <c r="RQI75" s="392"/>
      <c r="RQJ75" s="381"/>
      <c r="RQR75" s="392"/>
      <c r="RQS75" s="381"/>
      <c r="RRA75" s="392"/>
      <c r="RRB75" s="381"/>
      <c r="RRJ75" s="392"/>
      <c r="RRK75" s="381"/>
      <c r="RRS75" s="392"/>
      <c r="RRT75" s="381"/>
      <c r="RSB75" s="392"/>
      <c r="RSC75" s="381"/>
      <c r="RSK75" s="392"/>
      <c r="RSL75" s="381"/>
      <c r="RST75" s="392"/>
      <c r="RSU75" s="381"/>
      <c r="RTC75" s="392"/>
      <c r="RTD75" s="381"/>
      <c r="RTL75" s="392"/>
      <c r="RTM75" s="381"/>
      <c r="RTU75" s="392"/>
      <c r="RTV75" s="381"/>
      <c r="RUD75" s="392"/>
      <c r="RUE75" s="381"/>
      <c r="RUM75" s="392"/>
      <c r="RUN75" s="381"/>
      <c r="RUV75" s="392"/>
      <c r="RUW75" s="381"/>
      <c r="RVE75" s="392"/>
      <c r="RVF75" s="381"/>
      <c r="RVN75" s="392"/>
      <c r="RVO75" s="381"/>
      <c r="RVW75" s="392"/>
      <c r="RVX75" s="381"/>
      <c r="RWF75" s="392"/>
      <c r="RWG75" s="381"/>
      <c r="RWO75" s="392"/>
      <c r="RWP75" s="381"/>
      <c r="RWX75" s="392"/>
      <c r="RWY75" s="381"/>
      <c r="RXG75" s="392"/>
      <c r="RXH75" s="381"/>
      <c r="RXP75" s="392"/>
      <c r="RXQ75" s="381"/>
      <c r="RXY75" s="392"/>
      <c r="RXZ75" s="381"/>
      <c r="RYH75" s="392"/>
      <c r="RYI75" s="381"/>
      <c r="RYQ75" s="392"/>
      <c r="RYR75" s="381"/>
      <c r="RYZ75" s="392"/>
      <c r="RZA75" s="381"/>
      <c r="RZI75" s="392"/>
      <c r="RZJ75" s="381"/>
      <c r="RZR75" s="392"/>
      <c r="RZS75" s="381"/>
      <c r="SAA75" s="392"/>
      <c r="SAB75" s="381"/>
      <c r="SAJ75" s="392"/>
      <c r="SAK75" s="381"/>
      <c r="SAS75" s="392"/>
      <c r="SAT75" s="381"/>
      <c r="SBB75" s="392"/>
      <c r="SBC75" s="381"/>
      <c r="SBK75" s="392"/>
      <c r="SBL75" s="381"/>
      <c r="SBT75" s="392"/>
      <c r="SBU75" s="381"/>
      <c r="SCC75" s="392"/>
      <c r="SCD75" s="381"/>
      <c r="SCL75" s="392"/>
      <c r="SCM75" s="381"/>
      <c r="SCU75" s="392"/>
      <c r="SCV75" s="381"/>
      <c r="SDD75" s="392"/>
      <c r="SDE75" s="381"/>
      <c r="SDM75" s="392"/>
      <c r="SDN75" s="381"/>
      <c r="SDV75" s="392"/>
      <c r="SDW75" s="381"/>
      <c r="SEE75" s="392"/>
      <c r="SEF75" s="381"/>
      <c r="SEN75" s="392"/>
      <c r="SEO75" s="381"/>
      <c r="SEW75" s="392"/>
      <c r="SEX75" s="381"/>
      <c r="SFF75" s="392"/>
      <c r="SFG75" s="381"/>
      <c r="SFO75" s="392"/>
      <c r="SFP75" s="381"/>
      <c r="SFX75" s="392"/>
      <c r="SFY75" s="381"/>
      <c r="SGG75" s="392"/>
      <c r="SGH75" s="381"/>
      <c r="SGP75" s="392"/>
      <c r="SGQ75" s="381"/>
      <c r="SGY75" s="392"/>
      <c r="SGZ75" s="381"/>
      <c r="SHH75" s="392"/>
      <c r="SHI75" s="381"/>
      <c r="SHQ75" s="392"/>
      <c r="SHR75" s="381"/>
      <c r="SHZ75" s="392"/>
      <c r="SIA75" s="381"/>
      <c r="SII75" s="392"/>
      <c r="SIJ75" s="381"/>
      <c r="SIR75" s="392"/>
      <c r="SIS75" s="381"/>
      <c r="SJA75" s="392"/>
      <c r="SJB75" s="381"/>
      <c r="SJJ75" s="392"/>
      <c r="SJK75" s="381"/>
      <c r="SJS75" s="392"/>
      <c r="SJT75" s="381"/>
      <c r="SKB75" s="392"/>
      <c r="SKC75" s="381"/>
      <c r="SKK75" s="392"/>
      <c r="SKL75" s="381"/>
      <c r="SKT75" s="392"/>
      <c r="SKU75" s="381"/>
      <c r="SLC75" s="392"/>
      <c r="SLD75" s="381"/>
      <c r="SLL75" s="392"/>
      <c r="SLM75" s="381"/>
      <c r="SLU75" s="392"/>
      <c r="SLV75" s="381"/>
      <c r="SMD75" s="392"/>
      <c r="SME75" s="381"/>
      <c r="SMM75" s="392"/>
      <c r="SMN75" s="381"/>
      <c r="SMV75" s="392"/>
      <c r="SMW75" s="381"/>
      <c r="SNE75" s="392"/>
      <c r="SNF75" s="381"/>
      <c r="SNN75" s="392"/>
      <c r="SNO75" s="381"/>
      <c r="SNW75" s="392"/>
      <c r="SNX75" s="381"/>
      <c r="SOF75" s="392"/>
      <c r="SOG75" s="381"/>
      <c r="SOO75" s="392"/>
      <c r="SOP75" s="381"/>
      <c r="SOX75" s="392"/>
      <c r="SOY75" s="381"/>
      <c r="SPG75" s="392"/>
      <c r="SPH75" s="381"/>
      <c r="SPP75" s="392"/>
      <c r="SPQ75" s="381"/>
      <c r="SPY75" s="392"/>
      <c r="SPZ75" s="381"/>
      <c r="SQH75" s="392"/>
      <c r="SQI75" s="381"/>
      <c r="SQQ75" s="392"/>
      <c r="SQR75" s="381"/>
      <c r="SQZ75" s="392"/>
      <c r="SRA75" s="381"/>
      <c r="SRI75" s="392"/>
      <c r="SRJ75" s="381"/>
      <c r="SRR75" s="392"/>
      <c r="SRS75" s="381"/>
      <c r="SSA75" s="392"/>
      <c r="SSB75" s="381"/>
      <c r="SSJ75" s="392"/>
      <c r="SSK75" s="381"/>
      <c r="SSS75" s="392"/>
      <c r="SST75" s="381"/>
      <c r="STB75" s="392"/>
      <c r="STC75" s="381"/>
      <c r="STK75" s="392"/>
      <c r="STL75" s="381"/>
      <c r="STT75" s="392"/>
      <c r="STU75" s="381"/>
      <c r="SUC75" s="392"/>
      <c r="SUD75" s="381"/>
      <c r="SUL75" s="392"/>
      <c r="SUM75" s="381"/>
      <c r="SUU75" s="392"/>
      <c r="SUV75" s="381"/>
      <c r="SVD75" s="392"/>
      <c r="SVE75" s="381"/>
      <c r="SVM75" s="392"/>
      <c r="SVN75" s="381"/>
      <c r="SVV75" s="392"/>
      <c r="SVW75" s="381"/>
      <c r="SWE75" s="392"/>
      <c r="SWF75" s="381"/>
      <c r="SWN75" s="392"/>
      <c r="SWO75" s="381"/>
      <c r="SWW75" s="392"/>
      <c r="SWX75" s="381"/>
      <c r="SXF75" s="392"/>
      <c r="SXG75" s="381"/>
      <c r="SXO75" s="392"/>
      <c r="SXP75" s="381"/>
      <c r="SXX75" s="392"/>
      <c r="SXY75" s="381"/>
      <c r="SYG75" s="392"/>
      <c r="SYH75" s="381"/>
      <c r="SYP75" s="392"/>
      <c r="SYQ75" s="381"/>
      <c r="SYY75" s="392"/>
      <c r="SYZ75" s="381"/>
      <c r="SZH75" s="392"/>
      <c r="SZI75" s="381"/>
      <c r="SZQ75" s="392"/>
      <c r="SZR75" s="381"/>
      <c r="SZZ75" s="392"/>
      <c r="TAA75" s="381"/>
      <c r="TAI75" s="392"/>
      <c r="TAJ75" s="381"/>
      <c r="TAR75" s="392"/>
      <c r="TAS75" s="381"/>
      <c r="TBA75" s="392"/>
      <c r="TBB75" s="381"/>
      <c r="TBJ75" s="392"/>
      <c r="TBK75" s="381"/>
      <c r="TBS75" s="392"/>
      <c r="TBT75" s="381"/>
      <c r="TCB75" s="392"/>
      <c r="TCC75" s="381"/>
      <c r="TCK75" s="392"/>
      <c r="TCL75" s="381"/>
      <c r="TCT75" s="392"/>
      <c r="TCU75" s="381"/>
      <c r="TDC75" s="392"/>
      <c r="TDD75" s="381"/>
      <c r="TDL75" s="392"/>
      <c r="TDM75" s="381"/>
      <c r="TDU75" s="392"/>
      <c r="TDV75" s="381"/>
      <c r="TED75" s="392"/>
      <c r="TEE75" s="381"/>
      <c r="TEM75" s="392"/>
      <c r="TEN75" s="381"/>
      <c r="TEV75" s="392"/>
      <c r="TEW75" s="381"/>
      <c r="TFE75" s="392"/>
      <c r="TFF75" s="381"/>
      <c r="TFN75" s="392"/>
      <c r="TFO75" s="381"/>
      <c r="TFW75" s="392"/>
      <c r="TFX75" s="381"/>
      <c r="TGF75" s="392"/>
      <c r="TGG75" s="381"/>
      <c r="TGO75" s="392"/>
      <c r="TGP75" s="381"/>
      <c r="TGX75" s="392"/>
      <c r="TGY75" s="381"/>
      <c r="THG75" s="392"/>
      <c r="THH75" s="381"/>
      <c r="THP75" s="392"/>
      <c r="THQ75" s="381"/>
      <c r="THY75" s="392"/>
      <c r="THZ75" s="381"/>
      <c r="TIH75" s="392"/>
      <c r="TII75" s="381"/>
      <c r="TIQ75" s="392"/>
      <c r="TIR75" s="381"/>
      <c r="TIZ75" s="392"/>
      <c r="TJA75" s="381"/>
      <c r="TJI75" s="392"/>
      <c r="TJJ75" s="381"/>
      <c r="TJR75" s="392"/>
      <c r="TJS75" s="381"/>
      <c r="TKA75" s="392"/>
      <c r="TKB75" s="381"/>
      <c r="TKJ75" s="392"/>
      <c r="TKK75" s="381"/>
      <c r="TKS75" s="392"/>
      <c r="TKT75" s="381"/>
      <c r="TLB75" s="392"/>
      <c r="TLC75" s="381"/>
      <c r="TLK75" s="392"/>
      <c r="TLL75" s="381"/>
      <c r="TLT75" s="392"/>
      <c r="TLU75" s="381"/>
      <c r="TMC75" s="392"/>
      <c r="TMD75" s="381"/>
      <c r="TML75" s="392"/>
      <c r="TMM75" s="381"/>
      <c r="TMU75" s="392"/>
      <c r="TMV75" s="381"/>
      <c r="TND75" s="392"/>
      <c r="TNE75" s="381"/>
      <c r="TNM75" s="392"/>
      <c r="TNN75" s="381"/>
      <c r="TNV75" s="392"/>
      <c r="TNW75" s="381"/>
      <c r="TOE75" s="392"/>
      <c r="TOF75" s="381"/>
      <c r="TON75" s="392"/>
      <c r="TOO75" s="381"/>
      <c r="TOW75" s="392"/>
      <c r="TOX75" s="381"/>
      <c r="TPF75" s="392"/>
      <c r="TPG75" s="381"/>
      <c r="TPO75" s="392"/>
      <c r="TPP75" s="381"/>
      <c r="TPX75" s="392"/>
      <c r="TPY75" s="381"/>
      <c r="TQG75" s="392"/>
      <c r="TQH75" s="381"/>
      <c r="TQP75" s="392"/>
      <c r="TQQ75" s="381"/>
      <c r="TQY75" s="392"/>
      <c r="TQZ75" s="381"/>
      <c r="TRH75" s="392"/>
      <c r="TRI75" s="381"/>
      <c r="TRQ75" s="392"/>
      <c r="TRR75" s="381"/>
      <c r="TRZ75" s="392"/>
      <c r="TSA75" s="381"/>
      <c r="TSI75" s="392"/>
      <c r="TSJ75" s="381"/>
      <c r="TSR75" s="392"/>
      <c r="TSS75" s="381"/>
      <c r="TTA75" s="392"/>
      <c r="TTB75" s="381"/>
      <c r="TTJ75" s="392"/>
      <c r="TTK75" s="381"/>
      <c r="TTS75" s="392"/>
      <c r="TTT75" s="381"/>
      <c r="TUB75" s="392"/>
      <c r="TUC75" s="381"/>
      <c r="TUK75" s="392"/>
      <c r="TUL75" s="381"/>
      <c r="TUT75" s="392"/>
      <c r="TUU75" s="381"/>
      <c r="TVC75" s="392"/>
      <c r="TVD75" s="381"/>
      <c r="TVL75" s="392"/>
      <c r="TVM75" s="381"/>
      <c r="TVU75" s="392"/>
      <c r="TVV75" s="381"/>
      <c r="TWD75" s="392"/>
      <c r="TWE75" s="381"/>
      <c r="TWM75" s="392"/>
      <c r="TWN75" s="381"/>
      <c r="TWV75" s="392"/>
      <c r="TWW75" s="381"/>
      <c r="TXE75" s="392"/>
      <c r="TXF75" s="381"/>
      <c r="TXN75" s="392"/>
      <c r="TXO75" s="381"/>
      <c r="TXW75" s="392"/>
      <c r="TXX75" s="381"/>
      <c r="TYF75" s="392"/>
      <c r="TYG75" s="381"/>
      <c r="TYO75" s="392"/>
      <c r="TYP75" s="381"/>
      <c r="TYX75" s="392"/>
      <c r="TYY75" s="381"/>
      <c r="TZG75" s="392"/>
      <c r="TZH75" s="381"/>
      <c r="TZP75" s="392"/>
      <c r="TZQ75" s="381"/>
      <c r="TZY75" s="392"/>
      <c r="TZZ75" s="381"/>
      <c r="UAH75" s="392"/>
      <c r="UAI75" s="381"/>
      <c r="UAQ75" s="392"/>
      <c r="UAR75" s="381"/>
      <c r="UAZ75" s="392"/>
      <c r="UBA75" s="381"/>
      <c r="UBI75" s="392"/>
      <c r="UBJ75" s="381"/>
      <c r="UBR75" s="392"/>
      <c r="UBS75" s="381"/>
      <c r="UCA75" s="392"/>
      <c r="UCB75" s="381"/>
      <c r="UCJ75" s="392"/>
      <c r="UCK75" s="381"/>
      <c r="UCS75" s="392"/>
      <c r="UCT75" s="381"/>
      <c r="UDB75" s="392"/>
      <c r="UDC75" s="381"/>
      <c r="UDK75" s="392"/>
      <c r="UDL75" s="381"/>
      <c r="UDT75" s="392"/>
      <c r="UDU75" s="381"/>
      <c r="UEC75" s="392"/>
      <c r="UED75" s="381"/>
      <c r="UEL75" s="392"/>
      <c r="UEM75" s="381"/>
      <c r="UEU75" s="392"/>
      <c r="UEV75" s="381"/>
      <c r="UFD75" s="392"/>
      <c r="UFE75" s="381"/>
      <c r="UFM75" s="392"/>
      <c r="UFN75" s="381"/>
      <c r="UFV75" s="392"/>
      <c r="UFW75" s="381"/>
      <c r="UGE75" s="392"/>
      <c r="UGF75" s="381"/>
      <c r="UGN75" s="392"/>
      <c r="UGO75" s="381"/>
      <c r="UGW75" s="392"/>
      <c r="UGX75" s="381"/>
      <c r="UHF75" s="392"/>
      <c r="UHG75" s="381"/>
      <c r="UHO75" s="392"/>
      <c r="UHP75" s="381"/>
      <c r="UHX75" s="392"/>
      <c r="UHY75" s="381"/>
      <c r="UIG75" s="392"/>
      <c r="UIH75" s="381"/>
      <c r="UIP75" s="392"/>
      <c r="UIQ75" s="381"/>
      <c r="UIY75" s="392"/>
      <c r="UIZ75" s="381"/>
      <c r="UJH75" s="392"/>
      <c r="UJI75" s="381"/>
      <c r="UJQ75" s="392"/>
      <c r="UJR75" s="381"/>
      <c r="UJZ75" s="392"/>
      <c r="UKA75" s="381"/>
      <c r="UKI75" s="392"/>
      <c r="UKJ75" s="381"/>
      <c r="UKR75" s="392"/>
      <c r="UKS75" s="381"/>
      <c r="ULA75" s="392"/>
      <c r="ULB75" s="381"/>
      <c r="ULJ75" s="392"/>
      <c r="ULK75" s="381"/>
      <c r="ULS75" s="392"/>
      <c r="ULT75" s="381"/>
      <c r="UMB75" s="392"/>
      <c r="UMC75" s="381"/>
      <c r="UMK75" s="392"/>
      <c r="UML75" s="381"/>
      <c r="UMT75" s="392"/>
      <c r="UMU75" s="381"/>
      <c r="UNC75" s="392"/>
      <c r="UND75" s="381"/>
      <c r="UNL75" s="392"/>
      <c r="UNM75" s="381"/>
      <c r="UNU75" s="392"/>
      <c r="UNV75" s="381"/>
      <c r="UOD75" s="392"/>
      <c r="UOE75" s="381"/>
      <c r="UOM75" s="392"/>
      <c r="UON75" s="381"/>
      <c r="UOV75" s="392"/>
      <c r="UOW75" s="381"/>
      <c r="UPE75" s="392"/>
      <c r="UPF75" s="381"/>
      <c r="UPN75" s="392"/>
      <c r="UPO75" s="381"/>
      <c r="UPW75" s="392"/>
      <c r="UPX75" s="381"/>
      <c r="UQF75" s="392"/>
      <c r="UQG75" s="381"/>
      <c r="UQO75" s="392"/>
      <c r="UQP75" s="381"/>
      <c r="UQX75" s="392"/>
      <c r="UQY75" s="381"/>
      <c r="URG75" s="392"/>
      <c r="URH75" s="381"/>
      <c r="URP75" s="392"/>
      <c r="URQ75" s="381"/>
      <c r="URY75" s="392"/>
      <c r="URZ75" s="381"/>
      <c r="USH75" s="392"/>
      <c r="USI75" s="381"/>
      <c r="USQ75" s="392"/>
      <c r="USR75" s="381"/>
      <c r="USZ75" s="392"/>
      <c r="UTA75" s="381"/>
      <c r="UTI75" s="392"/>
      <c r="UTJ75" s="381"/>
      <c r="UTR75" s="392"/>
      <c r="UTS75" s="381"/>
      <c r="UUA75" s="392"/>
      <c r="UUB75" s="381"/>
      <c r="UUJ75" s="392"/>
      <c r="UUK75" s="381"/>
      <c r="UUS75" s="392"/>
      <c r="UUT75" s="381"/>
      <c r="UVB75" s="392"/>
      <c r="UVC75" s="381"/>
      <c r="UVK75" s="392"/>
      <c r="UVL75" s="381"/>
      <c r="UVT75" s="392"/>
      <c r="UVU75" s="381"/>
      <c r="UWC75" s="392"/>
      <c r="UWD75" s="381"/>
      <c r="UWL75" s="392"/>
      <c r="UWM75" s="381"/>
      <c r="UWU75" s="392"/>
      <c r="UWV75" s="381"/>
      <c r="UXD75" s="392"/>
      <c r="UXE75" s="381"/>
      <c r="UXM75" s="392"/>
      <c r="UXN75" s="381"/>
      <c r="UXV75" s="392"/>
      <c r="UXW75" s="381"/>
      <c r="UYE75" s="392"/>
      <c r="UYF75" s="381"/>
      <c r="UYN75" s="392"/>
      <c r="UYO75" s="381"/>
      <c r="UYW75" s="392"/>
      <c r="UYX75" s="381"/>
      <c r="UZF75" s="392"/>
      <c r="UZG75" s="381"/>
      <c r="UZO75" s="392"/>
      <c r="UZP75" s="381"/>
      <c r="UZX75" s="392"/>
      <c r="UZY75" s="381"/>
      <c r="VAG75" s="392"/>
      <c r="VAH75" s="381"/>
      <c r="VAP75" s="392"/>
      <c r="VAQ75" s="381"/>
      <c r="VAY75" s="392"/>
      <c r="VAZ75" s="381"/>
      <c r="VBH75" s="392"/>
      <c r="VBI75" s="381"/>
      <c r="VBQ75" s="392"/>
      <c r="VBR75" s="381"/>
      <c r="VBZ75" s="392"/>
      <c r="VCA75" s="381"/>
      <c r="VCI75" s="392"/>
      <c r="VCJ75" s="381"/>
      <c r="VCR75" s="392"/>
      <c r="VCS75" s="381"/>
      <c r="VDA75" s="392"/>
      <c r="VDB75" s="381"/>
      <c r="VDJ75" s="392"/>
      <c r="VDK75" s="381"/>
      <c r="VDS75" s="392"/>
      <c r="VDT75" s="381"/>
      <c r="VEB75" s="392"/>
      <c r="VEC75" s="381"/>
      <c r="VEK75" s="392"/>
      <c r="VEL75" s="381"/>
      <c r="VET75" s="392"/>
      <c r="VEU75" s="381"/>
      <c r="VFC75" s="392"/>
      <c r="VFD75" s="381"/>
      <c r="VFL75" s="392"/>
      <c r="VFM75" s="381"/>
      <c r="VFU75" s="392"/>
      <c r="VFV75" s="381"/>
      <c r="VGD75" s="392"/>
      <c r="VGE75" s="381"/>
      <c r="VGM75" s="392"/>
      <c r="VGN75" s="381"/>
      <c r="VGV75" s="392"/>
      <c r="VGW75" s="381"/>
      <c r="VHE75" s="392"/>
      <c r="VHF75" s="381"/>
      <c r="VHN75" s="392"/>
      <c r="VHO75" s="381"/>
      <c r="VHW75" s="392"/>
      <c r="VHX75" s="381"/>
      <c r="VIF75" s="392"/>
      <c r="VIG75" s="381"/>
      <c r="VIO75" s="392"/>
      <c r="VIP75" s="381"/>
      <c r="VIX75" s="392"/>
      <c r="VIY75" s="381"/>
      <c r="VJG75" s="392"/>
      <c r="VJH75" s="381"/>
      <c r="VJP75" s="392"/>
      <c r="VJQ75" s="381"/>
      <c r="VJY75" s="392"/>
      <c r="VJZ75" s="381"/>
      <c r="VKH75" s="392"/>
      <c r="VKI75" s="381"/>
      <c r="VKQ75" s="392"/>
      <c r="VKR75" s="381"/>
      <c r="VKZ75" s="392"/>
      <c r="VLA75" s="381"/>
      <c r="VLI75" s="392"/>
      <c r="VLJ75" s="381"/>
      <c r="VLR75" s="392"/>
      <c r="VLS75" s="381"/>
      <c r="VMA75" s="392"/>
      <c r="VMB75" s="381"/>
      <c r="VMJ75" s="392"/>
      <c r="VMK75" s="381"/>
      <c r="VMS75" s="392"/>
      <c r="VMT75" s="381"/>
      <c r="VNB75" s="392"/>
      <c r="VNC75" s="381"/>
      <c r="VNK75" s="392"/>
      <c r="VNL75" s="381"/>
      <c r="VNT75" s="392"/>
      <c r="VNU75" s="381"/>
      <c r="VOC75" s="392"/>
      <c r="VOD75" s="381"/>
      <c r="VOL75" s="392"/>
      <c r="VOM75" s="381"/>
      <c r="VOU75" s="392"/>
      <c r="VOV75" s="381"/>
      <c r="VPD75" s="392"/>
      <c r="VPE75" s="381"/>
      <c r="VPM75" s="392"/>
      <c r="VPN75" s="381"/>
      <c r="VPV75" s="392"/>
      <c r="VPW75" s="381"/>
      <c r="VQE75" s="392"/>
      <c r="VQF75" s="381"/>
      <c r="VQN75" s="392"/>
      <c r="VQO75" s="381"/>
      <c r="VQW75" s="392"/>
      <c r="VQX75" s="381"/>
      <c r="VRF75" s="392"/>
      <c r="VRG75" s="381"/>
      <c r="VRO75" s="392"/>
      <c r="VRP75" s="381"/>
      <c r="VRX75" s="392"/>
      <c r="VRY75" s="381"/>
      <c r="VSG75" s="392"/>
      <c r="VSH75" s="381"/>
      <c r="VSP75" s="392"/>
      <c r="VSQ75" s="381"/>
      <c r="VSY75" s="392"/>
      <c r="VSZ75" s="381"/>
      <c r="VTH75" s="392"/>
      <c r="VTI75" s="381"/>
      <c r="VTQ75" s="392"/>
      <c r="VTR75" s="381"/>
      <c r="VTZ75" s="392"/>
      <c r="VUA75" s="381"/>
      <c r="VUI75" s="392"/>
      <c r="VUJ75" s="381"/>
      <c r="VUR75" s="392"/>
      <c r="VUS75" s="381"/>
      <c r="VVA75" s="392"/>
      <c r="VVB75" s="381"/>
      <c r="VVJ75" s="392"/>
      <c r="VVK75" s="381"/>
      <c r="VVS75" s="392"/>
      <c r="VVT75" s="381"/>
      <c r="VWB75" s="392"/>
      <c r="VWC75" s="381"/>
      <c r="VWK75" s="392"/>
      <c r="VWL75" s="381"/>
      <c r="VWT75" s="392"/>
      <c r="VWU75" s="381"/>
      <c r="VXC75" s="392"/>
      <c r="VXD75" s="381"/>
      <c r="VXL75" s="392"/>
      <c r="VXM75" s="381"/>
      <c r="VXU75" s="392"/>
      <c r="VXV75" s="381"/>
      <c r="VYD75" s="392"/>
      <c r="VYE75" s="381"/>
      <c r="VYM75" s="392"/>
      <c r="VYN75" s="381"/>
      <c r="VYV75" s="392"/>
      <c r="VYW75" s="381"/>
      <c r="VZE75" s="392"/>
      <c r="VZF75" s="381"/>
      <c r="VZN75" s="392"/>
      <c r="VZO75" s="381"/>
      <c r="VZW75" s="392"/>
      <c r="VZX75" s="381"/>
      <c r="WAF75" s="392"/>
      <c r="WAG75" s="381"/>
      <c r="WAO75" s="392"/>
      <c r="WAP75" s="381"/>
      <c r="WAX75" s="392"/>
      <c r="WAY75" s="381"/>
      <c r="WBG75" s="392"/>
      <c r="WBH75" s="381"/>
      <c r="WBP75" s="392"/>
      <c r="WBQ75" s="381"/>
      <c r="WBY75" s="392"/>
      <c r="WBZ75" s="381"/>
      <c r="WCH75" s="392"/>
      <c r="WCI75" s="381"/>
      <c r="WCQ75" s="392"/>
      <c r="WCR75" s="381"/>
      <c r="WCZ75" s="392"/>
      <c r="WDA75" s="381"/>
      <c r="WDI75" s="392"/>
      <c r="WDJ75" s="381"/>
      <c r="WDR75" s="392"/>
      <c r="WDS75" s="381"/>
      <c r="WEA75" s="392"/>
      <c r="WEB75" s="381"/>
      <c r="WEJ75" s="392"/>
      <c r="WEK75" s="381"/>
      <c r="WES75" s="392"/>
      <c r="WET75" s="381"/>
      <c r="WFB75" s="392"/>
      <c r="WFC75" s="381"/>
      <c r="WFK75" s="392"/>
      <c r="WFL75" s="381"/>
      <c r="WFT75" s="392"/>
      <c r="WFU75" s="381"/>
      <c r="WGC75" s="392"/>
      <c r="WGD75" s="381"/>
      <c r="WGL75" s="392"/>
      <c r="WGM75" s="381"/>
      <c r="WGU75" s="392"/>
      <c r="WGV75" s="381"/>
      <c r="WHD75" s="392"/>
      <c r="WHE75" s="381"/>
      <c r="WHM75" s="392"/>
      <c r="WHN75" s="381"/>
      <c r="WHV75" s="392"/>
      <c r="WHW75" s="381"/>
      <c r="WIE75" s="392"/>
      <c r="WIF75" s="381"/>
      <c r="WIN75" s="392"/>
      <c r="WIO75" s="381"/>
      <c r="WIW75" s="392"/>
      <c r="WIX75" s="381"/>
      <c r="WJF75" s="392"/>
      <c r="WJG75" s="381"/>
      <c r="WJO75" s="392"/>
      <c r="WJP75" s="381"/>
      <c r="WJX75" s="392"/>
      <c r="WJY75" s="381"/>
      <c r="WKG75" s="392"/>
      <c r="WKH75" s="381"/>
      <c r="WKP75" s="392"/>
      <c r="WKQ75" s="381"/>
      <c r="WKY75" s="392"/>
      <c r="WKZ75" s="381"/>
      <c r="WLH75" s="392"/>
      <c r="WLI75" s="381"/>
      <c r="WLQ75" s="392"/>
      <c r="WLR75" s="381"/>
      <c r="WLZ75" s="392"/>
      <c r="WMA75" s="381"/>
      <c r="WMI75" s="392"/>
      <c r="WMJ75" s="381"/>
      <c r="WMR75" s="392"/>
      <c r="WMS75" s="381"/>
      <c r="WNA75" s="392"/>
      <c r="WNB75" s="381"/>
      <c r="WNJ75" s="392"/>
      <c r="WNK75" s="381"/>
      <c r="WNS75" s="392"/>
      <c r="WNT75" s="381"/>
      <c r="WOB75" s="392"/>
      <c r="WOC75" s="381"/>
      <c r="WOK75" s="392"/>
      <c r="WOL75" s="381"/>
      <c r="WOT75" s="392"/>
      <c r="WOU75" s="381"/>
      <c r="WPC75" s="392"/>
      <c r="WPD75" s="381"/>
      <c r="WPL75" s="392"/>
      <c r="WPM75" s="381"/>
      <c r="WPU75" s="392"/>
      <c r="WPV75" s="381"/>
      <c r="WQD75" s="392"/>
      <c r="WQE75" s="381"/>
      <c r="WQM75" s="392"/>
      <c r="WQN75" s="381"/>
      <c r="WQV75" s="392"/>
      <c r="WQW75" s="381"/>
      <c r="WRE75" s="392"/>
      <c r="WRF75" s="381"/>
      <c r="WRN75" s="392"/>
      <c r="WRO75" s="381"/>
      <c r="WRW75" s="392"/>
      <c r="WRX75" s="381"/>
      <c r="WSF75" s="392"/>
      <c r="WSG75" s="381"/>
      <c r="WSO75" s="392"/>
      <c r="WSP75" s="381"/>
      <c r="WSX75" s="392"/>
      <c r="WSY75" s="381"/>
      <c r="WTG75" s="392"/>
      <c r="WTH75" s="381"/>
      <c r="WTP75" s="392"/>
      <c r="WTQ75" s="381"/>
      <c r="WTY75" s="392"/>
      <c r="WTZ75" s="381"/>
      <c r="WUH75" s="392"/>
      <c r="WUI75" s="381"/>
      <c r="WUQ75" s="392"/>
      <c r="WUR75" s="381"/>
      <c r="WUZ75" s="392"/>
      <c r="WVA75" s="381"/>
      <c r="WVI75" s="392"/>
      <c r="WVJ75" s="381"/>
      <c r="WVR75" s="392"/>
      <c r="WVS75" s="381"/>
      <c r="WWA75" s="392"/>
      <c r="WWB75" s="381"/>
      <c r="WWJ75" s="392"/>
      <c r="WWK75" s="381"/>
      <c r="WWS75" s="392"/>
      <c r="WWT75" s="381"/>
      <c r="WXB75" s="392"/>
      <c r="WXC75" s="381"/>
      <c r="WXK75" s="392"/>
      <c r="WXL75" s="381"/>
      <c r="WXT75" s="392"/>
      <c r="WXU75" s="381"/>
      <c r="WYC75" s="392"/>
      <c r="WYD75" s="381"/>
      <c r="WYL75" s="392"/>
      <c r="WYM75" s="381"/>
      <c r="WYU75" s="392"/>
      <c r="WYV75" s="381"/>
      <c r="WZD75" s="392"/>
      <c r="WZE75" s="381"/>
      <c r="WZM75" s="392"/>
      <c r="WZN75" s="381"/>
      <c r="WZV75" s="392"/>
      <c r="WZW75" s="381"/>
      <c r="XAE75" s="392"/>
      <c r="XAF75" s="381"/>
      <c r="XAN75" s="392"/>
      <c r="XAO75" s="381"/>
      <c r="XAW75" s="392"/>
      <c r="XAX75" s="381"/>
      <c r="XBF75" s="392"/>
      <c r="XBG75" s="381"/>
      <c r="XBO75" s="392"/>
      <c r="XBP75" s="381"/>
      <c r="XBX75" s="392"/>
      <c r="XBY75" s="381"/>
      <c r="XCG75" s="392"/>
      <c r="XCH75" s="381"/>
      <c r="XCP75" s="392"/>
      <c r="XCQ75" s="381"/>
      <c r="XCY75" s="392"/>
      <c r="XCZ75" s="381"/>
      <c r="XDH75" s="392"/>
      <c r="XDI75" s="381"/>
      <c r="XDQ75" s="392"/>
      <c r="XDR75" s="381"/>
      <c r="XDZ75" s="392"/>
      <c r="XEA75" s="381"/>
      <c r="XEI75" s="392"/>
      <c r="XEJ75" s="381"/>
      <c r="XER75" s="392"/>
      <c r="XES75" s="381"/>
      <c r="XFA75" s="392"/>
      <c r="XFB75" s="381"/>
    </row>
    <row r="76" spans="1:1019 1027:2045 2053:3071 3079:5114 5122:6140 6148:7166 7174:8192 8200:9209 9217:10235 10243:11261 11269:12287 12295:14330 14338:15356 15364:16382" s="378" customFormat="1">
      <c r="A76" s="392"/>
      <c r="B76" s="381"/>
      <c r="J76" s="392"/>
      <c r="K76" s="381"/>
      <c r="S76" s="392"/>
      <c r="T76" s="381"/>
      <c r="AB76" s="392"/>
      <c r="AC76" s="381"/>
      <c r="AK76" s="392"/>
      <c r="AL76" s="381"/>
      <c r="AT76" s="392"/>
      <c r="AU76" s="381"/>
      <c r="BC76" s="392"/>
      <c r="BD76" s="381"/>
      <c r="BL76" s="392"/>
      <c r="BM76" s="381"/>
      <c r="BU76" s="392"/>
      <c r="BV76" s="381"/>
      <c r="CD76" s="392"/>
      <c r="CE76" s="381"/>
      <c r="CM76" s="392"/>
      <c r="CN76" s="381"/>
      <c r="CV76" s="392"/>
      <c r="CW76" s="381"/>
      <c r="DE76" s="392"/>
      <c r="DF76" s="381"/>
      <c r="DN76" s="392"/>
      <c r="DO76" s="381"/>
      <c r="DW76" s="392"/>
      <c r="DX76" s="381"/>
      <c r="EF76" s="392"/>
      <c r="EG76" s="381"/>
      <c r="EO76" s="392"/>
      <c r="EP76" s="381"/>
      <c r="EX76" s="392"/>
      <c r="EY76" s="381"/>
      <c r="FG76" s="392"/>
      <c r="FH76" s="381"/>
      <c r="FP76" s="392"/>
      <c r="FQ76" s="381"/>
      <c r="FY76" s="392"/>
      <c r="FZ76" s="381"/>
      <c r="GH76" s="392"/>
      <c r="GI76" s="381"/>
      <c r="GQ76" s="392"/>
      <c r="GR76" s="381"/>
      <c r="GZ76" s="392"/>
      <c r="HA76" s="381"/>
      <c r="HI76" s="392"/>
      <c r="HJ76" s="381"/>
      <c r="HR76" s="392"/>
      <c r="HS76" s="381"/>
      <c r="IA76" s="392"/>
      <c r="IB76" s="381"/>
      <c r="IJ76" s="392"/>
      <c r="IK76" s="381"/>
      <c r="IS76" s="392"/>
      <c r="IT76" s="381"/>
      <c r="JB76" s="392"/>
      <c r="JC76" s="381"/>
      <c r="JK76" s="392"/>
      <c r="JL76" s="381"/>
      <c r="JT76" s="392"/>
      <c r="JU76" s="381"/>
      <c r="KC76" s="392"/>
      <c r="KD76" s="381"/>
      <c r="KL76" s="392"/>
      <c r="KM76" s="381"/>
      <c r="KU76" s="392"/>
      <c r="KV76" s="381"/>
      <c r="LD76" s="392"/>
      <c r="LE76" s="381"/>
      <c r="LM76" s="392"/>
      <c r="LN76" s="381"/>
      <c r="LV76" s="392"/>
      <c r="LW76" s="381"/>
      <c r="ME76" s="392"/>
      <c r="MF76" s="381"/>
      <c r="MN76" s="392"/>
      <c r="MO76" s="381"/>
      <c r="MW76" s="392"/>
      <c r="MX76" s="381"/>
      <c r="NF76" s="392"/>
      <c r="NG76" s="381"/>
      <c r="NO76" s="392"/>
      <c r="NP76" s="381"/>
      <c r="NX76" s="392"/>
      <c r="NY76" s="381"/>
      <c r="OG76" s="392"/>
      <c r="OH76" s="381"/>
      <c r="OP76" s="392"/>
      <c r="OQ76" s="381"/>
      <c r="OY76" s="392"/>
      <c r="OZ76" s="381"/>
      <c r="PH76" s="392"/>
      <c r="PI76" s="381"/>
      <c r="PQ76" s="392"/>
      <c r="PR76" s="381"/>
      <c r="PZ76" s="392"/>
      <c r="QA76" s="381"/>
      <c r="QI76" s="392"/>
      <c r="QJ76" s="381"/>
      <c r="QR76" s="392"/>
      <c r="QS76" s="381"/>
      <c r="RA76" s="392"/>
      <c r="RB76" s="381"/>
      <c r="RJ76" s="392"/>
      <c r="RK76" s="381"/>
      <c r="RS76" s="392"/>
      <c r="RT76" s="381"/>
      <c r="SB76" s="392"/>
      <c r="SC76" s="381"/>
      <c r="SK76" s="392"/>
      <c r="SL76" s="381"/>
      <c r="ST76" s="392"/>
      <c r="SU76" s="381"/>
      <c r="TC76" s="392"/>
      <c r="TD76" s="381"/>
      <c r="TL76" s="392"/>
      <c r="TM76" s="381"/>
      <c r="TU76" s="392"/>
      <c r="TV76" s="381"/>
      <c r="UD76" s="392"/>
      <c r="UE76" s="381"/>
      <c r="UM76" s="392"/>
      <c r="UN76" s="381"/>
      <c r="UV76" s="392"/>
      <c r="UW76" s="381"/>
      <c r="VE76" s="392"/>
      <c r="VF76" s="381"/>
      <c r="VN76" s="392"/>
      <c r="VO76" s="381"/>
      <c r="VW76" s="392"/>
      <c r="VX76" s="381"/>
      <c r="WF76" s="392"/>
      <c r="WG76" s="381"/>
      <c r="WO76" s="392"/>
      <c r="WP76" s="381"/>
      <c r="WX76" s="392"/>
      <c r="WY76" s="381"/>
      <c r="XG76" s="392"/>
      <c r="XH76" s="381"/>
      <c r="XP76" s="392"/>
      <c r="XQ76" s="381"/>
      <c r="XY76" s="392"/>
      <c r="XZ76" s="381"/>
      <c r="YH76" s="392"/>
      <c r="YI76" s="381"/>
      <c r="YQ76" s="392"/>
      <c r="YR76" s="381"/>
      <c r="YZ76" s="392"/>
      <c r="ZA76" s="381"/>
      <c r="ZI76" s="392"/>
      <c r="ZJ76" s="381"/>
      <c r="ZR76" s="392"/>
      <c r="ZS76" s="381"/>
      <c r="AAA76" s="392"/>
      <c r="AAB76" s="381"/>
      <c r="AAJ76" s="392"/>
      <c r="AAK76" s="381"/>
      <c r="AAS76" s="392"/>
      <c r="AAT76" s="381"/>
      <c r="ABB76" s="392"/>
      <c r="ABC76" s="381"/>
      <c r="ABK76" s="392"/>
      <c r="ABL76" s="381"/>
      <c r="ABT76" s="392"/>
      <c r="ABU76" s="381"/>
      <c r="ACC76" s="392"/>
      <c r="ACD76" s="381"/>
      <c r="ACL76" s="392"/>
      <c r="ACM76" s="381"/>
      <c r="ACU76" s="392"/>
      <c r="ACV76" s="381"/>
      <c r="ADD76" s="392"/>
      <c r="ADE76" s="381"/>
      <c r="ADM76" s="392"/>
      <c r="ADN76" s="381"/>
      <c r="ADV76" s="392"/>
      <c r="ADW76" s="381"/>
      <c r="AEE76" s="392"/>
      <c r="AEF76" s="381"/>
      <c r="AEN76" s="392"/>
      <c r="AEO76" s="381"/>
      <c r="AEW76" s="392"/>
      <c r="AEX76" s="381"/>
      <c r="AFF76" s="392"/>
      <c r="AFG76" s="381"/>
      <c r="AFO76" s="392"/>
      <c r="AFP76" s="381"/>
      <c r="AFX76" s="392"/>
      <c r="AFY76" s="381"/>
      <c r="AGG76" s="392"/>
      <c r="AGH76" s="381"/>
      <c r="AGP76" s="392"/>
      <c r="AGQ76" s="381"/>
      <c r="AGY76" s="392"/>
      <c r="AGZ76" s="381"/>
      <c r="AHH76" s="392"/>
      <c r="AHI76" s="381"/>
      <c r="AHQ76" s="392"/>
      <c r="AHR76" s="381"/>
      <c r="AHZ76" s="392"/>
      <c r="AIA76" s="381"/>
      <c r="AII76" s="392"/>
      <c r="AIJ76" s="381"/>
      <c r="AIR76" s="392"/>
      <c r="AIS76" s="381"/>
      <c r="AJA76" s="392"/>
      <c r="AJB76" s="381"/>
      <c r="AJJ76" s="392"/>
      <c r="AJK76" s="381"/>
      <c r="AJS76" s="392"/>
      <c r="AJT76" s="381"/>
      <c r="AKB76" s="392"/>
      <c r="AKC76" s="381"/>
      <c r="AKK76" s="392"/>
      <c r="AKL76" s="381"/>
      <c r="AKT76" s="392"/>
      <c r="AKU76" s="381"/>
      <c r="ALC76" s="392"/>
      <c r="ALD76" s="381"/>
      <c r="ALL76" s="392"/>
      <c r="ALM76" s="381"/>
      <c r="ALU76" s="392"/>
      <c r="ALV76" s="381"/>
      <c r="AMD76" s="392"/>
      <c r="AME76" s="381"/>
      <c r="AMM76" s="392"/>
      <c r="AMN76" s="381"/>
      <c r="AMV76" s="392"/>
      <c r="AMW76" s="381"/>
      <c r="ANE76" s="392"/>
      <c r="ANF76" s="381"/>
      <c r="ANN76" s="392"/>
      <c r="ANO76" s="381"/>
      <c r="ANW76" s="392"/>
      <c r="ANX76" s="381"/>
      <c r="AOF76" s="392"/>
      <c r="AOG76" s="381"/>
      <c r="AOO76" s="392"/>
      <c r="AOP76" s="381"/>
      <c r="AOX76" s="392"/>
      <c r="AOY76" s="381"/>
      <c r="APG76" s="392"/>
      <c r="APH76" s="381"/>
      <c r="APP76" s="392"/>
      <c r="APQ76" s="381"/>
      <c r="APY76" s="392"/>
      <c r="APZ76" s="381"/>
      <c r="AQH76" s="392"/>
      <c r="AQI76" s="381"/>
      <c r="AQQ76" s="392"/>
      <c r="AQR76" s="381"/>
      <c r="AQZ76" s="392"/>
      <c r="ARA76" s="381"/>
      <c r="ARI76" s="392"/>
      <c r="ARJ76" s="381"/>
      <c r="ARR76" s="392"/>
      <c r="ARS76" s="381"/>
      <c r="ASA76" s="392"/>
      <c r="ASB76" s="381"/>
      <c r="ASJ76" s="392"/>
      <c r="ASK76" s="381"/>
      <c r="ASS76" s="392"/>
      <c r="AST76" s="381"/>
      <c r="ATB76" s="392"/>
      <c r="ATC76" s="381"/>
      <c r="ATK76" s="392"/>
      <c r="ATL76" s="381"/>
      <c r="ATT76" s="392"/>
      <c r="ATU76" s="381"/>
      <c r="AUC76" s="392"/>
      <c r="AUD76" s="381"/>
      <c r="AUL76" s="392"/>
      <c r="AUM76" s="381"/>
      <c r="AUU76" s="392"/>
      <c r="AUV76" s="381"/>
      <c r="AVD76" s="392"/>
      <c r="AVE76" s="381"/>
      <c r="AVM76" s="392"/>
      <c r="AVN76" s="381"/>
      <c r="AVV76" s="392"/>
      <c r="AVW76" s="381"/>
      <c r="AWE76" s="392"/>
      <c r="AWF76" s="381"/>
      <c r="AWN76" s="392"/>
      <c r="AWO76" s="381"/>
      <c r="AWW76" s="392"/>
      <c r="AWX76" s="381"/>
      <c r="AXF76" s="392"/>
      <c r="AXG76" s="381"/>
      <c r="AXO76" s="392"/>
      <c r="AXP76" s="381"/>
      <c r="AXX76" s="392"/>
      <c r="AXY76" s="381"/>
      <c r="AYG76" s="392"/>
      <c r="AYH76" s="381"/>
      <c r="AYP76" s="392"/>
      <c r="AYQ76" s="381"/>
      <c r="AYY76" s="392"/>
      <c r="AYZ76" s="381"/>
      <c r="AZH76" s="392"/>
      <c r="AZI76" s="381"/>
      <c r="AZQ76" s="392"/>
      <c r="AZR76" s="381"/>
      <c r="AZZ76" s="392"/>
      <c r="BAA76" s="381"/>
      <c r="BAI76" s="392"/>
      <c r="BAJ76" s="381"/>
      <c r="BAR76" s="392"/>
      <c r="BAS76" s="381"/>
      <c r="BBA76" s="392"/>
      <c r="BBB76" s="381"/>
      <c r="BBJ76" s="392"/>
      <c r="BBK76" s="381"/>
      <c r="BBS76" s="392"/>
      <c r="BBT76" s="381"/>
      <c r="BCB76" s="392"/>
      <c r="BCC76" s="381"/>
      <c r="BCK76" s="392"/>
      <c r="BCL76" s="381"/>
      <c r="BCT76" s="392"/>
      <c r="BCU76" s="381"/>
      <c r="BDC76" s="392"/>
      <c r="BDD76" s="381"/>
      <c r="BDL76" s="392"/>
      <c r="BDM76" s="381"/>
      <c r="BDU76" s="392"/>
      <c r="BDV76" s="381"/>
      <c r="BED76" s="392"/>
      <c r="BEE76" s="381"/>
      <c r="BEM76" s="392"/>
      <c r="BEN76" s="381"/>
      <c r="BEV76" s="392"/>
      <c r="BEW76" s="381"/>
      <c r="BFE76" s="392"/>
      <c r="BFF76" s="381"/>
      <c r="BFN76" s="392"/>
      <c r="BFO76" s="381"/>
      <c r="BFW76" s="392"/>
      <c r="BFX76" s="381"/>
      <c r="BGF76" s="392"/>
      <c r="BGG76" s="381"/>
      <c r="BGO76" s="392"/>
      <c r="BGP76" s="381"/>
      <c r="BGX76" s="392"/>
      <c r="BGY76" s="381"/>
      <c r="BHG76" s="392"/>
      <c r="BHH76" s="381"/>
      <c r="BHP76" s="392"/>
      <c r="BHQ76" s="381"/>
      <c r="BHY76" s="392"/>
      <c r="BHZ76" s="381"/>
      <c r="BIH76" s="392"/>
      <c r="BII76" s="381"/>
      <c r="BIQ76" s="392"/>
      <c r="BIR76" s="381"/>
      <c r="BIZ76" s="392"/>
      <c r="BJA76" s="381"/>
      <c r="BJI76" s="392"/>
      <c r="BJJ76" s="381"/>
      <c r="BJR76" s="392"/>
      <c r="BJS76" s="381"/>
      <c r="BKA76" s="392"/>
      <c r="BKB76" s="381"/>
      <c r="BKJ76" s="392"/>
      <c r="BKK76" s="381"/>
      <c r="BKS76" s="392"/>
      <c r="BKT76" s="381"/>
      <c r="BLB76" s="392"/>
      <c r="BLC76" s="381"/>
      <c r="BLK76" s="392"/>
      <c r="BLL76" s="381"/>
      <c r="BLT76" s="392"/>
      <c r="BLU76" s="381"/>
      <c r="BMC76" s="392"/>
      <c r="BMD76" s="381"/>
      <c r="BML76" s="392"/>
      <c r="BMM76" s="381"/>
      <c r="BMU76" s="392"/>
      <c r="BMV76" s="381"/>
      <c r="BND76" s="392"/>
      <c r="BNE76" s="381"/>
      <c r="BNM76" s="392"/>
      <c r="BNN76" s="381"/>
      <c r="BNV76" s="392"/>
      <c r="BNW76" s="381"/>
      <c r="BOE76" s="392"/>
      <c r="BOF76" s="381"/>
      <c r="BON76" s="392"/>
      <c r="BOO76" s="381"/>
      <c r="BOW76" s="392"/>
      <c r="BOX76" s="381"/>
      <c r="BPF76" s="392"/>
      <c r="BPG76" s="381"/>
      <c r="BPO76" s="392"/>
      <c r="BPP76" s="381"/>
      <c r="BPX76" s="392"/>
      <c r="BPY76" s="381"/>
      <c r="BQG76" s="392"/>
      <c r="BQH76" s="381"/>
      <c r="BQP76" s="392"/>
      <c r="BQQ76" s="381"/>
      <c r="BQY76" s="392"/>
      <c r="BQZ76" s="381"/>
      <c r="BRH76" s="392"/>
      <c r="BRI76" s="381"/>
      <c r="BRQ76" s="392"/>
      <c r="BRR76" s="381"/>
      <c r="BRZ76" s="392"/>
      <c r="BSA76" s="381"/>
      <c r="BSI76" s="392"/>
      <c r="BSJ76" s="381"/>
      <c r="BSR76" s="392"/>
      <c r="BSS76" s="381"/>
      <c r="BTA76" s="392"/>
      <c r="BTB76" s="381"/>
      <c r="BTJ76" s="392"/>
      <c r="BTK76" s="381"/>
      <c r="BTS76" s="392"/>
      <c r="BTT76" s="381"/>
      <c r="BUB76" s="392"/>
      <c r="BUC76" s="381"/>
      <c r="BUK76" s="392"/>
      <c r="BUL76" s="381"/>
      <c r="BUT76" s="392"/>
      <c r="BUU76" s="381"/>
      <c r="BVC76" s="392"/>
      <c r="BVD76" s="381"/>
      <c r="BVL76" s="392"/>
      <c r="BVM76" s="381"/>
      <c r="BVU76" s="392"/>
      <c r="BVV76" s="381"/>
      <c r="BWD76" s="392"/>
      <c r="BWE76" s="381"/>
      <c r="BWM76" s="392"/>
      <c r="BWN76" s="381"/>
      <c r="BWV76" s="392"/>
      <c r="BWW76" s="381"/>
      <c r="BXE76" s="392"/>
      <c r="BXF76" s="381"/>
      <c r="BXN76" s="392"/>
      <c r="BXO76" s="381"/>
      <c r="BXW76" s="392"/>
      <c r="BXX76" s="381"/>
      <c r="BYF76" s="392"/>
      <c r="BYG76" s="381"/>
      <c r="BYO76" s="392"/>
      <c r="BYP76" s="381"/>
      <c r="BYX76" s="392"/>
      <c r="BYY76" s="381"/>
      <c r="BZG76" s="392"/>
      <c r="BZH76" s="381"/>
      <c r="BZP76" s="392"/>
      <c r="BZQ76" s="381"/>
      <c r="BZY76" s="392"/>
      <c r="BZZ76" s="381"/>
      <c r="CAH76" s="392"/>
      <c r="CAI76" s="381"/>
      <c r="CAQ76" s="392"/>
      <c r="CAR76" s="381"/>
      <c r="CAZ76" s="392"/>
      <c r="CBA76" s="381"/>
      <c r="CBI76" s="392"/>
      <c r="CBJ76" s="381"/>
      <c r="CBR76" s="392"/>
      <c r="CBS76" s="381"/>
      <c r="CCA76" s="392"/>
      <c r="CCB76" s="381"/>
      <c r="CCJ76" s="392"/>
      <c r="CCK76" s="381"/>
      <c r="CCS76" s="392"/>
      <c r="CCT76" s="381"/>
      <c r="CDB76" s="392"/>
      <c r="CDC76" s="381"/>
      <c r="CDK76" s="392"/>
      <c r="CDL76" s="381"/>
      <c r="CDT76" s="392"/>
      <c r="CDU76" s="381"/>
      <c r="CEC76" s="392"/>
      <c r="CED76" s="381"/>
      <c r="CEL76" s="392"/>
      <c r="CEM76" s="381"/>
      <c r="CEU76" s="392"/>
      <c r="CEV76" s="381"/>
      <c r="CFD76" s="392"/>
      <c r="CFE76" s="381"/>
      <c r="CFM76" s="392"/>
      <c r="CFN76" s="381"/>
      <c r="CFV76" s="392"/>
      <c r="CFW76" s="381"/>
      <c r="CGE76" s="392"/>
      <c r="CGF76" s="381"/>
      <c r="CGN76" s="392"/>
      <c r="CGO76" s="381"/>
      <c r="CGW76" s="392"/>
      <c r="CGX76" s="381"/>
      <c r="CHF76" s="392"/>
      <c r="CHG76" s="381"/>
      <c r="CHO76" s="392"/>
      <c r="CHP76" s="381"/>
      <c r="CHX76" s="392"/>
      <c r="CHY76" s="381"/>
      <c r="CIG76" s="392"/>
      <c r="CIH76" s="381"/>
      <c r="CIP76" s="392"/>
      <c r="CIQ76" s="381"/>
      <c r="CIY76" s="392"/>
      <c r="CIZ76" s="381"/>
      <c r="CJH76" s="392"/>
      <c r="CJI76" s="381"/>
      <c r="CJQ76" s="392"/>
      <c r="CJR76" s="381"/>
      <c r="CJZ76" s="392"/>
      <c r="CKA76" s="381"/>
      <c r="CKI76" s="392"/>
      <c r="CKJ76" s="381"/>
      <c r="CKR76" s="392"/>
      <c r="CKS76" s="381"/>
      <c r="CLA76" s="392"/>
      <c r="CLB76" s="381"/>
      <c r="CLJ76" s="392"/>
      <c r="CLK76" s="381"/>
      <c r="CLS76" s="392"/>
      <c r="CLT76" s="381"/>
      <c r="CMB76" s="392"/>
      <c r="CMC76" s="381"/>
      <c r="CMK76" s="392"/>
      <c r="CML76" s="381"/>
      <c r="CMT76" s="392"/>
      <c r="CMU76" s="381"/>
      <c r="CNC76" s="392"/>
      <c r="CND76" s="381"/>
      <c r="CNL76" s="392"/>
      <c r="CNM76" s="381"/>
      <c r="CNU76" s="392"/>
      <c r="CNV76" s="381"/>
      <c r="COD76" s="392"/>
      <c r="COE76" s="381"/>
      <c r="COM76" s="392"/>
      <c r="CON76" s="381"/>
      <c r="COV76" s="392"/>
      <c r="COW76" s="381"/>
      <c r="CPE76" s="392"/>
      <c r="CPF76" s="381"/>
      <c r="CPN76" s="392"/>
      <c r="CPO76" s="381"/>
      <c r="CPW76" s="392"/>
      <c r="CPX76" s="381"/>
      <c r="CQF76" s="392"/>
      <c r="CQG76" s="381"/>
      <c r="CQO76" s="392"/>
      <c r="CQP76" s="381"/>
      <c r="CQX76" s="392"/>
      <c r="CQY76" s="381"/>
      <c r="CRG76" s="392"/>
      <c r="CRH76" s="381"/>
      <c r="CRP76" s="392"/>
      <c r="CRQ76" s="381"/>
      <c r="CRY76" s="392"/>
      <c r="CRZ76" s="381"/>
      <c r="CSH76" s="392"/>
      <c r="CSI76" s="381"/>
      <c r="CSQ76" s="392"/>
      <c r="CSR76" s="381"/>
      <c r="CSZ76" s="392"/>
      <c r="CTA76" s="381"/>
      <c r="CTI76" s="392"/>
      <c r="CTJ76" s="381"/>
      <c r="CTR76" s="392"/>
      <c r="CTS76" s="381"/>
      <c r="CUA76" s="392"/>
      <c r="CUB76" s="381"/>
      <c r="CUJ76" s="392"/>
      <c r="CUK76" s="381"/>
      <c r="CUS76" s="392"/>
      <c r="CUT76" s="381"/>
      <c r="CVB76" s="392"/>
      <c r="CVC76" s="381"/>
      <c r="CVK76" s="392"/>
      <c r="CVL76" s="381"/>
      <c r="CVT76" s="392"/>
      <c r="CVU76" s="381"/>
      <c r="CWC76" s="392"/>
      <c r="CWD76" s="381"/>
      <c r="CWL76" s="392"/>
      <c r="CWM76" s="381"/>
      <c r="CWU76" s="392"/>
      <c r="CWV76" s="381"/>
      <c r="CXD76" s="392"/>
      <c r="CXE76" s="381"/>
      <c r="CXM76" s="392"/>
      <c r="CXN76" s="381"/>
      <c r="CXV76" s="392"/>
      <c r="CXW76" s="381"/>
      <c r="CYE76" s="392"/>
      <c r="CYF76" s="381"/>
      <c r="CYN76" s="392"/>
      <c r="CYO76" s="381"/>
      <c r="CYW76" s="392"/>
      <c r="CYX76" s="381"/>
      <c r="CZF76" s="392"/>
      <c r="CZG76" s="381"/>
      <c r="CZO76" s="392"/>
      <c r="CZP76" s="381"/>
      <c r="CZX76" s="392"/>
      <c r="CZY76" s="381"/>
      <c r="DAG76" s="392"/>
      <c r="DAH76" s="381"/>
      <c r="DAP76" s="392"/>
      <c r="DAQ76" s="381"/>
      <c r="DAY76" s="392"/>
      <c r="DAZ76" s="381"/>
      <c r="DBH76" s="392"/>
      <c r="DBI76" s="381"/>
      <c r="DBQ76" s="392"/>
      <c r="DBR76" s="381"/>
      <c r="DBZ76" s="392"/>
      <c r="DCA76" s="381"/>
      <c r="DCI76" s="392"/>
      <c r="DCJ76" s="381"/>
      <c r="DCR76" s="392"/>
      <c r="DCS76" s="381"/>
      <c r="DDA76" s="392"/>
      <c r="DDB76" s="381"/>
      <c r="DDJ76" s="392"/>
      <c r="DDK76" s="381"/>
      <c r="DDS76" s="392"/>
      <c r="DDT76" s="381"/>
      <c r="DEB76" s="392"/>
      <c r="DEC76" s="381"/>
      <c r="DEK76" s="392"/>
      <c r="DEL76" s="381"/>
      <c r="DET76" s="392"/>
      <c r="DEU76" s="381"/>
      <c r="DFC76" s="392"/>
      <c r="DFD76" s="381"/>
      <c r="DFL76" s="392"/>
      <c r="DFM76" s="381"/>
      <c r="DFU76" s="392"/>
      <c r="DFV76" s="381"/>
      <c r="DGD76" s="392"/>
      <c r="DGE76" s="381"/>
      <c r="DGM76" s="392"/>
      <c r="DGN76" s="381"/>
      <c r="DGV76" s="392"/>
      <c r="DGW76" s="381"/>
      <c r="DHE76" s="392"/>
      <c r="DHF76" s="381"/>
      <c r="DHN76" s="392"/>
      <c r="DHO76" s="381"/>
      <c r="DHW76" s="392"/>
      <c r="DHX76" s="381"/>
      <c r="DIF76" s="392"/>
      <c r="DIG76" s="381"/>
      <c r="DIO76" s="392"/>
      <c r="DIP76" s="381"/>
      <c r="DIX76" s="392"/>
      <c r="DIY76" s="381"/>
      <c r="DJG76" s="392"/>
      <c r="DJH76" s="381"/>
      <c r="DJP76" s="392"/>
      <c r="DJQ76" s="381"/>
      <c r="DJY76" s="392"/>
      <c r="DJZ76" s="381"/>
      <c r="DKH76" s="392"/>
      <c r="DKI76" s="381"/>
      <c r="DKQ76" s="392"/>
      <c r="DKR76" s="381"/>
      <c r="DKZ76" s="392"/>
      <c r="DLA76" s="381"/>
      <c r="DLI76" s="392"/>
      <c r="DLJ76" s="381"/>
      <c r="DLR76" s="392"/>
      <c r="DLS76" s="381"/>
      <c r="DMA76" s="392"/>
      <c r="DMB76" s="381"/>
      <c r="DMJ76" s="392"/>
      <c r="DMK76" s="381"/>
      <c r="DMS76" s="392"/>
      <c r="DMT76" s="381"/>
      <c r="DNB76" s="392"/>
      <c r="DNC76" s="381"/>
      <c r="DNK76" s="392"/>
      <c r="DNL76" s="381"/>
      <c r="DNT76" s="392"/>
      <c r="DNU76" s="381"/>
      <c r="DOC76" s="392"/>
      <c r="DOD76" s="381"/>
      <c r="DOL76" s="392"/>
      <c r="DOM76" s="381"/>
      <c r="DOU76" s="392"/>
      <c r="DOV76" s="381"/>
      <c r="DPD76" s="392"/>
      <c r="DPE76" s="381"/>
      <c r="DPM76" s="392"/>
      <c r="DPN76" s="381"/>
      <c r="DPV76" s="392"/>
      <c r="DPW76" s="381"/>
      <c r="DQE76" s="392"/>
      <c r="DQF76" s="381"/>
      <c r="DQN76" s="392"/>
      <c r="DQO76" s="381"/>
      <c r="DQW76" s="392"/>
      <c r="DQX76" s="381"/>
      <c r="DRF76" s="392"/>
      <c r="DRG76" s="381"/>
      <c r="DRO76" s="392"/>
      <c r="DRP76" s="381"/>
      <c r="DRX76" s="392"/>
      <c r="DRY76" s="381"/>
      <c r="DSG76" s="392"/>
      <c r="DSH76" s="381"/>
      <c r="DSP76" s="392"/>
      <c r="DSQ76" s="381"/>
      <c r="DSY76" s="392"/>
      <c r="DSZ76" s="381"/>
      <c r="DTH76" s="392"/>
      <c r="DTI76" s="381"/>
      <c r="DTQ76" s="392"/>
      <c r="DTR76" s="381"/>
      <c r="DTZ76" s="392"/>
      <c r="DUA76" s="381"/>
      <c r="DUI76" s="392"/>
      <c r="DUJ76" s="381"/>
      <c r="DUR76" s="392"/>
      <c r="DUS76" s="381"/>
      <c r="DVA76" s="392"/>
      <c r="DVB76" s="381"/>
      <c r="DVJ76" s="392"/>
      <c r="DVK76" s="381"/>
      <c r="DVS76" s="392"/>
      <c r="DVT76" s="381"/>
      <c r="DWB76" s="392"/>
      <c r="DWC76" s="381"/>
      <c r="DWK76" s="392"/>
      <c r="DWL76" s="381"/>
      <c r="DWT76" s="392"/>
      <c r="DWU76" s="381"/>
      <c r="DXC76" s="392"/>
      <c r="DXD76" s="381"/>
      <c r="DXL76" s="392"/>
      <c r="DXM76" s="381"/>
      <c r="DXU76" s="392"/>
      <c r="DXV76" s="381"/>
      <c r="DYD76" s="392"/>
      <c r="DYE76" s="381"/>
      <c r="DYM76" s="392"/>
      <c r="DYN76" s="381"/>
      <c r="DYV76" s="392"/>
      <c r="DYW76" s="381"/>
      <c r="DZE76" s="392"/>
      <c r="DZF76" s="381"/>
      <c r="DZN76" s="392"/>
      <c r="DZO76" s="381"/>
      <c r="DZW76" s="392"/>
      <c r="DZX76" s="381"/>
      <c r="EAF76" s="392"/>
      <c r="EAG76" s="381"/>
      <c r="EAO76" s="392"/>
      <c r="EAP76" s="381"/>
      <c r="EAX76" s="392"/>
      <c r="EAY76" s="381"/>
      <c r="EBG76" s="392"/>
      <c r="EBH76" s="381"/>
      <c r="EBP76" s="392"/>
      <c r="EBQ76" s="381"/>
      <c r="EBY76" s="392"/>
      <c r="EBZ76" s="381"/>
      <c r="ECH76" s="392"/>
      <c r="ECI76" s="381"/>
      <c r="ECQ76" s="392"/>
      <c r="ECR76" s="381"/>
      <c r="ECZ76" s="392"/>
      <c r="EDA76" s="381"/>
      <c r="EDI76" s="392"/>
      <c r="EDJ76" s="381"/>
      <c r="EDR76" s="392"/>
      <c r="EDS76" s="381"/>
      <c r="EEA76" s="392"/>
      <c r="EEB76" s="381"/>
      <c r="EEJ76" s="392"/>
      <c r="EEK76" s="381"/>
      <c r="EES76" s="392"/>
      <c r="EET76" s="381"/>
      <c r="EFB76" s="392"/>
      <c r="EFC76" s="381"/>
      <c r="EFK76" s="392"/>
      <c r="EFL76" s="381"/>
      <c r="EFT76" s="392"/>
      <c r="EFU76" s="381"/>
      <c r="EGC76" s="392"/>
      <c r="EGD76" s="381"/>
      <c r="EGL76" s="392"/>
      <c r="EGM76" s="381"/>
      <c r="EGU76" s="392"/>
      <c r="EGV76" s="381"/>
      <c r="EHD76" s="392"/>
      <c r="EHE76" s="381"/>
      <c r="EHM76" s="392"/>
      <c r="EHN76" s="381"/>
      <c r="EHV76" s="392"/>
      <c r="EHW76" s="381"/>
      <c r="EIE76" s="392"/>
      <c r="EIF76" s="381"/>
      <c r="EIN76" s="392"/>
      <c r="EIO76" s="381"/>
      <c r="EIW76" s="392"/>
      <c r="EIX76" s="381"/>
      <c r="EJF76" s="392"/>
      <c r="EJG76" s="381"/>
      <c r="EJO76" s="392"/>
      <c r="EJP76" s="381"/>
      <c r="EJX76" s="392"/>
      <c r="EJY76" s="381"/>
      <c r="EKG76" s="392"/>
      <c r="EKH76" s="381"/>
      <c r="EKP76" s="392"/>
      <c r="EKQ76" s="381"/>
      <c r="EKY76" s="392"/>
      <c r="EKZ76" s="381"/>
      <c r="ELH76" s="392"/>
      <c r="ELI76" s="381"/>
      <c r="ELQ76" s="392"/>
      <c r="ELR76" s="381"/>
      <c r="ELZ76" s="392"/>
      <c r="EMA76" s="381"/>
      <c r="EMI76" s="392"/>
      <c r="EMJ76" s="381"/>
      <c r="EMR76" s="392"/>
      <c r="EMS76" s="381"/>
      <c r="ENA76" s="392"/>
      <c r="ENB76" s="381"/>
      <c r="ENJ76" s="392"/>
      <c r="ENK76" s="381"/>
      <c r="ENS76" s="392"/>
      <c r="ENT76" s="381"/>
      <c r="EOB76" s="392"/>
      <c r="EOC76" s="381"/>
      <c r="EOK76" s="392"/>
      <c r="EOL76" s="381"/>
      <c r="EOT76" s="392"/>
      <c r="EOU76" s="381"/>
      <c r="EPC76" s="392"/>
      <c r="EPD76" s="381"/>
      <c r="EPL76" s="392"/>
      <c r="EPM76" s="381"/>
      <c r="EPU76" s="392"/>
      <c r="EPV76" s="381"/>
      <c r="EQD76" s="392"/>
      <c r="EQE76" s="381"/>
      <c r="EQM76" s="392"/>
      <c r="EQN76" s="381"/>
      <c r="EQV76" s="392"/>
      <c r="EQW76" s="381"/>
      <c r="ERE76" s="392"/>
      <c r="ERF76" s="381"/>
      <c r="ERN76" s="392"/>
      <c r="ERO76" s="381"/>
      <c r="ERW76" s="392"/>
      <c r="ERX76" s="381"/>
      <c r="ESF76" s="392"/>
      <c r="ESG76" s="381"/>
      <c r="ESO76" s="392"/>
      <c r="ESP76" s="381"/>
      <c r="ESX76" s="392"/>
      <c r="ESY76" s="381"/>
      <c r="ETG76" s="392"/>
      <c r="ETH76" s="381"/>
      <c r="ETP76" s="392"/>
      <c r="ETQ76" s="381"/>
      <c r="ETY76" s="392"/>
      <c r="ETZ76" s="381"/>
      <c r="EUH76" s="392"/>
      <c r="EUI76" s="381"/>
      <c r="EUQ76" s="392"/>
      <c r="EUR76" s="381"/>
      <c r="EUZ76" s="392"/>
      <c r="EVA76" s="381"/>
      <c r="EVI76" s="392"/>
      <c r="EVJ76" s="381"/>
      <c r="EVR76" s="392"/>
      <c r="EVS76" s="381"/>
      <c r="EWA76" s="392"/>
      <c r="EWB76" s="381"/>
      <c r="EWJ76" s="392"/>
      <c r="EWK76" s="381"/>
      <c r="EWS76" s="392"/>
      <c r="EWT76" s="381"/>
      <c r="EXB76" s="392"/>
      <c r="EXC76" s="381"/>
      <c r="EXK76" s="392"/>
      <c r="EXL76" s="381"/>
      <c r="EXT76" s="392"/>
      <c r="EXU76" s="381"/>
      <c r="EYC76" s="392"/>
      <c r="EYD76" s="381"/>
      <c r="EYL76" s="392"/>
      <c r="EYM76" s="381"/>
      <c r="EYU76" s="392"/>
      <c r="EYV76" s="381"/>
      <c r="EZD76" s="392"/>
      <c r="EZE76" s="381"/>
      <c r="EZM76" s="392"/>
      <c r="EZN76" s="381"/>
      <c r="EZV76" s="392"/>
      <c r="EZW76" s="381"/>
      <c r="FAE76" s="392"/>
      <c r="FAF76" s="381"/>
      <c r="FAN76" s="392"/>
      <c r="FAO76" s="381"/>
      <c r="FAW76" s="392"/>
      <c r="FAX76" s="381"/>
      <c r="FBF76" s="392"/>
      <c r="FBG76" s="381"/>
      <c r="FBO76" s="392"/>
      <c r="FBP76" s="381"/>
      <c r="FBX76" s="392"/>
      <c r="FBY76" s="381"/>
      <c r="FCG76" s="392"/>
      <c r="FCH76" s="381"/>
      <c r="FCP76" s="392"/>
      <c r="FCQ76" s="381"/>
      <c r="FCY76" s="392"/>
      <c r="FCZ76" s="381"/>
      <c r="FDH76" s="392"/>
      <c r="FDI76" s="381"/>
      <c r="FDQ76" s="392"/>
      <c r="FDR76" s="381"/>
      <c r="FDZ76" s="392"/>
      <c r="FEA76" s="381"/>
      <c r="FEI76" s="392"/>
      <c r="FEJ76" s="381"/>
      <c r="FER76" s="392"/>
      <c r="FES76" s="381"/>
      <c r="FFA76" s="392"/>
      <c r="FFB76" s="381"/>
      <c r="FFJ76" s="392"/>
      <c r="FFK76" s="381"/>
      <c r="FFS76" s="392"/>
      <c r="FFT76" s="381"/>
      <c r="FGB76" s="392"/>
      <c r="FGC76" s="381"/>
      <c r="FGK76" s="392"/>
      <c r="FGL76" s="381"/>
      <c r="FGT76" s="392"/>
      <c r="FGU76" s="381"/>
      <c r="FHC76" s="392"/>
      <c r="FHD76" s="381"/>
      <c r="FHL76" s="392"/>
      <c r="FHM76" s="381"/>
      <c r="FHU76" s="392"/>
      <c r="FHV76" s="381"/>
      <c r="FID76" s="392"/>
      <c r="FIE76" s="381"/>
      <c r="FIM76" s="392"/>
      <c r="FIN76" s="381"/>
      <c r="FIV76" s="392"/>
      <c r="FIW76" s="381"/>
      <c r="FJE76" s="392"/>
      <c r="FJF76" s="381"/>
      <c r="FJN76" s="392"/>
      <c r="FJO76" s="381"/>
      <c r="FJW76" s="392"/>
      <c r="FJX76" s="381"/>
      <c r="FKF76" s="392"/>
      <c r="FKG76" s="381"/>
      <c r="FKO76" s="392"/>
      <c r="FKP76" s="381"/>
      <c r="FKX76" s="392"/>
      <c r="FKY76" s="381"/>
      <c r="FLG76" s="392"/>
      <c r="FLH76" s="381"/>
      <c r="FLP76" s="392"/>
      <c r="FLQ76" s="381"/>
      <c r="FLY76" s="392"/>
      <c r="FLZ76" s="381"/>
      <c r="FMH76" s="392"/>
      <c r="FMI76" s="381"/>
      <c r="FMQ76" s="392"/>
      <c r="FMR76" s="381"/>
      <c r="FMZ76" s="392"/>
      <c r="FNA76" s="381"/>
      <c r="FNI76" s="392"/>
      <c r="FNJ76" s="381"/>
      <c r="FNR76" s="392"/>
      <c r="FNS76" s="381"/>
      <c r="FOA76" s="392"/>
      <c r="FOB76" s="381"/>
      <c r="FOJ76" s="392"/>
      <c r="FOK76" s="381"/>
      <c r="FOS76" s="392"/>
      <c r="FOT76" s="381"/>
      <c r="FPB76" s="392"/>
      <c r="FPC76" s="381"/>
      <c r="FPK76" s="392"/>
      <c r="FPL76" s="381"/>
      <c r="FPT76" s="392"/>
      <c r="FPU76" s="381"/>
      <c r="FQC76" s="392"/>
      <c r="FQD76" s="381"/>
      <c r="FQL76" s="392"/>
      <c r="FQM76" s="381"/>
      <c r="FQU76" s="392"/>
      <c r="FQV76" s="381"/>
      <c r="FRD76" s="392"/>
      <c r="FRE76" s="381"/>
      <c r="FRM76" s="392"/>
      <c r="FRN76" s="381"/>
      <c r="FRV76" s="392"/>
      <c r="FRW76" s="381"/>
      <c r="FSE76" s="392"/>
      <c r="FSF76" s="381"/>
      <c r="FSN76" s="392"/>
      <c r="FSO76" s="381"/>
      <c r="FSW76" s="392"/>
      <c r="FSX76" s="381"/>
      <c r="FTF76" s="392"/>
      <c r="FTG76" s="381"/>
      <c r="FTO76" s="392"/>
      <c r="FTP76" s="381"/>
      <c r="FTX76" s="392"/>
      <c r="FTY76" s="381"/>
      <c r="FUG76" s="392"/>
      <c r="FUH76" s="381"/>
      <c r="FUP76" s="392"/>
      <c r="FUQ76" s="381"/>
      <c r="FUY76" s="392"/>
      <c r="FUZ76" s="381"/>
      <c r="FVH76" s="392"/>
      <c r="FVI76" s="381"/>
      <c r="FVQ76" s="392"/>
      <c r="FVR76" s="381"/>
      <c r="FVZ76" s="392"/>
      <c r="FWA76" s="381"/>
      <c r="FWI76" s="392"/>
      <c r="FWJ76" s="381"/>
      <c r="FWR76" s="392"/>
      <c r="FWS76" s="381"/>
      <c r="FXA76" s="392"/>
      <c r="FXB76" s="381"/>
      <c r="FXJ76" s="392"/>
      <c r="FXK76" s="381"/>
      <c r="FXS76" s="392"/>
      <c r="FXT76" s="381"/>
      <c r="FYB76" s="392"/>
      <c r="FYC76" s="381"/>
      <c r="FYK76" s="392"/>
      <c r="FYL76" s="381"/>
      <c r="FYT76" s="392"/>
      <c r="FYU76" s="381"/>
      <c r="FZC76" s="392"/>
      <c r="FZD76" s="381"/>
      <c r="FZL76" s="392"/>
      <c r="FZM76" s="381"/>
      <c r="FZU76" s="392"/>
      <c r="FZV76" s="381"/>
      <c r="GAD76" s="392"/>
      <c r="GAE76" s="381"/>
      <c r="GAM76" s="392"/>
      <c r="GAN76" s="381"/>
      <c r="GAV76" s="392"/>
      <c r="GAW76" s="381"/>
      <c r="GBE76" s="392"/>
      <c r="GBF76" s="381"/>
      <c r="GBN76" s="392"/>
      <c r="GBO76" s="381"/>
      <c r="GBW76" s="392"/>
      <c r="GBX76" s="381"/>
      <c r="GCF76" s="392"/>
      <c r="GCG76" s="381"/>
      <c r="GCO76" s="392"/>
      <c r="GCP76" s="381"/>
      <c r="GCX76" s="392"/>
      <c r="GCY76" s="381"/>
      <c r="GDG76" s="392"/>
      <c r="GDH76" s="381"/>
      <c r="GDP76" s="392"/>
      <c r="GDQ76" s="381"/>
      <c r="GDY76" s="392"/>
      <c r="GDZ76" s="381"/>
      <c r="GEH76" s="392"/>
      <c r="GEI76" s="381"/>
      <c r="GEQ76" s="392"/>
      <c r="GER76" s="381"/>
      <c r="GEZ76" s="392"/>
      <c r="GFA76" s="381"/>
      <c r="GFI76" s="392"/>
      <c r="GFJ76" s="381"/>
      <c r="GFR76" s="392"/>
      <c r="GFS76" s="381"/>
      <c r="GGA76" s="392"/>
      <c r="GGB76" s="381"/>
      <c r="GGJ76" s="392"/>
      <c r="GGK76" s="381"/>
      <c r="GGS76" s="392"/>
      <c r="GGT76" s="381"/>
      <c r="GHB76" s="392"/>
      <c r="GHC76" s="381"/>
      <c r="GHK76" s="392"/>
      <c r="GHL76" s="381"/>
      <c r="GHT76" s="392"/>
      <c r="GHU76" s="381"/>
      <c r="GIC76" s="392"/>
      <c r="GID76" s="381"/>
      <c r="GIL76" s="392"/>
      <c r="GIM76" s="381"/>
      <c r="GIU76" s="392"/>
      <c r="GIV76" s="381"/>
      <c r="GJD76" s="392"/>
      <c r="GJE76" s="381"/>
      <c r="GJM76" s="392"/>
      <c r="GJN76" s="381"/>
      <c r="GJV76" s="392"/>
      <c r="GJW76" s="381"/>
      <c r="GKE76" s="392"/>
      <c r="GKF76" s="381"/>
      <c r="GKN76" s="392"/>
      <c r="GKO76" s="381"/>
      <c r="GKW76" s="392"/>
      <c r="GKX76" s="381"/>
      <c r="GLF76" s="392"/>
      <c r="GLG76" s="381"/>
      <c r="GLO76" s="392"/>
      <c r="GLP76" s="381"/>
      <c r="GLX76" s="392"/>
      <c r="GLY76" s="381"/>
      <c r="GMG76" s="392"/>
      <c r="GMH76" s="381"/>
      <c r="GMP76" s="392"/>
      <c r="GMQ76" s="381"/>
      <c r="GMY76" s="392"/>
      <c r="GMZ76" s="381"/>
      <c r="GNH76" s="392"/>
      <c r="GNI76" s="381"/>
      <c r="GNQ76" s="392"/>
      <c r="GNR76" s="381"/>
      <c r="GNZ76" s="392"/>
      <c r="GOA76" s="381"/>
      <c r="GOI76" s="392"/>
      <c r="GOJ76" s="381"/>
      <c r="GOR76" s="392"/>
      <c r="GOS76" s="381"/>
      <c r="GPA76" s="392"/>
      <c r="GPB76" s="381"/>
      <c r="GPJ76" s="392"/>
      <c r="GPK76" s="381"/>
      <c r="GPS76" s="392"/>
      <c r="GPT76" s="381"/>
      <c r="GQB76" s="392"/>
      <c r="GQC76" s="381"/>
      <c r="GQK76" s="392"/>
      <c r="GQL76" s="381"/>
      <c r="GQT76" s="392"/>
      <c r="GQU76" s="381"/>
      <c r="GRC76" s="392"/>
      <c r="GRD76" s="381"/>
      <c r="GRL76" s="392"/>
      <c r="GRM76" s="381"/>
      <c r="GRU76" s="392"/>
      <c r="GRV76" s="381"/>
      <c r="GSD76" s="392"/>
      <c r="GSE76" s="381"/>
      <c r="GSM76" s="392"/>
      <c r="GSN76" s="381"/>
      <c r="GSV76" s="392"/>
      <c r="GSW76" s="381"/>
      <c r="GTE76" s="392"/>
      <c r="GTF76" s="381"/>
      <c r="GTN76" s="392"/>
      <c r="GTO76" s="381"/>
      <c r="GTW76" s="392"/>
      <c r="GTX76" s="381"/>
      <c r="GUF76" s="392"/>
      <c r="GUG76" s="381"/>
      <c r="GUO76" s="392"/>
      <c r="GUP76" s="381"/>
      <c r="GUX76" s="392"/>
      <c r="GUY76" s="381"/>
      <c r="GVG76" s="392"/>
      <c r="GVH76" s="381"/>
      <c r="GVP76" s="392"/>
      <c r="GVQ76" s="381"/>
      <c r="GVY76" s="392"/>
      <c r="GVZ76" s="381"/>
      <c r="GWH76" s="392"/>
      <c r="GWI76" s="381"/>
      <c r="GWQ76" s="392"/>
      <c r="GWR76" s="381"/>
      <c r="GWZ76" s="392"/>
      <c r="GXA76" s="381"/>
      <c r="GXI76" s="392"/>
      <c r="GXJ76" s="381"/>
      <c r="GXR76" s="392"/>
      <c r="GXS76" s="381"/>
      <c r="GYA76" s="392"/>
      <c r="GYB76" s="381"/>
      <c r="GYJ76" s="392"/>
      <c r="GYK76" s="381"/>
      <c r="GYS76" s="392"/>
      <c r="GYT76" s="381"/>
      <c r="GZB76" s="392"/>
      <c r="GZC76" s="381"/>
      <c r="GZK76" s="392"/>
      <c r="GZL76" s="381"/>
      <c r="GZT76" s="392"/>
      <c r="GZU76" s="381"/>
      <c r="HAC76" s="392"/>
      <c r="HAD76" s="381"/>
      <c r="HAL76" s="392"/>
      <c r="HAM76" s="381"/>
      <c r="HAU76" s="392"/>
      <c r="HAV76" s="381"/>
      <c r="HBD76" s="392"/>
      <c r="HBE76" s="381"/>
      <c r="HBM76" s="392"/>
      <c r="HBN76" s="381"/>
      <c r="HBV76" s="392"/>
      <c r="HBW76" s="381"/>
      <c r="HCE76" s="392"/>
      <c r="HCF76" s="381"/>
      <c r="HCN76" s="392"/>
      <c r="HCO76" s="381"/>
      <c r="HCW76" s="392"/>
      <c r="HCX76" s="381"/>
      <c r="HDF76" s="392"/>
      <c r="HDG76" s="381"/>
      <c r="HDO76" s="392"/>
      <c r="HDP76" s="381"/>
      <c r="HDX76" s="392"/>
      <c r="HDY76" s="381"/>
      <c r="HEG76" s="392"/>
      <c r="HEH76" s="381"/>
      <c r="HEP76" s="392"/>
      <c r="HEQ76" s="381"/>
      <c r="HEY76" s="392"/>
      <c r="HEZ76" s="381"/>
      <c r="HFH76" s="392"/>
      <c r="HFI76" s="381"/>
      <c r="HFQ76" s="392"/>
      <c r="HFR76" s="381"/>
      <c r="HFZ76" s="392"/>
      <c r="HGA76" s="381"/>
      <c r="HGI76" s="392"/>
      <c r="HGJ76" s="381"/>
      <c r="HGR76" s="392"/>
      <c r="HGS76" s="381"/>
      <c r="HHA76" s="392"/>
      <c r="HHB76" s="381"/>
      <c r="HHJ76" s="392"/>
      <c r="HHK76" s="381"/>
      <c r="HHS76" s="392"/>
      <c r="HHT76" s="381"/>
      <c r="HIB76" s="392"/>
      <c r="HIC76" s="381"/>
      <c r="HIK76" s="392"/>
      <c r="HIL76" s="381"/>
      <c r="HIT76" s="392"/>
      <c r="HIU76" s="381"/>
      <c r="HJC76" s="392"/>
      <c r="HJD76" s="381"/>
      <c r="HJL76" s="392"/>
      <c r="HJM76" s="381"/>
      <c r="HJU76" s="392"/>
      <c r="HJV76" s="381"/>
      <c r="HKD76" s="392"/>
      <c r="HKE76" s="381"/>
      <c r="HKM76" s="392"/>
      <c r="HKN76" s="381"/>
      <c r="HKV76" s="392"/>
      <c r="HKW76" s="381"/>
      <c r="HLE76" s="392"/>
      <c r="HLF76" s="381"/>
      <c r="HLN76" s="392"/>
      <c r="HLO76" s="381"/>
      <c r="HLW76" s="392"/>
      <c r="HLX76" s="381"/>
      <c r="HMF76" s="392"/>
      <c r="HMG76" s="381"/>
      <c r="HMO76" s="392"/>
      <c r="HMP76" s="381"/>
      <c r="HMX76" s="392"/>
      <c r="HMY76" s="381"/>
      <c r="HNG76" s="392"/>
      <c r="HNH76" s="381"/>
      <c r="HNP76" s="392"/>
      <c r="HNQ76" s="381"/>
      <c r="HNY76" s="392"/>
      <c r="HNZ76" s="381"/>
      <c r="HOH76" s="392"/>
      <c r="HOI76" s="381"/>
      <c r="HOQ76" s="392"/>
      <c r="HOR76" s="381"/>
      <c r="HOZ76" s="392"/>
      <c r="HPA76" s="381"/>
      <c r="HPI76" s="392"/>
      <c r="HPJ76" s="381"/>
      <c r="HPR76" s="392"/>
      <c r="HPS76" s="381"/>
      <c r="HQA76" s="392"/>
      <c r="HQB76" s="381"/>
      <c r="HQJ76" s="392"/>
      <c r="HQK76" s="381"/>
      <c r="HQS76" s="392"/>
      <c r="HQT76" s="381"/>
      <c r="HRB76" s="392"/>
      <c r="HRC76" s="381"/>
      <c r="HRK76" s="392"/>
      <c r="HRL76" s="381"/>
      <c r="HRT76" s="392"/>
      <c r="HRU76" s="381"/>
      <c r="HSC76" s="392"/>
      <c r="HSD76" s="381"/>
      <c r="HSL76" s="392"/>
      <c r="HSM76" s="381"/>
      <c r="HSU76" s="392"/>
      <c r="HSV76" s="381"/>
      <c r="HTD76" s="392"/>
      <c r="HTE76" s="381"/>
      <c r="HTM76" s="392"/>
      <c r="HTN76" s="381"/>
      <c r="HTV76" s="392"/>
      <c r="HTW76" s="381"/>
      <c r="HUE76" s="392"/>
      <c r="HUF76" s="381"/>
      <c r="HUN76" s="392"/>
      <c r="HUO76" s="381"/>
      <c r="HUW76" s="392"/>
      <c r="HUX76" s="381"/>
      <c r="HVF76" s="392"/>
      <c r="HVG76" s="381"/>
      <c r="HVO76" s="392"/>
      <c r="HVP76" s="381"/>
      <c r="HVX76" s="392"/>
      <c r="HVY76" s="381"/>
      <c r="HWG76" s="392"/>
      <c r="HWH76" s="381"/>
      <c r="HWP76" s="392"/>
      <c r="HWQ76" s="381"/>
      <c r="HWY76" s="392"/>
      <c r="HWZ76" s="381"/>
      <c r="HXH76" s="392"/>
      <c r="HXI76" s="381"/>
      <c r="HXQ76" s="392"/>
      <c r="HXR76" s="381"/>
      <c r="HXZ76" s="392"/>
      <c r="HYA76" s="381"/>
      <c r="HYI76" s="392"/>
      <c r="HYJ76" s="381"/>
      <c r="HYR76" s="392"/>
      <c r="HYS76" s="381"/>
      <c r="HZA76" s="392"/>
      <c r="HZB76" s="381"/>
      <c r="HZJ76" s="392"/>
      <c r="HZK76" s="381"/>
      <c r="HZS76" s="392"/>
      <c r="HZT76" s="381"/>
      <c r="IAB76" s="392"/>
      <c r="IAC76" s="381"/>
      <c r="IAK76" s="392"/>
      <c r="IAL76" s="381"/>
      <c r="IAT76" s="392"/>
      <c r="IAU76" s="381"/>
      <c r="IBC76" s="392"/>
      <c r="IBD76" s="381"/>
      <c r="IBL76" s="392"/>
      <c r="IBM76" s="381"/>
      <c r="IBU76" s="392"/>
      <c r="IBV76" s="381"/>
      <c r="ICD76" s="392"/>
      <c r="ICE76" s="381"/>
      <c r="ICM76" s="392"/>
      <c r="ICN76" s="381"/>
      <c r="ICV76" s="392"/>
      <c r="ICW76" s="381"/>
      <c r="IDE76" s="392"/>
      <c r="IDF76" s="381"/>
      <c r="IDN76" s="392"/>
      <c r="IDO76" s="381"/>
      <c r="IDW76" s="392"/>
      <c r="IDX76" s="381"/>
      <c r="IEF76" s="392"/>
      <c r="IEG76" s="381"/>
      <c r="IEO76" s="392"/>
      <c r="IEP76" s="381"/>
      <c r="IEX76" s="392"/>
      <c r="IEY76" s="381"/>
      <c r="IFG76" s="392"/>
      <c r="IFH76" s="381"/>
      <c r="IFP76" s="392"/>
      <c r="IFQ76" s="381"/>
      <c r="IFY76" s="392"/>
      <c r="IFZ76" s="381"/>
      <c r="IGH76" s="392"/>
      <c r="IGI76" s="381"/>
      <c r="IGQ76" s="392"/>
      <c r="IGR76" s="381"/>
      <c r="IGZ76" s="392"/>
      <c r="IHA76" s="381"/>
      <c r="IHI76" s="392"/>
      <c r="IHJ76" s="381"/>
      <c r="IHR76" s="392"/>
      <c r="IHS76" s="381"/>
      <c r="IIA76" s="392"/>
      <c r="IIB76" s="381"/>
      <c r="IIJ76" s="392"/>
      <c r="IIK76" s="381"/>
      <c r="IIS76" s="392"/>
      <c r="IIT76" s="381"/>
      <c r="IJB76" s="392"/>
      <c r="IJC76" s="381"/>
      <c r="IJK76" s="392"/>
      <c r="IJL76" s="381"/>
      <c r="IJT76" s="392"/>
      <c r="IJU76" s="381"/>
      <c r="IKC76" s="392"/>
      <c r="IKD76" s="381"/>
      <c r="IKL76" s="392"/>
      <c r="IKM76" s="381"/>
      <c r="IKU76" s="392"/>
      <c r="IKV76" s="381"/>
      <c r="ILD76" s="392"/>
      <c r="ILE76" s="381"/>
      <c r="ILM76" s="392"/>
      <c r="ILN76" s="381"/>
      <c r="ILV76" s="392"/>
      <c r="ILW76" s="381"/>
      <c r="IME76" s="392"/>
      <c r="IMF76" s="381"/>
      <c r="IMN76" s="392"/>
      <c r="IMO76" s="381"/>
      <c r="IMW76" s="392"/>
      <c r="IMX76" s="381"/>
      <c r="INF76" s="392"/>
      <c r="ING76" s="381"/>
      <c r="INO76" s="392"/>
      <c r="INP76" s="381"/>
      <c r="INX76" s="392"/>
      <c r="INY76" s="381"/>
      <c r="IOG76" s="392"/>
      <c r="IOH76" s="381"/>
      <c r="IOP76" s="392"/>
      <c r="IOQ76" s="381"/>
      <c r="IOY76" s="392"/>
      <c r="IOZ76" s="381"/>
      <c r="IPH76" s="392"/>
      <c r="IPI76" s="381"/>
      <c r="IPQ76" s="392"/>
      <c r="IPR76" s="381"/>
      <c r="IPZ76" s="392"/>
      <c r="IQA76" s="381"/>
      <c r="IQI76" s="392"/>
      <c r="IQJ76" s="381"/>
      <c r="IQR76" s="392"/>
      <c r="IQS76" s="381"/>
      <c r="IRA76" s="392"/>
      <c r="IRB76" s="381"/>
      <c r="IRJ76" s="392"/>
      <c r="IRK76" s="381"/>
      <c r="IRS76" s="392"/>
      <c r="IRT76" s="381"/>
      <c r="ISB76" s="392"/>
      <c r="ISC76" s="381"/>
      <c r="ISK76" s="392"/>
      <c r="ISL76" s="381"/>
      <c r="IST76" s="392"/>
      <c r="ISU76" s="381"/>
      <c r="ITC76" s="392"/>
      <c r="ITD76" s="381"/>
      <c r="ITL76" s="392"/>
      <c r="ITM76" s="381"/>
      <c r="ITU76" s="392"/>
      <c r="ITV76" s="381"/>
      <c r="IUD76" s="392"/>
      <c r="IUE76" s="381"/>
      <c r="IUM76" s="392"/>
      <c r="IUN76" s="381"/>
      <c r="IUV76" s="392"/>
      <c r="IUW76" s="381"/>
      <c r="IVE76" s="392"/>
      <c r="IVF76" s="381"/>
      <c r="IVN76" s="392"/>
      <c r="IVO76" s="381"/>
      <c r="IVW76" s="392"/>
      <c r="IVX76" s="381"/>
      <c r="IWF76" s="392"/>
      <c r="IWG76" s="381"/>
      <c r="IWO76" s="392"/>
      <c r="IWP76" s="381"/>
      <c r="IWX76" s="392"/>
      <c r="IWY76" s="381"/>
      <c r="IXG76" s="392"/>
      <c r="IXH76" s="381"/>
      <c r="IXP76" s="392"/>
      <c r="IXQ76" s="381"/>
      <c r="IXY76" s="392"/>
      <c r="IXZ76" s="381"/>
      <c r="IYH76" s="392"/>
      <c r="IYI76" s="381"/>
      <c r="IYQ76" s="392"/>
      <c r="IYR76" s="381"/>
      <c r="IYZ76" s="392"/>
      <c r="IZA76" s="381"/>
      <c r="IZI76" s="392"/>
      <c r="IZJ76" s="381"/>
      <c r="IZR76" s="392"/>
      <c r="IZS76" s="381"/>
      <c r="JAA76" s="392"/>
      <c r="JAB76" s="381"/>
      <c r="JAJ76" s="392"/>
      <c r="JAK76" s="381"/>
      <c r="JAS76" s="392"/>
      <c r="JAT76" s="381"/>
      <c r="JBB76" s="392"/>
      <c r="JBC76" s="381"/>
      <c r="JBK76" s="392"/>
      <c r="JBL76" s="381"/>
      <c r="JBT76" s="392"/>
      <c r="JBU76" s="381"/>
      <c r="JCC76" s="392"/>
      <c r="JCD76" s="381"/>
      <c r="JCL76" s="392"/>
      <c r="JCM76" s="381"/>
      <c r="JCU76" s="392"/>
      <c r="JCV76" s="381"/>
      <c r="JDD76" s="392"/>
      <c r="JDE76" s="381"/>
      <c r="JDM76" s="392"/>
      <c r="JDN76" s="381"/>
      <c r="JDV76" s="392"/>
      <c r="JDW76" s="381"/>
      <c r="JEE76" s="392"/>
      <c r="JEF76" s="381"/>
      <c r="JEN76" s="392"/>
      <c r="JEO76" s="381"/>
      <c r="JEW76" s="392"/>
      <c r="JEX76" s="381"/>
      <c r="JFF76" s="392"/>
      <c r="JFG76" s="381"/>
      <c r="JFO76" s="392"/>
      <c r="JFP76" s="381"/>
      <c r="JFX76" s="392"/>
      <c r="JFY76" s="381"/>
      <c r="JGG76" s="392"/>
      <c r="JGH76" s="381"/>
      <c r="JGP76" s="392"/>
      <c r="JGQ76" s="381"/>
      <c r="JGY76" s="392"/>
      <c r="JGZ76" s="381"/>
      <c r="JHH76" s="392"/>
      <c r="JHI76" s="381"/>
      <c r="JHQ76" s="392"/>
      <c r="JHR76" s="381"/>
      <c r="JHZ76" s="392"/>
      <c r="JIA76" s="381"/>
      <c r="JII76" s="392"/>
      <c r="JIJ76" s="381"/>
      <c r="JIR76" s="392"/>
      <c r="JIS76" s="381"/>
      <c r="JJA76" s="392"/>
      <c r="JJB76" s="381"/>
      <c r="JJJ76" s="392"/>
      <c r="JJK76" s="381"/>
      <c r="JJS76" s="392"/>
      <c r="JJT76" s="381"/>
      <c r="JKB76" s="392"/>
      <c r="JKC76" s="381"/>
      <c r="JKK76" s="392"/>
      <c r="JKL76" s="381"/>
      <c r="JKT76" s="392"/>
      <c r="JKU76" s="381"/>
      <c r="JLC76" s="392"/>
      <c r="JLD76" s="381"/>
      <c r="JLL76" s="392"/>
      <c r="JLM76" s="381"/>
      <c r="JLU76" s="392"/>
      <c r="JLV76" s="381"/>
      <c r="JMD76" s="392"/>
      <c r="JME76" s="381"/>
      <c r="JMM76" s="392"/>
      <c r="JMN76" s="381"/>
      <c r="JMV76" s="392"/>
      <c r="JMW76" s="381"/>
      <c r="JNE76" s="392"/>
      <c r="JNF76" s="381"/>
      <c r="JNN76" s="392"/>
      <c r="JNO76" s="381"/>
      <c r="JNW76" s="392"/>
      <c r="JNX76" s="381"/>
      <c r="JOF76" s="392"/>
      <c r="JOG76" s="381"/>
      <c r="JOO76" s="392"/>
      <c r="JOP76" s="381"/>
      <c r="JOX76" s="392"/>
      <c r="JOY76" s="381"/>
      <c r="JPG76" s="392"/>
      <c r="JPH76" s="381"/>
      <c r="JPP76" s="392"/>
      <c r="JPQ76" s="381"/>
      <c r="JPY76" s="392"/>
      <c r="JPZ76" s="381"/>
      <c r="JQH76" s="392"/>
      <c r="JQI76" s="381"/>
      <c r="JQQ76" s="392"/>
      <c r="JQR76" s="381"/>
      <c r="JQZ76" s="392"/>
      <c r="JRA76" s="381"/>
      <c r="JRI76" s="392"/>
      <c r="JRJ76" s="381"/>
      <c r="JRR76" s="392"/>
      <c r="JRS76" s="381"/>
      <c r="JSA76" s="392"/>
      <c r="JSB76" s="381"/>
      <c r="JSJ76" s="392"/>
      <c r="JSK76" s="381"/>
      <c r="JSS76" s="392"/>
      <c r="JST76" s="381"/>
      <c r="JTB76" s="392"/>
      <c r="JTC76" s="381"/>
      <c r="JTK76" s="392"/>
      <c r="JTL76" s="381"/>
      <c r="JTT76" s="392"/>
      <c r="JTU76" s="381"/>
      <c r="JUC76" s="392"/>
      <c r="JUD76" s="381"/>
      <c r="JUL76" s="392"/>
      <c r="JUM76" s="381"/>
      <c r="JUU76" s="392"/>
      <c r="JUV76" s="381"/>
      <c r="JVD76" s="392"/>
      <c r="JVE76" s="381"/>
      <c r="JVM76" s="392"/>
      <c r="JVN76" s="381"/>
      <c r="JVV76" s="392"/>
      <c r="JVW76" s="381"/>
      <c r="JWE76" s="392"/>
      <c r="JWF76" s="381"/>
      <c r="JWN76" s="392"/>
      <c r="JWO76" s="381"/>
      <c r="JWW76" s="392"/>
      <c r="JWX76" s="381"/>
      <c r="JXF76" s="392"/>
      <c r="JXG76" s="381"/>
      <c r="JXO76" s="392"/>
      <c r="JXP76" s="381"/>
      <c r="JXX76" s="392"/>
      <c r="JXY76" s="381"/>
      <c r="JYG76" s="392"/>
      <c r="JYH76" s="381"/>
      <c r="JYP76" s="392"/>
      <c r="JYQ76" s="381"/>
      <c r="JYY76" s="392"/>
      <c r="JYZ76" s="381"/>
      <c r="JZH76" s="392"/>
      <c r="JZI76" s="381"/>
      <c r="JZQ76" s="392"/>
      <c r="JZR76" s="381"/>
      <c r="JZZ76" s="392"/>
      <c r="KAA76" s="381"/>
      <c r="KAI76" s="392"/>
      <c r="KAJ76" s="381"/>
      <c r="KAR76" s="392"/>
      <c r="KAS76" s="381"/>
      <c r="KBA76" s="392"/>
      <c r="KBB76" s="381"/>
      <c r="KBJ76" s="392"/>
      <c r="KBK76" s="381"/>
      <c r="KBS76" s="392"/>
      <c r="KBT76" s="381"/>
      <c r="KCB76" s="392"/>
      <c r="KCC76" s="381"/>
      <c r="KCK76" s="392"/>
      <c r="KCL76" s="381"/>
      <c r="KCT76" s="392"/>
      <c r="KCU76" s="381"/>
      <c r="KDC76" s="392"/>
      <c r="KDD76" s="381"/>
      <c r="KDL76" s="392"/>
      <c r="KDM76" s="381"/>
      <c r="KDU76" s="392"/>
      <c r="KDV76" s="381"/>
      <c r="KED76" s="392"/>
      <c r="KEE76" s="381"/>
      <c r="KEM76" s="392"/>
      <c r="KEN76" s="381"/>
      <c r="KEV76" s="392"/>
      <c r="KEW76" s="381"/>
      <c r="KFE76" s="392"/>
      <c r="KFF76" s="381"/>
      <c r="KFN76" s="392"/>
      <c r="KFO76" s="381"/>
      <c r="KFW76" s="392"/>
      <c r="KFX76" s="381"/>
      <c r="KGF76" s="392"/>
      <c r="KGG76" s="381"/>
      <c r="KGO76" s="392"/>
      <c r="KGP76" s="381"/>
      <c r="KGX76" s="392"/>
      <c r="KGY76" s="381"/>
      <c r="KHG76" s="392"/>
      <c r="KHH76" s="381"/>
      <c r="KHP76" s="392"/>
      <c r="KHQ76" s="381"/>
      <c r="KHY76" s="392"/>
      <c r="KHZ76" s="381"/>
      <c r="KIH76" s="392"/>
      <c r="KII76" s="381"/>
      <c r="KIQ76" s="392"/>
      <c r="KIR76" s="381"/>
      <c r="KIZ76" s="392"/>
      <c r="KJA76" s="381"/>
      <c r="KJI76" s="392"/>
      <c r="KJJ76" s="381"/>
      <c r="KJR76" s="392"/>
      <c r="KJS76" s="381"/>
      <c r="KKA76" s="392"/>
      <c r="KKB76" s="381"/>
      <c r="KKJ76" s="392"/>
      <c r="KKK76" s="381"/>
      <c r="KKS76" s="392"/>
      <c r="KKT76" s="381"/>
      <c r="KLB76" s="392"/>
      <c r="KLC76" s="381"/>
      <c r="KLK76" s="392"/>
      <c r="KLL76" s="381"/>
      <c r="KLT76" s="392"/>
      <c r="KLU76" s="381"/>
      <c r="KMC76" s="392"/>
      <c r="KMD76" s="381"/>
      <c r="KML76" s="392"/>
      <c r="KMM76" s="381"/>
      <c r="KMU76" s="392"/>
      <c r="KMV76" s="381"/>
      <c r="KND76" s="392"/>
      <c r="KNE76" s="381"/>
      <c r="KNM76" s="392"/>
      <c r="KNN76" s="381"/>
      <c r="KNV76" s="392"/>
      <c r="KNW76" s="381"/>
      <c r="KOE76" s="392"/>
      <c r="KOF76" s="381"/>
      <c r="KON76" s="392"/>
      <c r="KOO76" s="381"/>
      <c r="KOW76" s="392"/>
      <c r="KOX76" s="381"/>
      <c r="KPF76" s="392"/>
      <c r="KPG76" s="381"/>
      <c r="KPO76" s="392"/>
      <c r="KPP76" s="381"/>
      <c r="KPX76" s="392"/>
      <c r="KPY76" s="381"/>
      <c r="KQG76" s="392"/>
      <c r="KQH76" s="381"/>
      <c r="KQP76" s="392"/>
      <c r="KQQ76" s="381"/>
      <c r="KQY76" s="392"/>
      <c r="KQZ76" s="381"/>
      <c r="KRH76" s="392"/>
      <c r="KRI76" s="381"/>
      <c r="KRQ76" s="392"/>
      <c r="KRR76" s="381"/>
      <c r="KRZ76" s="392"/>
      <c r="KSA76" s="381"/>
      <c r="KSI76" s="392"/>
      <c r="KSJ76" s="381"/>
      <c r="KSR76" s="392"/>
      <c r="KSS76" s="381"/>
      <c r="KTA76" s="392"/>
      <c r="KTB76" s="381"/>
      <c r="KTJ76" s="392"/>
      <c r="KTK76" s="381"/>
      <c r="KTS76" s="392"/>
      <c r="KTT76" s="381"/>
      <c r="KUB76" s="392"/>
      <c r="KUC76" s="381"/>
      <c r="KUK76" s="392"/>
      <c r="KUL76" s="381"/>
      <c r="KUT76" s="392"/>
      <c r="KUU76" s="381"/>
      <c r="KVC76" s="392"/>
      <c r="KVD76" s="381"/>
      <c r="KVL76" s="392"/>
      <c r="KVM76" s="381"/>
      <c r="KVU76" s="392"/>
      <c r="KVV76" s="381"/>
      <c r="KWD76" s="392"/>
      <c r="KWE76" s="381"/>
      <c r="KWM76" s="392"/>
      <c r="KWN76" s="381"/>
      <c r="KWV76" s="392"/>
      <c r="KWW76" s="381"/>
      <c r="KXE76" s="392"/>
      <c r="KXF76" s="381"/>
      <c r="KXN76" s="392"/>
      <c r="KXO76" s="381"/>
      <c r="KXW76" s="392"/>
      <c r="KXX76" s="381"/>
      <c r="KYF76" s="392"/>
      <c r="KYG76" s="381"/>
      <c r="KYO76" s="392"/>
      <c r="KYP76" s="381"/>
      <c r="KYX76" s="392"/>
      <c r="KYY76" s="381"/>
      <c r="KZG76" s="392"/>
      <c r="KZH76" s="381"/>
      <c r="KZP76" s="392"/>
      <c r="KZQ76" s="381"/>
      <c r="KZY76" s="392"/>
      <c r="KZZ76" s="381"/>
      <c r="LAH76" s="392"/>
      <c r="LAI76" s="381"/>
      <c r="LAQ76" s="392"/>
      <c r="LAR76" s="381"/>
      <c r="LAZ76" s="392"/>
      <c r="LBA76" s="381"/>
      <c r="LBI76" s="392"/>
      <c r="LBJ76" s="381"/>
      <c r="LBR76" s="392"/>
      <c r="LBS76" s="381"/>
      <c r="LCA76" s="392"/>
      <c r="LCB76" s="381"/>
      <c r="LCJ76" s="392"/>
      <c r="LCK76" s="381"/>
      <c r="LCS76" s="392"/>
      <c r="LCT76" s="381"/>
      <c r="LDB76" s="392"/>
      <c r="LDC76" s="381"/>
      <c r="LDK76" s="392"/>
      <c r="LDL76" s="381"/>
      <c r="LDT76" s="392"/>
      <c r="LDU76" s="381"/>
      <c r="LEC76" s="392"/>
      <c r="LED76" s="381"/>
      <c r="LEL76" s="392"/>
      <c r="LEM76" s="381"/>
      <c r="LEU76" s="392"/>
      <c r="LEV76" s="381"/>
      <c r="LFD76" s="392"/>
      <c r="LFE76" s="381"/>
      <c r="LFM76" s="392"/>
      <c r="LFN76" s="381"/>
      <c r="LFV76" s="392"/>
      <c r="LFW76" s="381"/>
      <c r="LGE76" s="392"/>
      <c r="LGF76" s="381"/>
      <c r="LGN76" s="392"/>
      <c r="LGO76" s="381"/>
      <c r="LGW76" s="392"/>
      <c r="LGX76" s="381"/>
      <c r="LHF76" s="392"/>
      <c r="LHG76" s="381"/>
      <c r="LHO76" s="392"/>
      <c r="LHP76" s="381"/>
      <c r="LHX76" s="392"/>
      <c r="LHY76" s="381"/>
      <c r="LIG76" s="392"/>
      <c r="LIH76" s="381"/>
      <c r="LIP76" s="392"/>
      <c r="LIQ76" s="381"/>
      <c r="LIY76" s="392"/>
      <c r="LIZ76" s="381"/>
      <c r="LJH76" s="392"/>
      <c r="LJI76" s="381"/>
      <c r="LJQ76" s="392"/>
      <c r="LJR76" s="381"/>
      <c r="LJZ76" s="392"/>
      <c r="LKA76" s="381"/>
      <c r="LKI76" s="392"/>
      <c r="LKJ76" s="381"/>
      <c r="LKR76" s="392"/>
      <c r="LKS76" s="381"/>
      <c r="LLA76" s="392"/>
      <c r="LLB76" s="381"/>
      <c r="LLJ76" s="392"/>
      <c r="LLK76" s="381"/>
      <c r="LLS76" s="392"/>
      <c r="LLT76" s="381"/>
      <c r="LMB76" s="392"/>
      <c r="LMC76" s="381"/>
      <c r="LMK76" s="392"/>
      <c r="LML76" s="381"/>
      <c r="LMT76" s="392"/>
      <c r="LMU76" s="381"/>
      <c r="LNC76" s="392"/>
      <c r="LND76" s="381"/>
      <c r="LNL76" s="392"/>
      <c r="LNM76" s="381"/>
      <c r="LNU76" s="392"/>
      <c r="LNV76" s="381"/>
      <c r="LOD76" s="392"/>
      <c r="LOE76" s="381"/>
      <c r="LOM76" s="392"/>
      <c r="LON76" s="381"/>
      <c r="LOV76" s="392"/>
      <c r="LOW76" s="381"/>
      <c r="LPE76" s="392"/>
      <c r="LPF76" s="381"/>
      <c r="LPN76" s="392"/>
      <c r="LPO76" s="381"/>
      <c r="LPW76" s="392"/>
      <c r="LPX76" s="381"/>
      <c r="LQF76" s="392"/>
      <c r="LQG76" s="381"/>
      <c r="LQO76" s="392"/>
      <c r="LQP76" s="381"/>
      <c r="LQX76" s="392"/>
      <c r="LQY76" s="381"/>
      <c r="LRG76" s="392"/>
      <c r="LRH76" s="381"/>
      <c r="LRP76" s="392"/>
      <c r="LRQ76" s="381"/>
      <c r="LRY76" s="392"/>
      <c r="LRZ76" s="381"/>
      <c r="LSH76" s="392"/>
      <c r="LSI76" s="381"/>
      <c r="LSQ76" s="392"/>
      <c r="LSR76" s="381"/>
      <c r="LSZ76" s="392"/>
      <c r="LTA76" s="381"/>
      <c r="LTI76" s="392"/>
      <c r="LTJ76" s="381"/>
      <c r="LTR76" s="392"/>
      <c r="LTS76" s="381"/>
      <c r="LUA76" s="392"/>
      <c r="LUB76" s="381"/>
      <c r="LUJ76" s="392"/>
      <c r="LUK76" s="381"/>
      <c r="LUS76" s="392"/>
      <c r="LUT76" s="381"/>
      <c r="LVB76" s="392"/>
      <c r="LVC76" s="381"/>
      <c r="LVK76" s="392"/>
      <c r="LVL76" s="381"/>
      <c r="LVT76" s="392"/>
      <c r="LVU76" s="381"/>
      <c r="LWC76" s="392"/>
      <c r="LWD76" s="381"/>
      <c r="LWL76" s="392"/>
      <c r="LWM76" s="381"/>
      <c r="LWU76" s="392"/>
      <c r="LWV76" s="381"/>
      <c r="LXD76" s="392"/>
      <c r="LXE76" s="381"/>
      <c r="LXM76" s="392"/>
      <c r="LXN76" s="381"/>
      <c r="LXV76" s="392"/>
      <c r="LXW76" s="381"/>
      <c r="LYE76" s="392"/>
      <c r="LYF76" s="381"/>
      <c r="LYN76" s="392"/>
      <c r="LYO76" s="381"/>
      <c r="LYW76" s="392"/>
      <c r="LYX76" s="381"/>
      <c r="LZF76" s="392"/>
      <c r="LZG76" s="381"/>
      <c r="LZO76" s="392"/>
      <c r="LZP76" s="381"/>
      <c r="LZX76" s="392"/>
      <c r="LZY76" s="381"/>
      <c r="MAG76" s="392"/>
      <c r="MAH76" s="381"/>
      <c r="MAP76" s="392"/>
      <c r="MAQ76" s="381"/>
      <c r="MAY76" s="392"/>
      <c r="MAZ76" s="381"/>
      <c r="MBH76" s="392"/>
      <c r="MBI76" s="381"/>
      <c r="MBQ76" s="392"/>
      <c r="MBR76" s="381"/>
      <c r="MBZ76" s="392"/>
      <c r="MCA76" s="381"/>
      <c r="MCI76" s="392"/>
      <c r="MCJ76" s="381"/>
      <c r="MCR76" s="392"/>
      <c r="MCS76" s="381"/>
      <c r="MDA76" s="392"/>
      <c r="MDB76" s="381"/>
      <c r="MDJ76" s="392"/>
      <c r="MDK76" s="381"/>
      <c r="MDS76" s="392"/>
      <c r="MDT76" s="381"/>
      <c r="MEB76" s="392"/>
      <c r="MEC76" s="381"/>
      <c r="MEK76" s="392"/>
      <c r="MEL76" s="381"/>
      <c r="MET76" s="392"/>
      <c r="MEU76" s="381"/>
      <c r="MFC76" s="392"/>
      <c r="MFD76" s="381"/>
      <c r="MFL76" s="392"/>
      <c r="MFM76" s="381"/>
      <c r="MFU76" s="392"/>
      <c r="MFV76" s="381"/>
      <c r="MGD76" s="392"/>
      <c r="MGE76" s="381"/>
      <c r="MGM76" s="392"/>
      <c r="MGN76" s="381"/>
      <c r="MGV76" s="392"/>
      <c r="MGW76" s="381"/>
      <c r="MHE76" s="392"/>
      <c r="MHF76" s="381"/>
      <c r="MHN76" s="392"/>
      <c r="MHO76" s="381"/>
      <c r="MHW76" s="392"/>
      <c r="MHX76" s="381"/>
      <c r="MIF76" s="392"/>
      <c r="MIG76" s="381"/>
      <c r="MIO76" s="392"/>
      <c r="MIP76" s="381"/>
      <c r="MIX76" s="392"/>
      <c r="MIY76" s="381"/>
      <c r="MJG76" s="392"/>
      <c r="MJH76" s="381"/>
      <c r="MJP76" s="392"/>
      <c r="MJQ76" s="381"/>
      <c r="MJY76" s="392"/>
      <c r="MJZ76" s="381"/>
      <c r="MKH76" s="392"/>
      <c r="MKI76" s="381"/>
      <c r="MKQ76" s="392"/>
      <c r="MKR76" s="381"/>
      <c r="MKZ76" s="392"/>
      <c r="MLA76" s="381"/>
      <c r="MLI76" s="392"/>
      <c r="MLJ76" s="381"/>
      <c r="MLR76" s="392"/>
      <c r="MLS76" s="381"/>
      <c r="MMA76" s="392"/>
      <c r="MMB76" s="381"/>
      <c r="MMJ76" s="392"/>
      <c r="MMK76" s="381"/>
      <c r="MMS76" s="392"/>
      <c r="MMT76" s="381"/>
      <c r="MNB76" s="392"/>
      <c r="MNC76" s="381"/>
      <c r="MNK76" s="392"/>
      <c r="MNL76" s="381"/>
      <c r="MNT76" s="392"/>
      <c r="MNU76" s="381"/>
      <c r="MOC76" s="392"/>
      <c r="MOD76" s="381"/>
      <c r="MOL76" s="392"/>
      <c r="MOM76" s="381"/>
      <c r="MOU76" s="392"/>
      <c r="MOV76" s="381"/>
      <c r="MPD76" s="392"/>
      <c r="MPE76" s="381"/>
      <c r="MPM76" s="392"/>
      <c r="MPN76" s="381"/>
      <c r="MPV76" s="392"/>
      <c r="MPW76" s="381"/>
      <c r="MQE76" s="392"/>
      <c r="MQF76" s="381"/>
      <c r="MQN76" s="392"/>
      <c r="MQO76" s="381"/>
      <c r="MQW76" s="392"/>
      <c r="MQX76" s="381"/>
      <c r="MRF76" s="392"/>
      <c r="MRG76" s="381"/>
      <c r="MRO76" s="392"/>
      <c r="MRP76" s="381"/>
      <c r="MRX76" s="392"/>
      <c r="MRY76" s="381"/>
      <c r="MSG76" s="392"/>
      <c r="MSH76" s="381"/>
      <c r="MSP76" s="392"/>
      <c r="MSQ76" s="381"/>
      <c r="MSY76" s="392"/>
      <c r="MSZ76" s="381"/>
      <c r="MTH76" s="392"/>
      <c r="MTI76" s="381"/>
      <c r="MTQ76" s="392"/>
      <c r="MTR76" s="381"/>
      <c r="MTZ76" s="392"/>
      <c r="MUA76" s="381"/>
      <c r="MUI76" s="392"/>
      <c r="MUJ76" s="381"/>
      <c r="MUR76" s="392"/>
      <c r="MUS76" s="381"/>
      <c r="MVA76" s="392"/>
      <c r="MVB76" s="381"/>
      <c r="MVJ76" s="392"/>
      <c r="MVK76" s="381"/>
      <c r="MVS76" s="392"/>
      <c r="MVT76" s="381"/>
      <c r="MWB76" s="392"/>
      <c r="MWC76" s="381"/>
      <c r="MWK76" s="392"/>
      <c r="MWL76" s="381"/>
      <c r="MWT76" s="392"/>
      <c r="MWU76" s="381"/>
      <c r="MXC76" s="392"/>
      <c r="MXD76" s="381"/>
      <c r="MXL76" s="392"/>
      <c r="MXM76" s="381"/>
      <c r="MXU76" s="392"/>
      <c r="MXV76" s="381"/>
      <c r="MYD76" s="392"/>
      <c r="MYE76" s="381"/>
      <c r="MYM76" s="392"/>
      <c r="MYN76" s="381"/>
      <c r="MYV76" s="392"/>
      <c r="MYW76" s="381"/>
      <c r="MZE76" s="392"/>
      <c r="MZF76" s="381"/>
      <c r="MZN76" s="392"/>
      <c r="MZO76" s="381"/>
      <c r="MZW76" s="392"/>
      <c r="MZX76" s="381"/>
      <c r="NAF76" s="392"/>
      <c r="NAG76" s="381"/>
      <c r="NAO76" s="392"/>
      <c r="NAP76" s="381"/>
      <c r="NAX76" s="392"/>
      <c r="NAY76" s="381"/>
      <c r="NBG76" s="392"/>
      <c r="NBH76" s="381"/>
      <c r="NBP76" s="392"/>
      <c r="NBQ76" s="381"/>
      <c r="NBY76" s="392"/>
      <c r="NBZ76" s="381"/>
      <c r="NCH76" s="392"/>
      <c r="NCI76" s="381"/>
      <c r="NCQ76" s="392"/>
      <c r="NCR76" s="381"/>
      <c r="NCZ76" s="392"/>
      <c r="NDA76" s="381"/>
      <c r="NDI76" s="392"/>
      <c r="NDJ76" s="381"/>
      <c r="NDR76" s="392"/>
      <c r="NDS76" s="381"/>
      <c r="NEA76" s="392"/>
      <c r="NEB76" s="381"/>
      <c r="NEJ76" s="392"/>
      <c r="NEK76" s="381"/>
      <c r="NES76" s="392"/>
      <c r="NET76" s="381"/>
      <c r="NFB76" s="392"/>
      <c r="NFC76" s="381"/>
      <c r="NFK76" s="392"/>
      <c r="NFL76" s="381"/>
      <c r="NFT76" s="392"/>
      <c r="NFU76" s="381"/>
      <c r="NGC76" s="392"/>
      <c r="NGD76" s="381"/>
      <c r="NGL76" s="392"/>
      <c r="NGM76" s="381"/>
      <c r="NGU76" s="392"/>
      <c r="NGV76" s="381"/>
      <c r="NHD76" s="392"/>
      <c r="NHE76" s="381"/>
      <c r="NHM76" s="392"/>
      <c r="NHN76" s="381"/>
      <c r="NHV76" s="392"/>
      <c r="NHW76" s="381"/>
      <c r="NIE76" s="392"/>
      <c r="NIF76" s="381"/>
      <c r="NIN76" s="392"/>
      <c r="NIO76" s="381"/>
      <c r="NIW76" s="392"/>
      <c r="NIX76" s="381"/>
      <c r="NJF76" s="392"/>
      <c r="NJG76" s="381"/>
      <c r="NJO76" s="392"/>
      <c r="NJP76" s="381"/>
      <c r="NJX76" s="392"/>
      <c r="NJY76" s="381"/>
      <c r="NKG76" s="392"/>
      <c r="NKH76" s="381"/>
      <c r="NKP76" s="392"/>
      <c r="NKQ76" s="381"/>
      <c r="NKY76" s="392"/>
      <c r="NKZ76" s="381"/>
      <c r="NLH76" s="392"/>
      <c r="NLI76" s="381"/>
      <c r="NLQ76" s="392"/>
      <c r="NLR76" s="381"/>
      <c r="NLZ76" s="392"/>
      <c r="NMA76" s="381"/>
      <c r="NMI76" s="392"/>
      <c r="NMJ76" s="381"/>
      <c r="NMR76" s="392"/>
      <c r="NMS76" s="381"/>
      <c r="NNA76" s="392"/>
      <c r="NNB76" s="381"/>
      <c r="NNJ76" s="392"/>
      <c r="NNK76" s="381"/>
      <c r="NNS76" s="392"/>
      <c r="NNT76" s="381"/>
      <c r="NOB76" s="392"/>
      <c r="NOC76" s="381"/>
      <c r="NOK76" s="392"/>
      <c r="NOL76" s="381"/>
      <c r="NOT76" s="392"/>
      <c r="NOU76" s="381"/>
      <c r="NPC76" s="392"/>
      <c r="NPD76" s="381"/>
      <c r="NPL76" s="392"/>
      <c r="NPM76" s="381"/>
      <c r="NPU76" s="392"/>
      <c r="NPV76" s="381"/>
      <c r="NQD76" s="392"/>
      <c r="NQE76" s="381"/>
      <c r="NQM76" s="392"/>
      <c r="NQN76" s="381"/>
      <c r="NQV76" s="392"/>
      <c r="NQW76" s="381"/>
      <c r="NRE76" s="392"/>
      <c r="NRF76" s="381"/>
      <c r="NRN76" s="392"/>
      <c r="NRO76" s="381"/>
      <c r="NRW76" s="392"/>
      <c r="NRX76" s="381"/>
      <c r="NSF76" s="392"/>
      <c r="NSG76" s="381"/>
      <c r="NSO76" s="392"/>
      <c r="NSP76" s="381"/>
      <c r="NSX76" s="392"/>
      <c r="NSY76" s="381"/>
      <c r="NTG76" s="392"/>
      <c r="NTH76" s="381"/>
      <c r="NTP76" s="392"/>
      <c r="NTQ76" s="381"/>
      <c r="NTY76" s="392"/>
      <c r="NTZ76" s="381"/>
      <c r="NUH76" s="392"/>
      <c r="NUI76" s="381"/>
      <c r="NUQ76" s="392"/>
      <c r="NUR76" s="381"/>
      <c r="NUZ76" s="392"/>
      <c r="NVA76" s="381"/>
      <c r="NVI76" s="392"/>
      <c r="NVJ76" s="381"/>
      <c r="NVR76" s="392"/>
      <c r="NVS76" s="381"/>
      <c r="NWA76" s="392"/>
      <c r="NWB76" s="381"/>
      <c r="NWJ76" s="392"/>
      <c r="NWK76" s="381"/>
      <c r="NWS76" s="392"/>
      <c r="NWT76" s="381"/>
      <c r="NXB76" s="392"/>
      <c r="NXC76" s="381"/>
      <c r="NXK76" s="392"/>
      <c r="NXL76" s="381"/>
      <c r="NXT76" s="392"/>
      <c r="NXU76" s="381"/>
      <c r="NYC76" s="392"/>
      <c r="NYD76" s="381"/>
      <c r="NYL76" s="392"/>
      <c r="NYM76" s="381"/>
      <c r="NYU76" s="392"/>
      <c r="NYV76" s="381"/>
      <c r="NZD76" s="392"/>
      <c r="NZE76" s="381"/>
      <c r="NZM76" s="392"/>
      <c r="NZN76" s="381"/>
      <c r="NZV76" s="392"/>
      <c r="NZW76" s="381"/>
      <c r="OAE76" s="392"/>
      <c r="OAF76" s="381"/>
      <c r="OAN76" s="392"/>
      <c r="OAO76" s="381"/>
      <c r="OAW76" s="392"/>
      <c r="OAX76" s="381"/>
      <c r="OBF76" s="392"/>
      <c r="OBG76" s="381"/>
      <c r="OBO76" s="392"/>
      <c r="OBP76" s="381"/>
      <c r="OBX76" s="392"/>
      <c r="OBY76" s="381"/>
      <c r="OCG76" s="392"/>
      <c r="OCH76" s="381"/>
      <c r="OCP76" s="392"/>
      <c r="OCQ76" s="381"/>
      <c r="OCY76" s="392"/>
      <c r="OCZ76" s="381"/>
      <c r="ODH76" s="392"/>
      <c r="ODI76" s="381"/>
      <c r="ODQ76" s="392"/>
      <c r="ODR76" s="381"/>
      <c r="ODZ76" s="392"/>
      <c r="OEA76" s="381"/>
      <c r="OEI76" s="392"/>
      <c r="OEJ76" s="381"/>
      <c r="OER76" s="392"/>
      <c r="OES76" s="381"/>
      <c r="OFA76" s="392"/>
      <c r="OFB76" s="381"/>
      <c r="OFJ76" s="392"/>
      <c r="OFK76" s="381"/>
      <c r="OFS76" s="392"/>
      <c r="OFT76" s="381"/>
      <c r="OGB76" s="392"/>
      <c r="OGC76" s="381"/>
      <c r="OGK76" s="392"/>
      <c r="OGL76" s="381"/>
      <c r="OGT76" s="392"/>
      <c r="OGU76" s="381"/>
      <c r="OHC76" s="392"/>
      <c r="OHD76" s="381"/>
      <c r="OHL76" s="392"/>
      <c r="OHM76" s="381"/>
      <c r="OHU76" s="392"/>
      <c r="OHV76" s="381"/>
      <c r="OID76" s="392"/>
      <c r="OIE76" s="381"/>
      <c r="OIM76" s="392"/>
      <c r="OIN76" s="381"/>
      <c r="OIV76" s="392"/>
      <c r="OIW76" s="381"/>
      <c r="OJE76" s="392"/>
      <c r="OJF76" s="381"/>
      <c r="OJN76" s="392"/>
      <c r="OJO76" s="381"/>
      <c r="OJW76" s="392"/>
      <c r="OJX76" s="381"/>
      <c r="OKF76" s="392"/>
      <c r="OKG76" s="381"/>
      <c r="OKO76" s="392"/>
      <c r="OKP76" s="381"/>
      <c r="OKX76" s="392"/>
      <c r="OKY76" s="381"/>
      <c r="OLG76" s="392"/>
      <c r="OLH76" s="381"/>
      <c r="OLP76" s="392"/>
      <c r="OLQ76" s="381"/>
      <c r="OLY76" s="392"/>
      <c r="OLZ76" s="381"/>
      <c r="OMH76" s="392"/>
      <c r="OMI76" s="381"/>
      <c r="OMQ76" s="392"/>
      <c r="OMR76" s="381"/>
      <c r="OMZ76" s="392"/>
      <c r="ONA76" s="381"/>
      <c r="ONI76" s="392"/>
      <c r="ONJ76" s="381"/>
      <c r="ONR76" s="392"/>
      <c r="ONS76" s="381"/>
      <c r="OOA76" s="392"/>
      <c r="OOB76" s="381"/>
      <c r="OOJ76" s="392"/>
      <c r="OOK76" s="381"/>
      <c r="OOS76" s="392"/>
      <c r="OOT76" s="381"/>
      <c r="OPB76" s="392"/>
      <c r="OPC76" s="381"/>
      <c r="OPK76" s="392"/>
      <c r="OPL76" s="381"/>
      <c r="OPT76" s="392"/>
      <c r="OPU76" s="381"/>
      <c r="OQC76" s="392"/>
      <c r="OQD76" s="381"/>
      <c r="OQL76" s="392"/>
      <c r="OQM76" s="381"/>
      <c r="OQU76" s="392"/>
      <c r="OQV76" s="381"/>
      <c r="ORD76" s="392"/>
      <c r="ORE76" s="381"/>
      <c r="ORM76" s="392"/>
      <c r="ORN76" s="381"/>
      <c r="ORV76" s="392"/>
      <c r="ORW76" s="381"/>
      <c r="OSE76" s="392"/>
      <c r="OSF76" s="381"/>
      <c r="OSN76" s="392"/>
      <c r="OSO76" s="381"/>
      <c r="OSW76" s="392"/>
      <c r="OSX76" s="381"/>
      <c r="OTF76" s="392"/>
      <c r="OTG76" s="381"/>
      <c r="OTO76" s="392"/>
      <c r="OTP76" s="381"/>
      <c r="OTX76" s="392"/>
      <c r="OTY76" s="381"/>
      <c r="OUG76" s="392"/>
      <c r="OUH76" s="381"/>
      <c r="OUP76" s="392"/>
      <c r="OUQ76" s="381"/>
      <c r="OUY76" s="392"/>
      <c r="OUZ76" s="381"/>
      <c r="OVH76" s="392"/>
      <c r="OVI76" s="381"/>
      <c r="OVQ76" s="392"/>
      <c r="OVR76" s="381"/>
      <c r="OVZ76" s="392"/>
      <c r="OWA76" s="381"/>
      <c r="OWI76" s="392"/>
      <c r="OWJ76" s="381"/>
      <c r="OWR76" s="392"/>
      <c r="OWS76" s="381"/>
      <c r="OXA76" s="392"/>
      <c r="OXB76" s="381"/>
      <c r="OXJ76" s="392"/>
      <c r="OXK76" s="381"/>
      <c r="OXS76" s="392"/>
      <c r="OXT76" s="381"/>
      <c r="OYB76" s="392"/>
      <c r="OYC76" s="381"/>
      <c r="OYK76" s="392"/>
      <c r="OYL76" s="381"/>
      <c r="OYT76" s="392"/>
      <c r="OYU76" s="381"/>
      <c r="OZC76" s="392"/>
      <c r="OZD76" s="381"/>
      <c r="OZL76" s="392"/>
      <c r="OZM76" s="381"/>
      <c r="OZU76" s="392"/>
      <c r="OZV76" s="381"/>
      <c r="PAD76" s="392"/>
      <c r="PAE76" s="381"/>
      <c r="PAM76" s="392"/>
      <c r="PAN76" s="381"/>
      <c r="PAV76" s="392"/>
      <c r="PAW76" s="381"/>
      <c r="PBE76" s="392"/>
      <c r="PBF76" s="381"/>
      <c r="PBN76" s="392"/>
      <c r="PBO76" s="381"/>
      <c r="PBW76" s="392"/>
      <c r="PBX76" s="381"/>
      <c r="PCF76" s="392"/>
      <c r="PCG76" s="381"/>
      <c r="PCO76" s="392"/>
      <c r="PCP76" s="381"/>
      <c r="PCX76" s="392"/>
      <c r="PCY76" s="381"/>
      <c r="PDG76" s="392"/>
      <c r="PDH76" s="381"/>
      <c r="PDP76" s="392"/>
      <c r="PDQ76" s="381"/>
      <c r="PDY76" s="392"/>
      <c r="PDZ76" s="381"/>
      <c r="PEH76" s="392"/>
      <c r="PEI76" s="381"/>
      <c r="PEQ76" s="392"/>
      <c r="PER76" s="381"/>
      <c r="PEZ76" s="392"/>
      <c r="PFA76" s="381"/>
      <c r="PFI76" s="392"/>
      <c r="PFJ76" s="381"/>
      <c r="PFR76" s="392"/>
      <c r="PFS76" s="381"/>
      <c r="PGA76" s="392"/>
      <c r="PGB76" s="381"/>
      <c r="PGJ76" s="392"/>
      <c r="PGK76" s="381"/>
      <c r="PGS76" s="392"/>
      <c r="PGT76" s="381"/>
      <c r="PHB76" s="392"/>
      <c r="PHC76" s="381"/>
      <c r="PHK76" s="392"/>
      <c r="PHL76" s="381"/>
      <c r="PHT76" s="392"/>
      <c r="PHU76" s="381"/>
      <c r="PIC76" s="392"/>
      <c r="PID76" s="381"/>
      <c r="PIL76" s="392"/>
      <c r="PIM76" s="381"/>
      <c r="PIU76" s="392"/>
      <c r="PIV76" s="381"/>
      <c r="PJD76" s="392"/>
      <c r="PJE76" s="381"/>
      <c r="PJM76" s="392"/>
      <c r="PJN76" s="381"/>
      <c r="PJV76" s="392"/>
      <c r="PJW76" s="381"/>
      <c r="PKE76" s="392"/>
      <c r="PKF76" s="381"/>
      <c r="PKN76" s="392"/>
      <c r="PKO76" s="381"/>
      <c r="PKW76" s="392"/>
      <c r="PKX76" s="381"/>
      <c r="PLF76" s="392"/>
      <c r="PLG76" s="381"/>
      <c r="PLO76" s="392"/>
      <c r="PLP76" s="381"/>
      <c r="PLX76" s="392"/>
      <c r="PLY76" s="381"/>
      <c r="PMG76" s="392"/>
      <c r="PMH76" s="381"/>
      <c r="PMP76" s="392"/>
      <c r="PMQ76" s="381"/>
      <c r="PMY76" s="392"/>
      <c r="PMZ76" s="381"/>
      <c r="PNH76" s="392"/>
      <c r="PNI76" s="381"/>
      <c r="PNQ76" s="392"/>
      <c r="PNR76" s="381"/>
      <c r="PNZ76" s="392"/>
      <c r="POA76" s="381"/>
      <c r="POI76" s="392"/>
      <c r="POJ76" s="381"/>
      <c r="POR76" s="392"/>
      <c r="POS76" s="381"/>
      <c r="PPA76" s="392"/>
      <c r="PPB76" s="381"/>
      <c r="PPJ76" s="392"/>
      <c r="PPK76" s="381"/>
      <c r="PPS76" s="392"/>
      <c r="PPT76" s="381"/>
      <c r="PQB76" s="392"/>
      <c r="PQC76" s="381"/>
      <c r="PQK76" s="392"/>
      <c r="PQL76" s="381"/>
      <c r="PQT76" s="392"/>
      <c r="PQU76" s="381"/>
      <c r="PRC76" s="392"/>
      <c r="PRD76" s="381"/>
      <c r="PRL76" s="392"/>
      <c r="PRM76" s="381"/>
      <c r="PRU76" s="392"/>
      <c r="PRV76" s="381"/>
      <c r="PSD76" s="392"/>
      <c r="PSE76" s="381"/>
      <c r="PSM76" s="392"/>
      <c r="PSN76" s="381"/>
      <c r="PSV76" s="392"/>
      <c r="PSW76" s="381"/>
      <c r="PTE76" s="392"/>
      <c r="PTF76" s="381"/>
      <c r="PTN76" s="392"/>
      <c r="PTO76" s="381"/>
      <c r="PTW76" s="392"/>
      <c r="PTX76" s="381"/>
      <c r="PUF76" s="392"/>
      <c r="PUG76" s="381"/>
      <c r="PUO76" s="392"/>
      <c r="PUP76" s="381"/>
      <c r="PUX76" s="392"/>
      <c r="PUY76" s="381"/>
      <c r="PVG76" s="392"/>
      <c r="PVH76" s="381"/>
      <c r="PVP76" s="392"/>
      <c r="PVQ76" s="381"/>
      <c r="PVY76" s="392"/>
      <c r="PVZ76" s="381"/>
      <c r="PWH76" s="392"/>
      <c r="PWI76" s="381"/>
      <c r="PWQ76" s="392"/>
      <c r="PWR76" s="381"/>
      <c r="PWZ76" s="392"/>
      <c r="PXA76" s="381"/>
      <c r="PXI76" s="392"/>
      <c r="PXJ76" s="381"/>
      <c r="PXR76" s="392"/>
      <c r="PXS76" s="381"/>
      <c r="PYA76" s="392"/>
      <c r="PYB76" s="381"/>
      <c r="PYJ76" s="392"/>
      <c r="PYK76" s="381"/>
      <c r="PYS76" s="392"/>
      <c r="PYT76" s="381"/>
      <c r="PZB76" s="392"/>
      <c r="PZC76" s="381"/>
      <c r="PZK76" s="392"/>
      <c r="PZL76" s="381"/>
      <c r="PZT76" s="392"/>
      <c r="PZU76" s="381"/>
      <c r="QAC76" s="392"/>
      <c r="QAD76" s="381"/>
      <c r="QAL76" s="392"/>
      <c r="QAM76" s="381"/>
      <c r="QAU76" s="392"/>
      <c r="QAV76" s="381"/>
      <c r="QBD76" s="392"/>
      <c r="QBE76" s="381"/>
      <c r="QBM76" s="392"/>
      <c r="QBN76" s="381"/>
      <c r="QBV76" s="392"/>
      <c r="QBW76" s="381"/>
      <c r="QCE76" s="392"/>
      <c r="QCF76" s="381"/>
      <c r="QCN76" s="392"/>
      <c r="QCO76" s="381"/>
      <c r="QCW76" s="392"/>
      <c r="QCX76" s="381"/>
      <c r="QDF76" s="392"/>
      <c r="QDG76" s="381"/>
      <c r="QDO76" s="392"/>
      <c r="QDP76" s="381"/>
      <c r="QDX76" s="392"/>
      <c r="QDY76" s="381"/>
      <c r="QEG76" s="392"/>
      <c r="QEH76" s="381"/>
      <c r="QEP76" s="392"/>
      <c r="QEQ76" s="381"/>
      <c r="QEY76" s="392"/>
      <c r="QEZ76" s="381"/>
      <c r="QFH76" s="392"/>
      <c r="QFI76" s="381"/>
      <c r="QFQ76" s="392"/>
      <c r="QFR76" s="381"/>
      <c r="QFZ76" s="392"/>
      <c r="QGA76" s="381"/>
      <c r="QGI76" s="392"/>
      <c r="QGJ76" s="381"/>
      <c r="QGR76" s="392"/>
      <c r="QGS76" s="381"/>
      <c r="QHA76" s="392"/>
      <c r="QHB76" s="381"/>
      <c r="QHJ76" s="392"/>
      <c r="QHK76" s="381"/>
      <c r="QHS76" s="392"/>
      <c r="QHT76" s="381"/>
      <c r="QIB76" s="392"/>
      <c r="QIC76" s="381"/>
      <c r="QIK76" s="392"/>
      <c r="QIL76" s="381"/>
      <c r="QIT76" s="392"/>
      <c r="QIU76" s="381"/>
      <c r="QJC76" s="392"/>
      <c r="QJD76" s="381"/>
      <c r="QJL76" s="392"/>
      <c r="QJM76" s="381"/>
      <c r="QJU76" s="392"/>
      <c r="QJV76" s="381"/>
      <c r="QKD76" s="392"/>
      <c r="QKE76" s="381"/>
      <c r="QKM76" s="392"/>
      <c r="QKN76" s="381"/>
      <c r="QKV76" s="392"/>
      <c r="QKW76" s="381"/>
      <c r="QLE76" s="392"/>
      <c r="QLF76" s="381"/>
      <c r="QLN76" s="392"/>
      <c r="QLO76" s="381"/>
      <c r="QLW76" s="392"/>
      <c r="QLX76" s="381"/>
      <c r="QMF76" s="392"/>
      <c r="QMG76" s="381"/>
      <c r="QMO76" s="392"/>
      <c r="QMP76" s="381"/>
      <c r="QMX76" s="392"/>
      <c r="QMY76" s="381"/>
      <c r="QNG76" s="392"/>
      <c r="QNH76" s="381"/>
      <c r="QNP76" s="392"/>
      <c r="QNQ76" s="381"/>
      <c r="QNY76" s="392"/>
      <c r="QNZ76" s="381"/>
      <c r="QOH76" s="392"/>
      <c r="QOI76" s="381"/>
      <c r="QOQ76" s="392"/>
      <c r="QOR76" s="381"/>
      <c r="QOZ76" s="392"/>
      <c r="QPA76" s="381"/>
      <c r="QPI76" s="392"/>
      <c r="QPJ76" s="381"/>
      <c r="QPR76" s="392"/>
      <c r="QPS76" s="381"/>
      <c r="QQA76" s="392"/>
      <c r="QQB76" s="381"/>
      <c r="QQJ76" s="392"/>
      <c r="QQK76" s="381"/>
      <c r="QQS76" s="392"/>
      <c r="QQT76" s="381"/>
      <c r="QRB76" s="392"/>
      <c r="QRC76" s="381"/>
      <c r="QRK76" s="392"/>
      <c r="QRL76" s="381"/>
      <c r="QRT76" s="392"/>
      <c r="QRU76" s="381"/>
      <c r="QSC76" s="392"/>
      <c r="QSD76" s="381"/>
      <c r="QSL76" s="392"/>
      <c r="QSM76" s="381"/>
      <c r="QSU76" s="392"/>
      <c r="QSV76" s="381"/>
      <c r="QTD76" s="392"/>
      <c r="QTE76" s="381"/>
      <c r="QTM76" s="392"/>
      <c r="QTN76" s="381"/>
      <c r="QTV76" s="392"/>
      <c r="QTW76" s="381"/>
      <c r="QUE76" s="392"/>
      <c r="QUF76" s="381"/>
      <c r="QUN76" s="392"/>
      <c r="QUO76" s="381"/>
      <c r="QUW76" s="392"/>
      <c r="QUX76" s="381"/>
      <c r="QVF76" s="392"/>
      <c r="QVG76" s="381"/>
      <c r="QVO76" s="392"/>
      <c r="QVP76" s="381"/>
      <c r="QVX76" s="392"/>
      <c r="QVY76" s="381"/>
      <c r="QWG76" s="392"/>
      <c r="QWH76" s="381"/>
      <c r="QWP76" s="392"/>
      <c r="QWQ76" s="381"/>
      <c r="QWY76" s="392"/>
      <c r="QWZ76" s="381"/>
      <c r="QXH76" s="392"/>
      <c r="QXI76" s="381"/>
      <c r="QXQ76" s="392"/>
      <c r="QXR76" s="381"/>
      <c r="QXZ76" s="392"/>
      <c r="QYA76" s="381"/>
      <c r="QYI76" s="392"/>
      <c r="QYJ76" s="381"/>
      <c r="QYR76" s="392"/>
      <c r="QYS76" s="381"/>
      <c r="QZA76" s="392"/>
      <c r="QZB76" s="381"/>
      <c r="QZJ76" s="392"/>
      <c r="QZK76" s="381"/>
      <c r="QZS76" s="392"/>
      <c r="QZT76" s="381"/>
      <c r="RAB76" s="392"/>
      <c r="RAC76" s="381"/>
      <c r="RAK76" s="392"/>
      <c r="RAL76" s="381"/>
      <c r="RAT76" s="392"/>
      <c r="RAU76" s="381"/>
      <c r="RBC76" s="392"/>
      <c r="RBD76" s="381"/>
      <c r="RBL76" s="392"/>
      <c r="RBM76" s="381"/>
      <c r="RBU76" s="392"/>
      <c r="RBV76" s="381"/>
      <c r="RCD76" s="392"/>
      <c r="RCE76" s="381"/>
      <c r="RCM76" s="392"/>
      <c r="RCN76" s="381"/>
      <c r="RCV76" s="392"/>
      <c r="RCW76" s="381"/>
      <c r="RDE76" s="392"/>
      <c r="RDF76" s="381"/>
      <c r="RDN76" s="392"/>
      <c r="RDO76" s="381"/>
      <c r="RDW76" s="392"/>
      <c r="RDX76" s="381"/>
      <c r="REF76" s="392"/>
      <c r="REG76" s="381"/>
      <c r="REO76" s="392"/>
      <c r="REP76" s="381"/>
      <c r="REX76" s="392"/>
      <c r="REY76" s="381"/>
      <c r="RFG76" s="392"/>
      <c r="RFH76" s="381"/>
      <c r="RFP76" s="392"/>
      <c r="RFQ76" s="381"/>
      <c r="RFY76" s="392"/>
      <c r="RFZ76" s="381"/>
      <c r="RGH76" s="392"/>
      <c r="RGI76" s="381"/>
      <c r="RGQ76" s="392"/>
      <c r="RGR76" s="381"/>
      <c r="RGZ76" s="392"/>
      <c r="RHA76" s="381"/>
      <c r="RHI76" s="392"/>
      <c r="RHJ76" s="381"/>
      <c r="RHR76" s="392"/>
      <c r="RHS76" s="381"/>
      <c r="RIA76" s="392"/>
      <c r="RIB76" s="381"/>
      <c r="RIJ76" s="392"/>
      <c r="RIK76" s="381"/>
      <c r="RIS76" s="392"/>
      <c r="RIT76" s="381"/>
      <c r="RJB76" s="392"/>
      <c r="RJC76" s="381"/>
      <c r="RJK76" s="392"/>
      <c r="RJL76" s="381"/>
      <c r="RJT76" s="392"/>
      <c r="RJU76" s="381"/>
      <c r="RKC76" s="392"/>
      <c r="RKD76" s="381"/>
      <c r="RKL76" s="392"/>
      <c r="RKM76" s="381"/>
      <c r="RKU76" s="392"/>
      <c r="RKV76" s="381"/>
      <c r="RLD76" s="392"/>
      <c r="RLE76" s="381"/>
      <c r="RLM76" s="392"/>
      <c r="RLN76" s="381"/>
      <c r="RLV76" s="392"/>
      <c r="RLW76" s="381"/>
      <c r="RME76" s="392"/>
      <c r="RMF76" s="381"/>
      <c r="RMN76" s="392"/>
      <c r="RMO76" s="381"/>
      <c r="RMW76" s="392"/>
      <c r="RMX76" s="381"/>
      <c r="RNF76" s="392"/>
      <c r="RNG76" s="381"/>
      <c r="RNO76" s="392"/>
      <c r="RNP76" s="381"/>
      <c r="RNX76" s="392"/>
      <c r="RNY76" s="381"/>
      <c r="ROG76" s="392"/>
      <c r="ROH76" s="381"/>
      <c r="ROP76" s="392"/>
      <c r="ROQ76" s="381"/>
      <c r="ROY76" s="392"/>
      <c r="ROZ76" s="381"/>
      <c r="RPH76" s="392"/>
      <c r="RPI76" s="381"/>
      <c r="RPQ76" s="392"/>
      <c r="RPR76" s="381"/>
      <c r="RPZ76" s="392"/>
      <c r="RQA76" s="381"/>
      <c r="RQI76" s="392"/>
      <c r="RQJ76" s="381"/>
      <c r="RQR76" s="392"/>
      <c r="RQS76" s="381"/>
      <c r="RRA76" s="392"/>
      <c r="RRB76" s="381"/>
      <c r="RRJ76" s="392"/>
      <c r="RRK76" s="381"/>
      <c r="RRS76" s="392"/>
      <c r="RRT76" s="381"/>
      <c r="RSB76" s="392"/>
      <c r="RSC76" s="381"/>
      <c r="RSK76" s="392"/>
      <c r="RSL76" s="381"/>
      <c r="RST76" s="392"/>
      <c r="RSU76" s="381"/>
      <c r="RTC76" s="392"/>
      <c r="RTD76" s="381"/>
      <c r="RTL76" s="392"/>
      <c r="RTM76" s="381"/>
      <c r="RTU76" s="392"/>
      <c r="RTV76" s="381"/>
      <c r="RUD76" s="392"/>
      <c r="RUE76" s="381"/>
      <c r="RUM76" s="392"/>
      <c r="RUN76" s="381"/>
      <c r="RUV76" s="392"/>
      <c r="RUW76" s="381"/>
      <c r="RVE76" s="392"/>
      <c r="RVF76" s="381"/>
      <c r="RVN76" s="392"/>
      <c r="RVO76" s="381"/>
      <c r="RVW76" s="392"/>
      <c r="RVX76" s="381"/>
      <c r="RWF76" s="392"/>
      <c r="RWG76" s="381"/>
      <c r="RWO76" s="392"/>
      <c r="RWP76" s="381"/>
      <c r="RWX76" s="392"/>
      <c r="RWY76" s="381"/>
      <c r="RXG76" s="392"/>
      <c r="RXH76" s="381"/>
      <c r="RXP76" s="392"/>
      <c r="RXQ76" s="381"/>
      <c r="RXY76" s="392"/>
      <c r="RXZ76" s="381"/>
      <c r="RYH76" s="392"/>
      <c r="RYI76" s="381"/>
      <c r="RYQ76" s="392"/>
      <c r="RYR76" s="381"/>
      <c r="RYZ76" s="392"/>
      <c r="RZA76" s="381"/>
      <c r="RZI76" s="392"/>
      <c r="RZJ76" s="381"/>
      <c r="RZR76" s="392"/>
      <c r="RZS76" s="381"/>
      <c r="SAA76" s="392"/>
      <c r="SAB76" s="381"/>
      <c r="SAJ76" s="392"/>
      <c r="SAK76" s="381"/>
      <c r="SAS76" s="392"/>
      <c r="SAT76" s="381"/>
      <c r="SBB76" s="392"/>
      <c r="SBC76" s="381"/>
      <c r="SBK76" s="392"/>
      <c r="SBL76" s="381"/>
      <c r="SBT76" s="392"/>
      <c r="SBU76" s="381"/>
      <c r="SCC76" s="392"/>
      <c r="SCD76" s="381"/>
      <c r="SCL76" s="392"/>
      <c r="SCM76" s="381"/>
      <c r="SCU76" s="392"/>
      <c r="SCV76" s="381"/>
      <c r="SDD76" s="392"/>
      <c r="SDE76" s="381"/>
      <c r="SDM76" s="392"/>
      <c r="SDN76" s="381"/>
      <c r="SDV76" s="392"/>
      <c r="SDW76" s="381"/>
      <c r="SEE76" s="392"/>
      <c r="SEF76" s="381"/>
      <c r="SEN76" s="392"/>
      <c r="SEO76" s="381"/>
      <c r="SEW76" s="392"/>
      <c r="SEX76" s="381"/>
      <c r="SFF76" s="392"/>
      <c r="SFG76" s="381"/>
      <c r="SFO76" s="392"/>
      <c r="SFP76" s="381"/>
      <c r="SFX76" s="392"/>
      <c r="SFY76" s="381"/>
      <c r="SGG76" s="392"/>
      <c r="SGH76" s="381"/>
      <c r="SGP76" s="392"/>
      <c r="SGQ76" s="381"/>
      <c r="SGY76" s="392"/>
      <c r="SGZ76" s="381"/>
      <c r="SHH76" s="392"/>
      <c r="SHI76" s="381"/>
      <c r="SHQ76" s="392"/>
      <c r="SHR76" s="381"/>
      <c r="SHZ76" s="392"/>
      <c r="SIA76" s="381"/>
      <c r="SII76" s="392"/>
      <c r="SIJ76" s="381"/>
      <c r="SIR76" s="392"/>
      <c r="SIS76" s="381"/>
      <c r="SJA76" s="392"/>
      <c r="SJB76" s="381"/>
      <c r="SJJ76" s="392"/>
      <c r="SJK76" s="381"/>
      <c r="SJS76" s="392"/>
      <c r="SJT76" s="381"/>
      <c r="SKB76" s="392"/>
      <c r="SKC76" s="381"/>
      <c r="SKK76" s="392"/>
      <c r="SKL76" s="381"/>
      <c r="SKT76" s="392"/>
      <c r="SKU76" s="381"/>
      <c r="SLC76" s="392"/>
      <c r="SLD76" s="381"/>
      <c r="SLL76" s="392"/>
      <c r="SLM76" s="381"/>
      <c r="SLU76" s="392"/>
      <c r="SLV76" s="381"/>
      <c r="SMD76" s="392"/>
      <c r="SME76" s="381"/>
      <c r="SMM76" s="392"/>
      <c r="SMN76" s="381"/>
      <c r="SMV76" s="392"/>
      <c r="SMW76" s="381"/>
      <c r="SNE76" s="392"/>
      <c r="SNF76" s="381"/>
      <c r="SNN76" s="392"/>
      <c r="SNO76" s="381"/>
      <c r="SNW76" s="392"/>
      <c r="SNX76" s="381"/>
      <c r="SOF76" s="392"/>
      <c r="SOG76" s="381"/>
      <c r="SOO76" s="392"/>
      <c r="SOP76" s="381"/>
      <c r="SOX76" s="392"/>
      <c r="SOY76" s="381"/>
      <c r="SPG76" s="392"/>
      <c r="SPH76" s="381"/>
      <c r="SPP76" s="392"/>
      <c r="SPQ76" s="381"/>
      <c r="SPY76" s="392"/>
      <c r="SPZ76" s="381"/>
      <c r="SQH76" s="392"/>
      <c r="SQI76" s="381"/>
      <c r="SQQ76" s="392"/>
      <c r="SQR76" s="381"/>
      <c r="SQZ76" s="392"/>
      <c r="SRA76" s="381"/>
      <c r="SRI76" s="392"/>
      <c r="SRJ76" s="381"/>
      <c r="SRR76" s="392"/>
      <c r="SRS76" s="381"/>
      <c r="SSA76" s="392"/>
      <c r="SSB76" s="381"/>
      <c r="SSJ76" s="392"/>
      <c r="SSK76" s="381"/>
      <c r="SSS76" s="392"/>
      <c r="SST76" s="381"/>
      <c r="STB76" s="392"/>
      <c r="STC76" s="381"/>
      <c r="STK76" s="392"/>
      <c r="STL76" s="381"/>
      <c r="STT76" s="392"/>
      <c r="STU76" s="381"/>
      <c r="SUC76" s="392"/>
      <c r="SUD76" s="381"/>
      <c r="SUL76" s="392"/>
      <c r="SUM76" s="381"/>
      <c r="SUU76" s="392"/>
      <c r="SUV76" s="381"/>
      <c r="SVD76" s="392"/>
      <c r="SVE76" s="381"/>
      <c r="SVM76" s="392"/>
      <c r="SVN76" s="381"/>
      <c r="SVV76" s="392"/>
      <c r="SVW76" s="381"/>
      <c r="SWE76" s="392"/>
      <c r="SWF76" s="381"/>
      <c r="SWN76" s="392"/>
      <c r="SWO76" s="381"/>
      <c r="SWW76" s="392"/>
      <c r="SWX76" s="381"/>
      <c r="SXF76" s="392"/>
      <c r="SXG76" s="381"/>
      <c r="SXO76" s="392"/>
      <c r="SXP76" s="381"/>
      <c r="SXX76" s="392"/>
      <c r="SXY76" s="381"/>
      <c r="SYG76" s="392"/>
      <c r="SYH76" s="381"/>
      <c r="SYP76" s="392"/>
      <c r="SYQ76" s="381"/>
      <c r="SYY76" s="392"/>
      <c r="SYZ76" s="381"/>
      <c r="SZH76" s="392"/>
      <c r="SZI76" s="381"/>
      <c r="SZQ76" s="392"/>
      <c r="SZR76" s="381"/>
      <c r="SZZ76" s="392"/>
      <c r="TAA76" s="381"/>
      <c r="TAI76" s="392"/>
      <c r="TAJ76" s="381"/>
      <c r="TAR76" s="392"/>
      <c r="TAS76" s="381"/>
      <c r="TBA76" s="392"/>
      <c r="TBB76" s="381"/>
      <c r="TBJ76" s="392"/>
      <c r="TBK76" s="381"/>
      <c r="TBS76" s="392"/>
      <c r="TBT76" s="381"/>
      <c r="TCB76" s="392"/>
      <c r="TCC76" s="381"/>
      <c r="TCK76" s="392"/>
      <c r="TCL76" s="381"/>
      <c r="TCT76" s="392"/>
      <c r="TCU76" s="381"/>
      <c r="TDC76" s="392"/>
      <c r="TDD76" s="381"/>
      <c r="TDL76" s="392"/>
      <c r="TDM76" s="381"/>
      <c r="TDU76" s="392"/>
      <c r="TDV76" s="381"/>
      <c r="TED76" s="392"/>
      <c r="TEE76" s="381"/>
      <c r="TEM76" s="392"/>
      <c r="TEN76" s="381"/>
      <c r="TEV76" s="392"/>
      <c r="TEW76" s="381"/>
      <c r="TFE76" s="392"/>
      <c r="TFF76" s="381"/>
      <c r="TFN76" s="392"/>
      <c r="TFO76" s="381"/>
      <c r="TFW76" s="392"/>
      <c r="TFX76" s="381"/>
      <c r="TGF76" s="392"/>
      <c r="TGG76" s="381"/>
      <c r="TGO76" s="392"/>
      <c r="TGP76" s="381"/>
      <c r="TGX76" s="392"/>
      <c r="TGY76" s="381"/>
      <c r="THG76" s="392"/>
      <c r="THH76" s="381"/>
      <c r="THP76" s="392"/>
      <c r="THQ76" s="381"/>
      <c r="THY76" s="392"/>
      <c r="THZ76" s="381"/>
      <c r="TIH76" s="392"/>
      <c r="TII76" s="381"/>
      <c r="TIQ76" s="392"/>
      <c r="TIR76" s="381"/>
      <c r="TIZ76" s="392"/>
      <c r="TJA76" s="381"/>
      <c r="TJI76" s="392"/>
      <c r="TJJ76" s="381"/>
      <c r="TJR76" s="392"/>
      <c r="TJS76" s="381"/>
      <c r="TKA76" s="392"/>
      <c r="TKB76" s="381"/>
      <c r="TKJ76" s="392"/>
      <c r="TKK76" s="381"/>
      <c r="TKS76" s="392"/>
      <c r="TKT76" s="381"/>
      <c r="TLB76" s="392"/>
      <c r="TLC76" s="381"/>
      <c r="TLK76" s="392"/>
      <c r="TLL76" s="381"/>
      <c r="TLT76" s="392"/>
      <c r="TLU76" s="381"/>
      <c r="TMC76" s="392"/>
      <c r="TMD76" s="381"/>
      <c r="TML76" s="392"/>
      <c r="TMM76" s="381"/>
      <c r="TMU76" s="392"/>
      <c r="TMV76" s="381"/>
      <c r="TND76" s="392"/>
      <c r="TNE76" s="381"/>
      <c r="TNM76" s="392"/>
      <c r="TNN76" s="381"/>
      <c r="TNV76" s="392"/>
      <c r="TNW76" s="381"/>
      <c r="TOE76" s="392"/>
      <c r="TOF76" s="381"/>
      <c r="TON76" s="392"/>
      <c r="TOO76" s="381"/>
      <c r="TOW76" s="392"/>
      <c r="TOX76" s="381"/>
      <c r="TPF76" s="392"/>
      <c r="TPG76" s="381"/>
      <c r="TPO76" s="392"/>
      <c r="TPP76" s="381"/>
      <c r="TPX76" s="392"/>
      <c r="TPY76" s="381"/>
      <c r="TQG76" s="392"/>
      <c r="TQH76" s="381"/>
      <c r="TQP76" s="392"/>
      <c r="TQQ76" s="381"/>
      <c r="TQY76" s="392"/>
      <c r="TQZ76" s="381"/>
      <c r="TRH76" s="392"/>
      <c r="TRI76" s="381"/>
      <c r="TRQ76" s="392"/>
      <c r="TRR76" s="381"/>
      <c r="TRZ76" s="392"/>
      <c r="TSA76" s="381"/>
      <c r="TSI76" s="392"/>
      <c r="TSJ76" s="381"/>
      <c r="TSR76" s="392"/>
      <c r="TSS76" s="381"/>
      <c r="TTA76" s="392"/>
      <c r="TTB76" s="381"/>
      <c r="TTJ76" s="392"/>
      <c r="TTK76" s="381"/>
      <c r="TTS76" s="392"/>
      <c r="TTT76" s="381"/>
      <c r="TUB76" s="392"/>
      <c r="TUC76" s="381"/>
      <c r="TUK76" s="392"/>
      <c r="TUL76" s="381"/>
      <c r="TUT76" s="392"/>
      <c r="TUU76" s="381"/>
      <c r="TVC76" s="392"/>
      <c r="TVD76" s="381"/>
      <c r="TVL76" s="392"/>
      <c r="TVM76" s="381"/>
      <c r="TVU76" s="392"/>
      <c r="TVV76" s="381"/>
      <c r="TWD76" s="392"/>
      <c r="TWE76" s="381"/>
      <c r="TWM76" s="392"/>
      <c r="TWN76" s="381"/>
      <c r="TWV76" s="392"/>
      <c r="TWW76" s="381"/>
      <c r="TXE76" s="392"/>
      <c r="TXF76" s="381"/>
      <c r="TXN76" s="392"/>
      <c r="TXO76" s="381"/>
      <c r="TXW76" s="392"/>
      <c r="TXX76" s="381"/>
      <c r="TYF76" s="392"/>
      <c r="TYG76" s="381"/>
      <c r="TYO76" s="392"/>
      <c r="TYP76" s="381"/>
      <c r="TYX76" s="392"/>
      <c r="TYY76" s="381"/>
      <c r="TZG76" s="392"/>
      <c r="TZH76" s="381"/>
      <c r="TZP76" s="392"/>
      <c r="TZQ76" s="381"/>
      <c r="TZY76" s="392"/>
      <c r="TZZ76" s="381"/>
      <c r="UAH76" s="392"/>
      <c r="UAI76" s="381"/>
      <c r="UAQ76" s="392"/>
      <c r="UAR76" s="381"/>
      <c r="UAZ76" s="392"/>
      <c r="UBA76" s="381"/>
      <c r="UBI76" s="392"/>
      <c r="UBJ76" s="381"/>
      <c r="UBR76" s="392"/>
      <c r="UBS76" s="381"/>
      <c r="UCA76" s="392"/>
      <c r="UCB76" s="381"/>
      <c r="UCJ76" s="392"/>
      <c r="UCK76" s="381"/>
      <c r="UCS76" s="392"/>
      <c r="UCT76" s="381"/>
      <c r="UDB76" s="392"/>
      <c r="UDC76" s="381"/>
      <c r="UDK76" s="392"/>
      <c r="UDL76" s="381"/>
      <c r="UDT76" s="392"/>
      <c r="UDU76" s="381"/>
      <c r="UEC76" s="392"/>
      <c r="UED76" s="381"/>
      <c r="UEL76" s="392"/>
      <c r="UEM76" s="381"/>
      <c r="UEU76" s="392"/>
      <c r="UEV76" s="381"/>
      <c r="UFD76" s="392"/>
      <c r="UFE76" s="381"/>
      <c r="UFM76" s="392"/>
      <c r="UFN76" s="381"/>
      <c r="UFV76" s="392"/>
      <c r="UFW76" s="381"/>
      <c r="UGE76" s="392"/>
      <c r="UGF76" s="381"/>
      <c r="UGN76" s="392"/>
      <c r="UGO76" s="381"/>
      <c r="UGW76" s="392"/>
      <c r="UGX76" s="381"/>
      <c r="UHF76" s="392"/>
      <c r="UHG76" s="381"/>
      <c r="UHO76" s="392"/>
      <c r="UHP76" s="381"/>
      <c r="UHX76" s="392"/>
      <c r="UHY76" s="381"/>
      <c r="UIG76" s="392"/>
      <c r="UIH76" s="381"/>
      <c r="UIP76" s="392"/>
      <c r="UIQ76" s="381"/>
      <c r="UIY76" s="392"/>
      <c r="UIZ76" s="381"/>
      <c r="UJH76" s="392"/>
      <c r="UJI76" s="381"/>
      <c r="UJQ76" s="392"/>
      <c r="UJR76" s="381"/>
      <c r="UJZ76" s="392"/>
      <c r="UKA76" s="381"/>
      <c r="UKI76" s="392"/>
      <c r="UKJ76" s="381"/>
      <c r="UKR76" s="392"/>
      <c r="UKS76" s="381"/>
      <c r="ULA76" s="392"/>
      <c r="ULB76" s="381"/>
      <c r="ULJ76" s="392"/>
      <c r="ULK76" s="381"/>
      <c r="ULS76" s="392"/>
      <c r="ULT76" s="381"/>
      <c r="UMB76" s="392"/>
      <c r="UMC76" s="381"/>
      <c r="UMK76" s="392"/>
      <c r="UML76" s="381"/>
      <c r="UMT76" s="392"/>
      <c r="UMU76" s="381"/>
      <c r="UNC76" s="392"/>
      <c r="UND76" s="381"/>
      <c r="UNL76" s="392"/>
      <c r="UNM76" s="381"/>
      <c r="UNU76" s="392"/>
      <c r="UNV76" s="381"/>
      <c r="UOD76" s="392"/>
      <c r="UOE76" s="381"/>
      <c r="UOM76" s="392"/>
      <c r="UON76" s="381"/>
      <c r="UOV76" s="392"/>
      <c r="UOW76" s="381"/>
      <c r="UPE76" s="392"/>
      <c r="UPF76" s="381"/>
      <c r="UPN76" s="392"/>
      <c r="UPO76" s="381"/>
      <c r="UPW76" s="392"/>
      <c r="UPX76" s="381"/>
      <c r="UQF76" s="392"/>
      <c r="UQG76" s="381"/>
      <c r="UQO76" s="392"/>
      <c r="UQP76" s="381"/>
      <c r="UQX76" s="392"/>
      <c r="UQY76" s="381"/>
      <c r="URG76" s="392"/>
      <c r="URH76" s="381"/>
      <c r="URP76" s="392"/>
      <c r="URQ76" s="381"/>
      <c r="URY76" s="392"/>
      <c r="URZ76" s="381"/>
      <c r="USH76" s="392"/>
      <c r="USI76" s="381"/>
      <c r="USQ76" s="392"/>
      <c r="USR76" s="381"/>
      <c r="USZ76" s="392"/>
      <c r="UTA76" s="381"/>
      <c r="UTI76" s="392"/>
      <c r="UTJ76" s="381"/>
      <c r="UTR76" s="392"/>
      <c r="UTS76" s="381"/>
      <c r="UUA76" s="392"/>
      <c r="UUB76" s="381"/>
      <c r="UUJ76" s="392"/>
      <c r="UUK76" s="381"/>
      <c r="UUS76" s="392"/>
      <c r="UUT76" s="381"/>
      <c r="UVB76" s="392"/>
      <c r="UVC76" s="381"/>
      <c r="UVK76" s="392"/>
      <c r="UVL76" s="381"/>
      <c r="UVT76" s="392"/>
      <c r="UVU76" s="381"/>
      <c r="UWC76" s="392"/>
      <c r="UWD76" s="381"/>
      <c r="UWL76" s="392"/>
      <c r="UWM76" s="381"/>
      <c r="UWU76" s="392"/>
      <c r="UWV76" s="381"/>
      <c r="UXD76" s="392"/>
      <c r="UXE76" s="381"/>
      <c r="UXM76" s="392"/>
      <c r="UXN76" s="381"/>
      <c r="UXV76" s="392"/>
      <c r="UXW76" s="381"/>
      <c r="UYE76" s="392"/>
      <c r="UYF76" s="381"/>
      <c r="UYN76" s="392"/>
      <c r="UYO76" s="381"/>
      <c r="UYW76" s="392"/>
      <c r="UYX76" s="381"/>
      <c r="UZF76" s="392"/>
      <c r="UZG76" s="381"/>
      <c r="UZO76" s="392"/>
      <c r="UZP76" s="381"/>
      <c r="UZX76" s="392"/>
      <c r="UZY76" s="381"/>
      <c r="VAG76" s="392"/>
      <c r="VAH76" s="381"/>
      <c r="VAP76" s="392"/>
      <c r="VAQ76" s="381"/>
      <c r="VAY76" s="392"/>
      <c r="VAZ76" s="381"/>
      <c r="VBH76" s="392"/>
      <c r="VBI76" s="381"/>
      <c r="VBQ76" s="392"/>
      <c r="VBR76" s="381"/>
      <c r="VBZ76" s="392"/>
      <c r="VCA76" s="381"/>
      <c r="VCI76" s="392"/>
      <c r="VCJ76" s="381"/>
      <c r="VCR76" s="392"/>
      <c r="VCS76" s="381"/>
      <c r="VDA76" s="392"/>
      <c r="VDB76" s="381"/>
      <c r="VDJ76" s="392"/>
      <c r="VDK76" s="381"/>
      <c r="VDS76" s="392"/>
      <c r="VDT76" s="381"/>
      <c r="VEB76" s="392"/>
      <c r="VEC76" s="381"/>
      <c r="VEK76" s="392"/>
      <c r="VEL76" s="381"/>
      <c r="VET76" s="392"/>
      <c r="VEU76" s="381"/>
      <c r="VFC76" s="392"/>
      <c r="VFD76" s="381"/>
      <c r="VFL76" s="392"/>
      <c r="VFM76" s="381"/>
      <c r="VFU76" s="392"/>
      <c r="VFV76" s="381"/>
      <c r="VGD76" s="392"/>
      <c r="VGE76" s="381"/>
      <c r="VGM76" s="392"/>
      <c r="VGN76" s="381"/>
      <c r="VGV76" s="392"/>
      <c r="VGW76" s="381"/>
      <c r="VHE76" s="392"/>
      <c r="VHF76" s="381"/>
      <c r="VHN76" s="392"/>
      <c r="VHO76" s="381"/>
      <c r="VHW76" s="392"/>
      <c r="VHX76" s="381"/>
      <c r="VIF76" s="392"/>
      <c r="VIG76" s="381"/>
      <c r="VIO76" s="392"/>
      <c r="VIP76" s="381"/>
      <c r="VIX76" s="392"/>
      <c r="VIY76" s="381"/>
      <c r="VJG76" s="392"/>
      <c r="VJH76" s="381"/>
      <c r="VJP76" s="392"/>
      <c r="VJQ76" s="381"/>
      <c r="VJY76" s="392"/>
      <c r="VJZ76" s="381"/>
      <c r="VKH76" s="392"/>
      <c r="VKI76" s="381"/>
      <c r="VKQ76" s="392"/>
      <c r="VKR76" s="381"/>
      <c r="VKZ76" s="392"/>
      <c r="VLA76" s="381"/>
      <c r="VLI76" s="392"/>
      <c r="VLJ76" s="381"/>
      <c r="VLR76" s="392"/>
      <c r="VLS76" s="381"/>
      <c r="VMA76" s="392"/>
      <c r="VMB76" s="381"/>
      <c r="VMJ76" s="392"/>
      <c r="VMK76" s="381"/>
      <c r="VMS76" s="392"/>
      <c r="VMT76" s="381"/>
      <c r="VNB76" s="392"/>
      <c r="VNC76" s="381"/>
      <c r="VNK76" s="392"/>
      <c r="VNL76" s="381"/>
      <c r="VNT76" s="392"/>
      <c r="VNU76" s="381"/>
      <c r="VOC76" s="392"/>
      <c r="VOD76" s="381"/>
      <c r="VOL76" s="392"/>
      <c r="VOM76" s="381"/>
      <c r="VOU76" s="392"/>
      <c r="VOV76" s="381"/>
      <c r="VPD76" s="392"/>
      <c r="VPE76" s="381"/>
      <c r="VPM76" s="392"/>
      <c r="VPN76" s="381"/>
      <c r="VPV76" s="392"/>
      <c r="VPW76" s="381"/>
      <c r="VQE76" s="392"/>
      <c r="VQF76" s="381"/>
      <c r="VQN76" s="392"/>
      <c r="VQO76" s="381"/>
      <c r="VQW76" s="392"/>
      <c r="VQX76" s="381"/>
      <c r="VRF76" s="392"/>
      <c r="VRG76" s="381"/>
      <c r="VRO76" s="392"/>
      <c r="VRP76" s="381"/>
      <c r="VRX76" s="392"/>
      <c r="VRY76" s="381"/>
      <c r="VSG76" s="392"/>
      <c r="VSH76" s="381"/>
      <c r="VSP76" s="392"/>
      <c r="VSQ76" s="381"/>
      <c r="VSY76" s="392"/>
      <c r="VSZ76" s="381"/>
      <c r="VTH76" s="392"/>
      <c r="VTI76" s="381"/>
      <c r="VTQ76" s="392"/>
      <c r="VTR76" s="381"/>
      <c r="VTZ76" s="392"/>
      <c r="VUA76" s="381"/>
      <c r="VUI76" s="392"/>
      <c r="VUJ76" s="381"/>
      <c r="VUR76" s="392"/>
      <c r="VUS76" s="381"/>
      <c r="VVA76" s="392"/>
      <c r="VVB76" s="381"/>
      <c r="VVJ76" s="392"/>
      <c r="VVK76" s="381"/>
      <c r="VVS76" s="392"/>
      <c r="VVT76" s="381"/>
      <c r="VWB76" s="392"/>
      <c r="VWC76" s="381"/>
      <c r="VWK76" s="392"/>
      <c r="VWL76" s="381"/>
      <c r="VWT76" s="392"/>
      <c r="VWU76" s="381"/>
      <c r="VXC76" s="392"/>
      <c r="VXD76" s="381"/>
      <c r="VXL76" s="392"/>
      <c r="VXM76" s="381"/>
      <c r="VXU76" s="392"/>
      <c r="VXV76" s="381"/>
      <c r="VYD76" s="392"/>
      <c r="VYE76" s="381"/>
      <c r="VYM76" s="392"/>
      <c r="VYN76" s="381"/>
      <c r="VYV76" s="392"/>
      <c r="VYW76" s="381"/>
      <c r="VZE76" s="392"/>
      <c r="VZF76" s="381"/>
      <c r="VZN76" s="392"/>
      <c r="VZO76" s="381"/>
      <c r="VZW76" s="392"/>
      <c r="VZX76" s="381"/>
      <c r="WAF76" s="392"/>
      <c r="WAG76" s="381"/>
      <c r="WAO76" s="392"/>
      <c r="WAP76" s="381"/>
      <c r="WAX76" s="392"/>
      <c r="WAY76" s="381"/>
      <c r="WBG76" s="392"/>
      <c r="WBH76" s="381"/>
      <c r="WBP76" s="392"/>
      <c r="WBQ76" s="381"/>
      <c r="WBY76" s="392"/>
      <c r="WBZ76" s="381"/>
      <c r="WCH76" s="392"/>
      <c r="WCI76" s="381"/>
      <c r="WCQ76" s="392"/>
      <c r="WCR76" s="381"/>
      <c r="WCZ76" s="392"/>
      <c r="WDA76" s="381"/>
      <c r="WDI76" s="392"/>
      <c r="WDJ76" s="381"/>
      <c r="WDR76" s="392"/>
      <c r="WDS76" s="381"/>
      <c r="WEA76" s="392"/>
      <c r="WEB76" s="381"/>
      <c r="WEJ76" s="392"/>
      <c r="WEK76" s="381"/>
      <c r="WES76" s="392"/>
      <c r="WET76" s="381"/>
      <c r="WFB76" s="392"/>
      <c r="WFC76" s="381"/>
      <c r="WFK76" s="392"/>
      <c r="WFL76" s="381"/>
      <c r="WFT76" s="392"/>
      <c r="WFU76" s="381"/>
      <c r="WGC76" s="392"/>
      <c r="WGD76" s="381"/>
      <c r="WGL76" s="392"/>
      <c r="WGM76" s="381"/>
      <c r="WGU76" s="392"/>
      <c r="WGV76" s="381"/>
      <c r="WHD76" s="392"/>
      <c r="WHE76" s="381"/>
      <c r="WHM76" s="392"/>
      <c r="WHN76" s="381"/>
      <c r="WHV76" s="392"/>
      <c r="WHW76" s="381"/>
      <c r="WIE76" s="392"/>
      <c r="WIF76" s="381"/>
      <c r="WIN76" s="392"/>
      <c r="WIO76" s="381"/>
      <c r="WIW76" s="392"/>
      <c r="WIX76" s="381"/>
      <c r="WJF76" s="392"/>
      <c r="WJG76" s="381"/>
      <c r="WJO76" s="392"/>
      <c r="WJP76" s="381"/>
      <c r="WJX76" s="392"/>
      <c r="WJY76" s="381"/>
      <c r="WKG76" s="392"/>
      <c r="WKH76" s="381"/>
      <c r="WKP76" s="392"/>
      <c r="WKQ76" s="381"/>
      <c r="WKY76" s="392"/>
      <c r="WKZ76" s="381"/>
      <c r="WLH76" s="392"/>
      <c r="WLI76" s="381"/>
      <c r="WLQ76" s="392"/>
      <c r="WLR76" s="381"/>
      <c r="WLZ76" s="392"/>
      <c r="WMA76" s="381"/>
      <c r="WMI76" s="392"/>
      <c r="WMJ76" s="381"/>
      <c r="WMR76" s="392"/>
      <c r="WMS76" s="381"/>
      <c r="WNA76" s="392"/>
      <c r="WNB76" s="381"/>
      <c r="WNJ76" s="392"/>
      <c r="WNK76" s="381"/>
      <c r="WNS76" s="392"/>
      <c r="WNT76" s="381"/>
      <c r="WOB76" s="392"/>
      <c r="WOC76" s="381"/>
      <c r="WOK76" s="392"/>
      <c r="WOL76" s="381"/>
      <c r="WOT76" s="392"/>
      <c r="WOU76" s="381"/>
      <c r="WPC76" s="392"/>
      <c r="WPD76" s="381"/>
      <c r="WPL76" s="392"/>
      <c r="WPM76" s="381"/>
      <c r="WPU76" s="392"/>
      <c r="WPV76" s="381"/>
      <c r="WQD76" s="392"/>
      <c r="WQE76" s="381"/>
      <c r="WQM76" s="392"/>
      <c r="WQN76" s="381"/>
      <c r="WQV76" s="392"/>
      <c r="WQW76" s="381"/>
      <c r="WRE76" s="392"/>
      <c r="WRF76" s="381"/>
      <c r="WRN76" s="392"/>
      <c r="WRO76" s="381"/>
      <c r="WRW76" s="392"/>
      <c r="WRX76" s="381"/>
      <c r="WSF76" s="392"/>
      <c r="WSG76" s="381"/>
      <c r="WSO76" s="392"/>
      <c r="WSP76" s="381"/>
      <c r="WSX76" s="392"/>
      <c r="WSY76" s="381"/>
      <c r="WTG76" s="392"/>
      <c r="WTH76" s="381"/>
      <c r="WTP76" s="392"/>
      <c r="WTQ76" s="381"/>
      <c r="WTY76" s="392"/>
      <c r="WTZ76" s="381"/>
      <c r="WUH76" s="392"/>
      <c r="WUI76" s="381"/>
      <c r="WUQ76" s="392"/>
      <c r="WUR76" s="381"/>
      <c r="WUZ76" s="392"/>
      <c r="WVA76" s="381"/>
      <c r="WVI76" s="392"/>
      <c r="WVJ76" s="381"/>
      <c r="WVR76" s="392"/>
      <c r="WVS76" s="381"/>
      <c r="WWA76" s="392"/>
      <c r="WWB76" s="381"/>
      <c r="WWJ76" s="392"/>
      <c r="WWK76" s="381"/>
      <c r="WWS76" s="392"/>
      <c r="WWT76" s="381"/>
      <c r="WXB76" s="392"/>
      <c r="WXC76" s="381"/>
      <c r="WXK76" s="392"/>
      <c r="WXL76" s="381"/>
      <c r="WXT76" s="392"/>
      <c r="WXU76" s="381"/>
      <c r="WYC76" s="392"/>
      <c r="WYD76" s="381"/>
      <c r="WYL76" s="392"/>
      <c r="WYM76" s="381"/>
      <c r="WYU76" s="392"/>
      <c r="WYV76" s="381"/>
      <c r="WZD76" s="392"/>
      <c r="WZE76" s="381"/>
      <c r="WZM76" s="392"/>
      <c r="WZN76" s="381"/>
      <c r="WZV76" s="392"/>
      <c r="WZW76" s="381"/>
      <c r="XAE76" s="392"/>
      <c r="XAF76" s="381"/>
      <c r="XAN76" s="392"/>
      <c r="XAO76" s="381"/>
      <c r="XAW76" s="392"/>
      <c r="XAX76" s="381"/>
      <c r="XBF76" s="392"/>
      <c r="XBG76" s="381"/>
      <c r="XBO76" s="392"/>
      <c r="XBP76" s="381"/>
      <c r="XBX76" s="392"/>
      <c r="XBY76" s="381"/>
      <c r="XCG76" s="392"/>
      <c r="XCH76" s="381"/>
      <c r="XCP76" s="392"/>
      <c r="XCQ76" s="381"/>
      <c r="XCY76" s="392"/>
      <c r="XCZ76" s="381"/>
      <c r="XDH76" s="392"/>
      <c r="XDI76" s="381"/>
      <c r="XDQ76" s="392"/>
      <c r="XDR76" s="381"/>
      <c r="XDZ76" s="392"/>
      <c r="XEA76" s="381"/>
      <c r="XEI76" s="392"/>
      <c r="XEJ76" s="381"/>
      <c r="XER76" s="392"/>
      <c r="XES76" s="381"/>
      <c r="XFA76" s="392"/>
      <c r="XFB76" s="381"/>
    </row>
    <row r="77" spans="1:1019 1027:2045 2053:3071 3079:5114 5122:6140 6148:7166 7174:8192 8200:9209 9217:10235 10243:11261 11269:12287 12295:14330 14338:15356 15364:16382" s="378" customFormat="1" ht="38.25">
      <c r="A77" s="392">
        <v>37</v>
      </c>
      <c r="B77" s="381" t="s">
        <v>38</v>
      </c>
      <c r="J77" s="392"/>
      <c r="K77" s="381"/>
      <c r="S77" s="392"/>
      <c r="T77" s="381"/>
      <c r="AB77" s="392"/>
      <c r="AC77" s="381"/>
      <c r="AK77" s="392"/>
      <c r="AL77" s="381"/>
      <c r="AT77" s="392"/>
      <c r="AU77" s="381"/>
      <c r="BC77" s="392"/>
      <c r="BD77" s="381"/>
      <c r="BL77" s="392"/>
      <c r="BM77" s="381"/>
      <c r="BU77" s="392"/>
      <c r="BV77" s="381"/>
      <c r="CD77" s="392"/>
      <c r="CE77" s="381"/>
      <c r="CM77" s="392"/>
      <c r="CN77" s="381"/>
      <c r="CV77" s="392"/>
      <c r="CW77" s="381"/>
      <c r="DE77" s="392"/>
      <c r="DF77" s="381"/>
      <c r="DN77" s="392"/>
      <c r="DO77" s="381"/>
      <c r="DW77" s="392"/>
      <c r="DX77" s="381"/>
      <c r="EF77" s="392"/>
      <c r="EG77" s="381"/>
      <c r="EO77" s="392"/>
      <c r="EP77" s="381"/>
      <c r="EX77" s="392"/>
      <c r="EY77" s="381"/>
      <c r="FG77" s="392"/>
      <c r="FH77" s="381"/>
      <c r="FP77" s="392"/>
      <c r="FQ77" s="381"/>
      <c r="FY77" s="392"/>
      <c r="FZ77" s="381"/>
      <c r="GH77" s="392"/>
      <c r="GI77" s="381"/>
      <c r="GQ77" s="392"/>
      <c r="GR77" s="381"/>
      <c r="GZ77" s="392"/>
      <c r="HA77" s="381"/>
      <c r="HI77" s="392"/>
      <c r="HJ77" s="381"/>
      <c r="HR77" s="392"/>
      <c r="HS77" s="381"/>
      <c r="IA77" s="392"/>
      <c r="IB77" s="381"/>
      <c r="IJ77" s="392"/>
      <c r="IK77" s="381"/>
      <c r="IS77" s="392"/>
      <c r="IT77" s="381"/>
      <c r="JB77" s="392"/>
      <c r="JC77" s="381"/>
      <c r="JK77" s="392"/>
      <c r="JL77" s="381"/>
      <c r="JT77" s="392"/>
      <c r="JU77" s="381"/>
      <c r="KC77" s="392"/>
      <c r="KD77" s="381"/>
      <c r="KL77" s="392"/>
      <c r="KM77" s="381"/>
      <c r="KU77" s="392"/>
      <c r="KV77" s="381"/>
      <c r="LD77" s="392"/>
      <c r="LE77" s="381"/>
      <c r="LM77" s="392"/>
      <c r="LN77" s="381"/>
      <c r="LV77" s="392"/>
      <c r="LW77" s="381"/>
      <c r="ME77" s="392"/>
      <c r="MF77" s="381"/>
      <c r="MN77" s="392"/>
      <c r="MO77" s="381"/>
      <c r="MW77" s="392"/>
      <c r="MX77" s="381"/>
      <c r="NF77" s="392"/>
      <c r="NG77" s="381"/>
      <c r="NO77" s="392"/>
      <c r="NP77" s="381"/>
      <c r="NX77" s="392"/>
      <c r="NY77" s="381"/>
      <c r="OG77" s="392"/>
      <c r="OH77" s="381"/>
      <c r="OP77" s="392"/>
      <c r="OQ77" s="381"/>
      <c r="OY77" s="392"/>
      <c r="OZ77" s="381"/>
      <c r="PH77" s="392"/>
      <c r="PI77" s="381"/>
      <c r="PQ77" s="392"/>
      <c r="PR77" s="381"/>
      <c r="PZ77" s="392"/>
      <c r="QA77" s="381"/>
      <c r="QI77" s="392"/>
      <c r="QJ77" s="381"/>
      <c r="QR77" s="392"/>
      <c r="QS77" s="381"/>
      <c r="RA77" s="392"/>
      <c r="RB77" s="381"/>
      <c r="RJ77" s="392"/>
      <c r="RK77" s="381"/>
      <c r="RS77" s="392"/>
      <c r="RT77" s="381"/>
      <c r="SB77" s="392"/>
      <c r="SC77" s="381"/>
      <c r="SK77" s="392"/>
      <c r="SL77" s="381"/>
      <c r="ST77" s="392"/>
      <c r="SU77" s="381"/>
      <c r="TC77" s="392"/>
      <c r="TD77" s="381"/>
      <c r="TL77" s="392"/>
      <c r="TM77" s="381"/>
      <c r="TU77" s="392"/>
      <c r="TV77" s="381"/>
      <c r="UD77" s="392"/>
      <c r="UE77" s="381"/>
      <c r="UM77" s="392"/>
      <c r="UN77" s="381"/>
      <c r="UV77" s="392"/>
      <c r="UW77" s="381"/>
      <c r="VE77" s="392"/>
      <c r="VF77" s="381"/>
      <c r="VN77" s="392"/>
      <c r="VO77" s="381"/>
      <c r="VW77" s="392"/>
      <c r="VX77" s="381"/>
      <c r="WF77" s="392"/>
      <c r="WG77" s="381"/>
      <c r="WO77" s="392"/>
      <c r="WP77" s="381"/>
      <c r="WX77" s="392"/>
      <c r="WY77" s="381"/>
      <c r="XG77" s="392"/>
      <c r="XH77" s="381"/>
      <c r="XP77" s="392"/>
      <c r="XQ77" s="381"/>
      <c r="XY77" s="392"/>
      <c r="XZ77" s="381"/>
      <c r="YH77" s="392"/>
      <c r="YI77" s="381"/>
      <c r="YQ77" s="392"/>
      <c r="YR77" s="381"/>
      <c r="YZ77" s="392"/>
      <c r="ZA77" s="381"/>
      <c r="ZI77" s="392"/>
      <c r="ZJ77" s="381"/>
      <c r="ZR77" s="392"/>
      <c r="ZS77" s="381"/>
      <c r="AAA77" s="392"/>
      <c r="AAB77" s="381"/>
      <c r="AAJ77" s="392"/>
      <c r="AAK77" s="381"/>
      <c r="AAS77" s="392"/>
      <c r="AAT77" s="381"/>
      <c r="ABB77" s="392"/>
      <c r="ABC77" s="381"/>
      <c r="ABK77" s="392"/>
      <c r="ABL77" s="381"/>
      <c r="ABT77" s="392"/>
      <c r="ABU77" s="381"/>
      <c r="ACC77" s="392"/>
      <c r="ACD77" s="381"/>
      <c r="ACL77" s="392"/>
      <c r="ACM77" s="381"/>
      <c r="ACU77" s="392"/>
      <c r="ACV77" s="381"/>
      <c r="ADD77" s="392"/>
      <c r="ADE77" s="381"/>
      <c r="ADM77" s="392"/>
      <c r="ADN77" s="381"/>
      <c r="ADV77" s="392"/>
      <c r="ADW77" s="381"/>
      <c r="AEE77" s="392"/>
      <c r="AEF77" s="381"/>
      <c r="AEN77" s="392"/>
      <c r="AEO77" s="381"/>
      <c r="AEW77" s="392"/>
      <c r="AEX77" s="381"/>
      <c r="AFF77" s="392"/>
      <c r="AFG77" s="381"/>
      <c r="AFO77" s="392"/>
      <c r="AFP77" s="381"/>
      <c r="AFX77" s="392"/>
      <c r="AFY77" s="381"/>
      <c r="AGG77" s="392"/>
      <c r="AGH77" s="381"/>
      <c r="AGP77" s="392"/>
      <c r="AGQ77" s="381"/>
      <c r="AGY77" s="392"/>
      <c r="AGZ77" s="381"/>
      <c r="AHH77" s="392"/>
      <c r="AHI77" s="381"/>
      <c r="AHQ77" s="392"/>
      <c r="AHR77" s="381"/>
      <c r="AHZ77" s="392"/>
      <c r="AIA77" s="381"/>
      <c r="AII77" s="392"/>
      <c r="AIJ77" s="381"/>
      <c r="AIR77" s="392"/>
      <c r="AIS77" s="381"/>
      <c r="AJA77" s="392"/>
      <c r="AJB77" s="381"/>
      <c r="AJJ77" s="392"/>
      <c r="AJK77" s="381"/>
      <c r="AJS77" s="392"/>
      <c r="AJT77" s="381"/>
      <c r="AKB77" s="392"/>
      <c r="AKC77" s="381"/>
      <c r="AKK77" s="392"/>
      <c r="AKL77" s="381"/>
      <c r="AKT77" s="392"/>
      <c r="AKU77" s="381"/>
      <c r="ALC77" s="392"/>
      <c r="ALD77" s="381"/>
      <c r="ALL77" s="392"/>
      <c r="ALM77" s="381"/>
      <c r="ALU77" s="392"/>
      <c r="ALV77" s="381"/>
      <c r="AMD77" s="392"/>
      <c r="AME77" s="381"/>
      <c r="AMM77" s="392"/>
      <c r="AMN77" s="381"/>
      <c r="AMV77" s="392"/>
      <c r="AMW77" s="381"/>
      <c r="ANE77" s="392"/>
      <c r="ANF77" s="381"/>
      <c r="ANN77" s="392"/>
      <c r="ANO77" s="381"/>
      <c r="ANW77" s="392"/>
      <c r="ANX77" s="381"/>
      <c r="AOF77" s="392"/>
      <c r="AOG77" s="381"/>
      <c r="AOO77" s="392"/>
      <c r="AOP77" s="381"/>
      <c r="AOX77" s="392"/>
      <c r="AOY77" s="381"/>
      <c r="APG77" s="392"/>
      <c r="APH77" s="381"/>
      <c r="APP77" s="392"/>
      <c r="APQ77" s="381"/>
      <c r="APY77" s="392"/>
      <c r="APZ77" s="381"/>
      <c r="AQH77" s="392"/>
      <c r="AQI77" s="381"/>
      <c r="AQQ77" s="392"/>
      <c r="AQR77" s="381"/>
      <c r="AQZ77" s="392"/>
      <c r="ARA77" s="381"/>
      <c r="ARI77" s="392"/>
      <c r="ARJ77" s="381"/>
      <c r="ARR77" s="392"/>
      <c r="ARS77" s="381"/>
      <c r="ASA77" s="392"/>
      <c r="ASB77" s="381"/>
      <c r="ASJ77" s="392"/>
      <c r="ASK77" s="381"/>
      <c r="ASS77" s="392"/>
      <c r="AST77" s="381"/>
      <c r="ATB77" s="392"/>
      <c r="ATC77" s="381"/>
      <c r="ATK77" s="392"/>
      <c r="ATL77" s="381"/>
      <c r="ATT77" s="392"/>
      <c r="ATU77" s="381"/>
      <c r="AUC77" s="392"/>
      <c r="AUD77" s="381"/>
      <c r="AUL77" s="392"/>
      <c r="AUM77" s="381"/>
      <c r="AUU77" s="392"/>
      <c r="AUV77" s="381"/>
      <c r="AVD77" s="392"/>
      <c r="AVE77" s="381"/>
      <c r="AVM77" s="392"/>
      <c r="AVN77" s="381"/>
      <c r="AVV77" s="392"/>
      <c r="AVW77" s="381"/>
      <c r="AWE77" s="392"/>
      <c r="AWF77" s="381"/>
      <c r="AWN77" s="392"/>
      <c r="AWO77" s="381"/>
      <c r="AWW77" s="392"/>
      <c r="AWX77" s="381"/>
      <c r="AXF77" s="392"/>
      <c r="AXG77" s="381"/>
      <c r="AXO77" s="392"/>
      <c r="AXP77" s="381"/>
      <c r="AXX77" s="392"/>
      <c r="AXY77" s="381"/>
      <c r="AYG77" s="392"/>
      <c r="AYH77" s="381"/>
      <c r="AYP77" s="392"/>
      <c r="AYQ77" s="381"/>
      <c r="AYY77" s="392"/>
      <c r="AYZ77" s="381"/>
      <c r="AZH77" s="392"/>
      <c r="AZI77" s="381"/>
      <c r="AZQ77" s="392"/>
      <c r="AZR77" s="381"/>
      <c r="AZZ77" s="392"/>
      <c r="BAA77" s="381"/>
      <c r="BAI77" s="392"/>
      <c r="BAJ77" s="381"/>
      <c r="BAR77" s="392"/>
      <c r="BAS77" s="381"/>
      <c r="BBA77" s="392"/>
      <c r="BBB77" s="381"/>
      <c r="BBJ77" s="392"/>
      <c r="BBK77" s="381"/>
      <c r="BBS77" s="392"/>
      <c r="BBT77" s="381"/>
      <c r="BCB77" s="392"/>
      <c r="BCC77" s="381"/>
      <c r="BCK77" s="392"/>
      <c r="BCL77" s="381"/>
      <c r="BCT77" s="392"/>
      <c r="BCU77" s="381"/>
      <c r="BDC77" s="392"/>
      <c r="BDD77" s="381"/>
      <c r="BDL77" s="392"/>
      <c r="BDM77" s="381"/>
      <c r="BDU77" s="392"/>
      <c r="BDV77" s="381"/>
      <c r="BED77" s="392"/>
      <c r="BEE77" s="381"/>
      <c r="BEM77" s="392"/>
      <c r="BEN77" s="381"/>
      <c r="BEV77" s="392"/>
      <c r="BEW77" s="381"/>
      <c r="BFE77" s="392"/>
      <c r="BFF77" s="381"/>
      <c r="BFN77" s="392"/>
      <c r="BFO77" s="381"/>
      <c r="BFW77" s="392"/>
      <c r="BFX77" s="381"/>
      <c r="BGF77" s="392"/>
      <c r="BGG77" s="381"/>
      <c r="BGO77" s="392"/>
      <c r="BGP77" s="381"/>
      <c r="BGX77" s="392"/>
      <c r="BGY77" s="381"/>
      <c r="BHG77" s="392"/>
      <c r="BHH77" s="381"/>
      <c r="BHP77" s="392"/>
      <c r="BHQ77" s="381"/>
      <c r="BHY77" s="392"/>
      <c r="BHZ77" s="381"/>
      <c r="BIH77" s="392"/>
      <c r="BII77" s="381"/>
      <c r="BIQ77" s="392"/>
      <c r="BIR77" s="381"/>
      <c r="BIZ77" s="392"/>
      <c r="BJA77" s="381"/>
      <c r="BJI77" s="392"/>
      <c r="BJJ77" s="381"/>
      <c r="BJR77" s="392"/>
      <c r="BJS77" s="381"/>
      <c r="BKA77" s="392"/>
      <c r="BKB77" s="381"/>
      <c r="BKJ77" s="392"/>
      <c r="BKK77" s="381"/>
      <c r="BKS77" s="392"/>
      <c r="BKT77" s="381"/>
      <c r="BLB77" s="392"/>
      <c r="BLC77" s="381"/>
      <c r="BLK77" s="392"/>
      <c r="BLL77" s="381"/>
      <c r="BLT77" s="392"/>
      <c r="BLU77" s="381"/>
      <c r="BMC77" s="392"/>
      <c r="BMD77" s="381"/>
      <c r="BML77" s="392"/>
      <c r="BMM77" s="381"/>
      <c r="BMU77" s="392"/>
      <c r="BMV77" s="381"/>
      <c r="BND77" s="392"/>
      <c r="BNE77" s="381"/>
      <c r="BNM77" s="392"/>
      <c r="BNN77" s="381"/>
      <c r="BNV77" s="392"/>
      <c r="BNW77" s="381"/>
      <c r="BOE77" s="392"/>
      <c r="BOF77" s="381"/>
      <c r="BON77" s="392"/>
      <c r="BOO77" s="381"/>
      <c r="BOW77" s="392"/>
      <c r="BOX77" s="381"/>
      <c r="BPF77" s="392"/>
      <c r="BPG77" s="381"/>
      <c r="BPO77" s="392"/>
      <c r="BPP77" s="381"/>
      <c r="BPX77" s="392"/>
      <c r="BPY77" s="381"/>
      <c r="BQG77" s="392"/>
      <c r="BQH77" s="381"/>
      <c r="BQP77" s="392"/>
      <c r="BQQ77" s="381"/>
      <c r="BQY77" s="392"/>
      <c r="BQZ77" s="381"/>
      <c r="BRH77" s="392"/>
      <c r="BRI77" s="381"/>
      <c r="BRQ77" s="392"/>
      <c r="BRR77" s="381"/>
      <c r="BRZ77" s="392"/>
      <c r="BSA77" s="381"/>
      <c r="BSI77" s="392"/>
      <c r="BSJ77" s="381"/>
      <c r="BSR77" s="392"/>
      <c r="BSS77" s="381"/>
      <c r="BTA77" s="392"/>
      <c r="BTB77" s="381"/>
      <c r="BTJ77" s="392"/>
      <c r="BTK77" s="381"/>
      <c r="BTS77" s="392"/>
      <c r="BTT77" s="381"/>
      <c r="BUB77" s="392"/>
      <c r="BUC77" s="381"/>
      <c r="BUK77" s="392"/>
      <c r="BUL77" s="381"/>
      <c r="BUT77" s="392"/>
      <c r="BUU77" s="381"/>
      <c r="BVC77" s="392"/>
      <c r="BVD77" s="381"/>
      <c r="BVL77" s="392"/>
      <c r="BVM77" s="381"/>
      <c r="BVU77" s="392"/>
      <c r="BVV77" s="381"/>
      <c r="BWD77" s="392"/>
      <c r="BWE77" s="381"/>
      <c r="BWM77" s="392"/>
      <c r="BWN77" s="381"/>
      <c r="BWV77" s="392"/>
      <c r="BWW77" s="381"/>
      <c r="BXE77" s="392"/>
      <c r="BXF77" s="381"/>
      <c r="BXN77" s="392"/>
      <c r="BXO77" s="381"/>
      <c r="BXW77" s="392"/>
      <c r="BXX77" s="381"/>
      <c r="BYF77" s="392"/>
      <c r="BYG77" s="381"/>
      <c r="BYO77" s="392"/>
      <c r="BYP77" s="381"/>
      <c r="BYX77" s="392"/>
      <c r="BYY77" s="381"/>
      <c r="BZG77" s="392"/>
      <c r="BZH77" s="381"/>
      <c r="BZP77" s="392"/>
      <c r="BZQ77" s="381"/>
      <c r="BZY77" s="392"/>
      <c r="BZZ77" s="381"/>
      <c r="CAH77" s="392"/>
      <c r="CAI77" s="381"/>
      <c r="CAQ77" s="392"/>
      <c r="CAR77" s="381"/>
      <c r="CAZ77" s="392"/>
      <c r="CBA77" s="381"/>
      <c r="CBI77" s="392"/>
      <c r="CBJ77" s="381"/>
      <c r="CBR77" s="392"/>
      <c r="CBS77" s="381"/>
      <c r="CCA77" s="392"/>
      <c r="CCB77" s="381"/>
      <c r="CCJ77" s="392"/>
      <c r="CCK77" s="381"/>
      <c r="CCS77" s="392"/>
      <c r="CCT77" s="381"/>
      <c r="CDB77" s="392"/>
      <c r="CDC77" s="381"/>
      <c r="CDK77" s="392"/>
      <c r="CDL77" s="381"/>
      <c r="CDT77" s="392"/>
      <c r="CDU77" s="381"/>
      <c r="CEC77" s="392"/>
      <c r="CED77" s="381"/>
      <c r="CEL77" s="392"/>
      <c r="CEM77" s="381"/>
      <c r="CEU77" s="392"/>
      <c r="CEV77" s="381"/>
      <c r="CFD77" s="392"/>
      <c r="CFE77" s="381"/>
      <c r="CFM77" s="392"/>
      <c r="CFN77" s="381"/>
      <c r="CFV77" s="392"/>
      <c r="CFW77" s="381"/>
      <c r="CGE77" s="392"/>
      <c r="CGF77" s="381"/>
      <c r="CGN77" s="392"/>
      <c r="CGO77" s="381"/>
      <c r="CGW77" s="392"/>
      <c r="CGX77" s="381"/>
      <c r="CHF77" s="392"/>
      <c r="CHG77" s="381"/>
      <c r="CHO77" s="392"/>
      <c r="CHP77" s="381"/>
      <c r="CHX77" s="392"/>
      <c r="CHY77" s="381"/>
      <c r="CIG77" s="392"/>
      <c r="CIH77" s="381"/>
      <c r="CIP77" s="392"/>
      <c r="CIQ77" s="381"/>
      <c r="CIY77" s="392"/>
      <c r="CIZ77" s="381"/>
      <c r="CJH77" s="392"/>
      <c r="CJI77" s="381"/>
      <c r="CJQ77" s="392"/>
      <c r="CJR77" s="381"/>
      <c r="CJZ77" s="392"/>
      <c r="CKA77" s="381"/>
      <c r="CKI77" s="392"/>
      <c r="CKJ77" s="381"/>
      <c r="CKR77" s="392"/>
      <c r="CKS77" s="381"/>
      <c r="CLA77" s="392"/>
      <c r="CLB77" s="381"/>
      <c r="CLJ77" s="392"/>
      <c r="CLK77" s="381"/>
      <c r="CLS77" s="392"/>
      <c r="CLT77" s="381"/>
      <c r="CMB77" s="392"/>
      <c r="CMC77" s="381"/>
      <c r="CMK77" s="392"/>
      <c r="CML77" s="381"/>
      <c r="CMT77" s="392"/>
      <c r="CMU77" s="381"/>
      <c r="CNC77" s="392"/>
      <c r="CND77" s="381"/>
      <c r="CNL77" s="392"/>
      <c r="CNM77" s="381"/>
      <c r="CNU77" s="392"/>
      <c r="CNV77" s="381"/>
      <c r="COD77" s="392"/>
      <c r="COE77" s="381"/>
      <c r="COM77" s="392"/>
      <c r="CON77" s="381"/>
      <c r="COV77" s="392"/>
      <c r="COW77" s="381"/>
      <c r="CPE77" s="392"/>
      <c r="CPF77" s="381"/>
      <c r="CPN77" s="392"/>
      <c r="CPO77" s="381"/>
      <c r="CPW77" s="392"/>
      <c r="CPX77" s="381"/>
      <c r="CQF77" s="392"/>
      <c r="CQG77" s="381"/>
      <c r="CQO77" s="392"/>
      <c r="CQP77" s="381"/>
      <c r="CQX77" s="392"/>
      <c r="CQY77" s="381"/>
      <c r="CRG77" s="392"/>
      <c r="CRH77" s="381"/>
      <c r="CRP77" s="392"/>
      <c r="CRQ77" s="381"/>
      <c r="CRY77" s="392"/>
      <c r="CRZ77" s="381"/>
      <c r="CSH77" s="392"/>
      <c r="CSI77" s="381"/>
      <c r="CSQ77" s="392"/>
      <c r="CSR77" s="381"/>
      <c r="CSZ77" s="392"/>
      <c r="CTA77" s="381"/>
      <c r="CTI77" s="392"/>
      <c r="CTJ77" s="381"/>
      <c r="CTR77" s="392"/>
      <c r="CTS77" s="381"/>
      <c r="CUA77" s="392"/>
      <c r="CUB77" s="381"/>
      <c r="CUJ77" s="392"/>
      <c r="CUK77" s="381"/>
      <c r="CUS77" s="392"/>
      <c r="CUT77" s="381"/>
      <c r="CVB77" s="392"/>
      <c r="CVC77" s="381"/>
      <c r="CVK77" s="392"/>
      <c r="CVL77" s="381"/>
      <c r="CVT77" s="392"/>
      <c r="CVU77" s="381"/>
      <c r="CWC77" s="392"/>
      <c r="CWD77" s="381"/>
      <c r="CWL77" s="392"/>
      <c r="CWM77" s="381"/>
      <c r="CWU77" s="392"/>
      <c r="CWV77" s="381"/>
      <c r="CXD77" s="392"/>
      <c r="CXE77" s="381"/>
      <c r="CXM77" s="392"/>
      <c r="CXN77" s="381"/>
      <c r="CXV77" s="392"/>
      <c r="CXW77" s="381"/>
      <c r="CYE77" s="392"/>
      <c r="CYF77" s="381"/>
      <c r="CYN77" s="392"/>
      <c r="CYO77" s="381"/>
      <c r="CYW77" s="392"/>
      <c r="CYX77" s="381"/>
      <c r="CZF77" s="392"/>
      <c r="CZG77" s="381"/>
      <c r="CZO77" s="392"/>
      <c r="CZP77" s="381"/>
      <c r="CZX77" s="392"/>
      <c r="CZY77" s="381"/>
      <c r="DAG77" s="392"/>
      <c r="DAH77" s="381"/>
      <c r="DAP77" s="392"/>
      <c r="DAQ77" s="381"/>
      <c r="DAY77" s="392"/>
      <c r="DAZ77" s="381"/>
      <c r="DBH77" s="392"/>
      <c r="DBI77" s="381"/>
      <c r="DBQ77" s="392"/>
      <c r="DBR77" s="381"/>
      <c r="DBZ77" s="392"/>
      <c r="DCA77" s="381"/>
      <c r="DCI77" s="392"/>
      <c r="DCJ77" s="381"/>
      <c r="DCR77" s="392"/>
      <c r="DCS77" s="381"/>
      <c r="DDA77" s="392"/>
      <c r="DDB77" s="381"/>
      <c r="DDJ77" s="392"/>
      <c r="DDK77" s="381"/>
      <c r="DDS77" s="392"/>
      <c r="DDT77" s="381"/>
      <c r="DEB77" s="392"/>
      <c r="DEC77" s="381"/>
      <c r="DEK77" s="392"/>
      <c r="DEL77" s="381"/>
      <c r="DET77" s="392"/>
      <c r="DEU77" s="381"/>
      <c r="DFC77" s="392"/>
      <c r="DFD77" s="381"/>
      <c r="DFL77" s="392"/>
      <c r="DFM77" s="381"/>
      <c r="DFU77" s="392"/>
      <c r="DFV77" s="381"/>
      <c r="DGD77" s="392"/>
      <c r="DGE77" s="381"/>
      <c r="DGM77" s="392"/>
      <c r="DGN77" s="381"/>
      <c r="DGV77" s="392"/>
      <c r="DGW77" s="381"/>
      <c r="DHE77" s="392"/>
      <c r="DHF77" s="381"/>
      <c r="DHN77" s="392"/>
      <c r="DHO77" s="381"/>
      <c r="DHW77" s="392"/>
      <c r="DHX77" s="381"/>
      <c r="DIF77" s="392"/>
      <c r="DIG77" s="381"/>
      <c r="DIO77" s="392"/>
      <c r="DIP77" s="381"/>
      <c r="DIX77" s="392"/>
      <c r="DIY77" s="381"/>
      <c r="DJG77" s="392"/>
      <c r="DJH77" s="381"/>
      <c r="DJP77" s="392"/>
      <c r="DJQ77" s="381"/>
      <c r="DJY77" s="392"/>
      <c r="DJZ77" s="381"/>
      <c r="DKH77" s="392"/>
      <c r="DKI77" s="381"/>
      <c r="DKQ77" s="392"/>
      <c r="DKR77" s="381"/>
      <c r="DKZ77" s="392"/>
      <c r="DLA77" s="381"/>
      <c r="DLI77" s="392"/>
      <c r="DLJ77" s="381"/>
      <c r="DLR77" s="392"/>
      <c r="DLS77" s="381"/>
      <c r="DMA77" s="392"/>
      <c r="DMB77" s="381"/>
      <c r="DMJ77" s="392"/>
      <c r="DMK77" s="381"/>
      <c r="DMS77" s="392"/>
      <c r="DMT77" s="381"/>
      <c r="DNB77" s="392"/>
      <c r="DNC77" s="381"/>
      <c r="DNK77" s="392"/>
      <c r="DNL77" s="381"/>
      <c r="DNT77" s="392"/>
      <c r="DNU77" s="381"/>
      <c r="DOC77" s="392"/>
      <c r="DOD77" s="381"/>
      <c r="DOL77" s="392"/>
      <c r="DOM77" s="381"/>
      <c r="DOU77" s="392"/>
      <c r="DOV77" s="381"/>
      <c r="DPD77" s="392"/>
      <c r="DPE77" s="381"/>
      <c r="DPM77" s="392"/>
      <c r="DPN77" s="381"/>
      <c r="DPV77" s="392"/>
      <c r="DPW77" s="381"/>
      <c r="DQE77" s="392"/>
      <c r="DQF77" s="381"/>
      <c r="DQN77" s="392"/>
      <c r="DQO77" s="381"/>
      <c r="DQW77" s="392"/>
      <c r="DQX77" s="381"/>
      <c r="DRF77" s="392"/>
      <c r="DRG77" s="381"/>
      <c r="DRO77" s="392"/>
      <c r="DRP77" s="381"/>
      <c r="DRX77" s="392"/>
      <c r="DRY77" s="381"/>
      <c r="DSG77" s="392"/>
      <c r="DSH77" s="381"/>
      <c r="DSP77" s="392"/>
      <c r="DSQ77" s="381"/>
      <c r="DSY77" s="392"/>
      <c r="DSZ77" s="381"/>
      <c r="DTH77" s="392"/>
      <c r="DTI77" s="381"/>
      <c r="DTQ77" s="392"/>
      <c r="DTR77" s="381"/>
      <c r="DTZ77" s="392"/>
      <c r="DUA77" s="381"/>
      <c r="DUI77" s="392"/>
      <c r="DUJ77" s="381"/>
      <c r="DUR77" s="392"/>
      <c r="DUS77" s="381"/>
      <c r="DVA77" s="392"/>
      <c r="DVB77" s="381"/>
      <c r="DVJ77" s="392"/>
      <c r="DVK77" s="381"/>
      <c r="DVS77" s="392"/>
      <c r="DVT77" s="381"/>
      <c r="DWB77" s="392"/>
      <c r="DWC77" s="381"/>
      <c r="DWK77" s="392"/>
      <c r="DWL77" s="381"/>
      <c r="DWT77" s="392"/>
      <c r="DWU77" s="381"/>
      <c r="DXC77" s="392"/>
      <c r="DXD77" s="381"/>
      <c r="DXL77" s="392"/>
      <c r="DXM77" s="381"/>
      <c r="DXU77" s="392"/>
      <c r="DXV77" s="381"/>
      <c r="DYD77" s="392"/>
      <c r="DYE77" s="381"/>
      <c r="DYM77" s="392"/>
      <c r="DYN77" s="381"/>
      <c r="DYV77" s="392"/>
      <c r="DYW77" s="381"/>
      <c r="DZE77" s="392"/>
      <c r="DZF77" s="381"/>
      <c r="DZN77" s="392"/>
      <c r="DZO77" s="381"/>
      <c r="DZW77" s="392"/>
      <c r="DZX77" s="381"/>
      <c r="EAF77" s="392"/>
      <c r="EAG77" s="381"/>
      <c r="EAO77" s="392"/>
      <c r="EAP77" s="381"/>
      <c r="EAX77" s="392"/>
      <c r="EAY77" s="381"/>
      <c r="EBG77" s="392"/>
      <c r="EBH77" s="381"/>
      <c r="EBP77" s="392"/>
      <c r="EBQ77" s="381"/>
      <c r="EBY77" s="392"/>
      <c r="EBZ77" s="381"/>
      <c r="ECH77" s="392"/>
      <c r="ECI77" s="381"/>
      <c r="ECQ77" s="392"/>
      <c r="ECR77" s="381"/>
      <c r="ECZ77" s="392"/>
      <c r="EDA77" s="381"/>
      <c r="EDI77" s="392"/>
      <c r="EDJ77" s="381"/>
      <c r="EDR77" s="392"/>
      <c r="EDS77" s="381"/>
      <c r="EEA77" s="392"/>
      <c r="EEB77" s="381"/>
      <c r="EEJ77" s="392"/>
      <c r="EEK77" s="381"/>
      <c r="EES77" s="392"/>
      <c r="EET77" s="381"/>
      <c r="EFB77" s="392"/>
      <c r="EFC77" s="381"/>
      <c r="EFK77" s="392"/>
      <c r="EFL77" s="381"/>
      <c r="EFT77" s="392"/>
      <c r="EFU77" s="381"/>
      <c r="EGC77" s="392"/>
      <c r="EGD77" s="381"/>
      <c r="EGL77" s="392"/>
      <c r="EGM77" s="381"/>
      <c r="EGU77" s="392"/>
      <c r="EGV77" s="381"/>
      <c r="EHD77" s="392"/>
      <c r="EHE77" s="381"/>
      <c r="EHM77" s="392"/>
      <c r="EHN77" s="381"/>
      <c r="EHV77" s="392"/>
      <c r="EHW77" s="381"/>
      <c r="EIE77" s="392"/>
      <c r="EIF77" s="381"/>
      <c r="EIN77" s="392"/>
      <c r="EIO77" s="381"/>
      <c r="EIW77" s="392"/>
      <c r="EIX77" s="381"/>
      <c r="EJF77" s="392"/>
      <c r="EJG77" s="381"/>
      <c r="EJO77" s="392"/>
      <c r="EJP77" s="381"/>
      <c r="EJX77" s="392"/>
      <c r="EJY77" s="381"/>
      <c r="EKG77" s="392"/>
      <c r="EKH77" s="381"/>
      <c r="EKP77" s="392"/>
      <c r="EKQ77" s="381"/>
      <c r="EKY77" s="392"/>
      <c r="EKZ77" s="381"/>
      <c r="ELH77" s="392"/>
      <c r="ELI77" s="381"/>
      <c r="ELQ77" s="392"/>
      <c r="ELR77" s="381"/>
      <c r="ELZ77" s="392"/>
      <c r="EMA77" s="381"/>
      <c r="EMI77" s="392"/>
      <c r="EMJ77" s="381"/>
      <c r="EMR77" s="392"/>
      <c r="EMS77" s="381"/>
      <c r="ENA77" s="392"/>
      <c r="ENB77" s="381"/>
      <c r="ENJ77" s="392"/>
      <c r="ENK77" s="381"/>
      <c r="ENS77" s="392"/>
      <c r="ENT77" s="381"/>
      <c r="EOB77" s="392"/>
      <c r="EOC77" s="381"/>
      <c r="EOK77" s="392"/>
      <c r="EOL77" s="381"/>
      <c r="EOT77" s="392"/>
      <c r="EOU77" s="381"/>
      <c r="EPC77" s="392"/>
      <c r="EPD77" s="381"/>
      <c r="EPL77" s="392"/>
      <c r="EPM77" s="381"/>
      <c r="EPU77" s="392"/>
      <c r="EPV77" s="381"/>
      <c r="EQD77" s="392"/>
      <c r="EQE77" s="381"/>
      <c r="EQM77" s="392"/>
      <c r="EQN77" s="381"/>
      <c r="EQV77" s="392"/>
      <c r="EQW77" s="381"/>
      <c r="ERE77" s="392"/>
      <c r="ERF77" s="381"/>
      <c r="ERN77" s="392"/>
      <c r="ERO77" s="381"/>
      <c r="ERW77" s="392"/>
      <c r="ERX77" s="381"/>
      <c r="ESF77" s="392"/>
      <c r="ESG77" s="381"/>
      <c r="ESO77" s="392"/>
      <c r="ESP77" s="381"/>
      <c r="ESX77" s="392"/>
      <c r="ESY77" s="381"/>
      <c r="ETG77" s="392"/>
      <c r="ETH77" s="381"/>
      <c r="ETP77" s="392"/>
      <c r="ETQ77" s="381"/>
      <c r="ETY77" s="392"/>
      <c r="ETZ77" s="381"/>
      <c r="EUH77" s="392"/>
      <c r="EUI77" s="381"/>
      <c r="EUQ77" s="392"/>
      <c r="EUR77" s="381"/>
      <c r="EUZ77" s="392"/>
      <c r="EVA77" s="381"/>
      <c r="EVI77" s="392"/>
      <c r="EVJ77" s="381"/>
      <c r="EVR77" s="392"/>
      <c r="EVS77" s="381"/>
      <c r="EWA77" s="392"/>
      <c r="EWB77" s="381"/>
      <c r="EWJ77" s="392"/>
      <c r="EWK77" s="381"/>
      <c r="EWS77" s="392"/>
      <c r="EWT77" s="381"/>
      <c r="EXB77" s="392"/>
      <c r="EXC77" s="381"/>
      <c r="EXK77" s="392"/>
      <c r="EXL77" s="381"/>
      <c r="EXT77" s="392"/>
      <c r="EXU77" s="381"/>
      <c r="EYC77" s="392"/>
      <c r="EYD77" s="381"/>
      <c r="EYL77" s="392"/>
      <c r="EYM77" s="381"/>
      <c r="EYU77" s="392"/>
      <c r="EYV77" s="381"/>
      <c r="EZD77" s="392"/>
      <c r="EZE77" s="381"/>
      <c r="EZM77" s="392"/>
      <c r="EZN77" s="381"/>
      <c r="EZV77" s="392"/>
      <c r="EZW77" s="381"/>
      <c r="FAE77" s="392"/>
      <c r="FAF77" s="381"/>
      <c r="FAN77" s="392"/>
      <c r="FAO77" s="381"/>
      <c r="FAW77" s="392"/>
      <c r="FAX77" s="381"/>
      <c r="FBF77" s="392"/>
      <c r="FBG77" s="381"/>
      <c r="FBO77" s="392"/>
      <c r="FBP77" s="381"/>
      <c r="FBX77" s="392"/>
      <c r="FBY77" s="381"/>
      <c r="FCG77" s="392"/>
      <c r="FCH77" s="381"/>
      <c r="FCP77" s="392"/>
      <c r="FCQ77" s="381"/>
      <c r="FCY77" s="392"/>
      <c r="FCZ77" s="381"/>
      <c r="FDH77" s="392"/>
      <c r="FDI77" s="381"/>
      <c r="FDQ77" s="392"/>
      <c r="FDR77" s="381"/>
      <c r="FDZ77" s="392"/>
      <c r="FEA77" s="381"/>
      <c r="FEI77" s="392"/>
      <c r="FEJ77" s="381"/>
      <c r="FER77" s="392"/>
      <c r="FES77" s="381"/>
      <c r="FFA77" s="392"/>
      <c r="FFB77" s="381"/>
      <c r="FFJ77" s="392"/>
      <c r="FFK77" s="381"/>
      <c r="FFS77" s="392"/>
      <c r="FFT77" s="381"/>
      <c r="FGB77" s="392"/>
      <c r="FGC77" s="381"/>
      <c r="FGK77" s="392"/>
      <c r="FGL77" s="381"/>
      <c r="FGT77" s="392"/>
      <c r="FGU77" s="381"/>
      <c r="FHC77" s="392"/>
      <c r="FHD77" s="381"/>
      <c r="FHL77" s="392"/>
      <c r="FHM77" s="381"/>
      <c r="FHU77" s="392"/>
      <c r="FHV77" s="381"/>
      <c r="FID77" s="392"/>
      <c r="FIE77" s="381"/>
      <c r="FIM77" s="392"/>
      <c r="FIN77" s="381"/>
      <c r="FIV77" s="392"/>
      <c r="FIW77" s="381"/>
      <c r="FJE77" s="392"/>
      <c r="FJF77" s="381"/>
      <c r="FJN77" s="392"/>
      <c r="FJO77" s="381"/>
      <c r="FJW77" s="392"/>
      <c r="FJX77" s="381"/>
      <c r="FKF77" s="392"/>
      <c r="FKG77" s="381"/>
      <c r="FKO77" s="392"/>
      <c r="FKP77" s="381"/>
      <c r="FKX77" s="392"/>
      <c r="FKY77" s="381"/>
      <c r="FLG77" s="392"/>
      <c r="FLH77" s="381"/>
      <c r="FLP77" s="392"/>
      <c r="FLQ77" s="381"/>
      <c r="FLY77" s="392"/>
      <c r="FLZ77" s="381"/>
      <c r="FMH77" s="392"/>
      <c r="FMI77" s="381"/>
      <c r="FMQ77" s="392"/>
      <c r="FMR77" s="381"/>
      <c r="FMZ77" s="392"/>
      <c r="FNA77" s="381"/>
      <c r="FNI77" s="392"/>
      <c r="FNJ77" s="381"/>
      <c r="FNR77" s="392"/>
      <c r="FNS77" s="381"/>
      <c r="FOA77" s="392"/>
      <c r="FOB77" s="381"/>
      <c r="FOJ77" s="392"/>
      <c r="FOK77" s="381"/>
      <c r="FOS77" s="392"/>
      <c r="FOT77" s="381"/>
      <c r="FPB77" s="392"/>
      <c r="FPC77" s="381"/>
      <c r="FPK77" s="392"/>
      <c r="FPL77" s="381"/>
      <c r="FPT77" s="392"/>
      <c r="FPU77" s="381"/>
      <c r="FQC77" s="392"/>
      <c r="FQD77" s="381"/>
      <c r="FQL77" s="392"/>
      <c r="FQM77" s="381"/>
      <c r="FQU77" s="392"/>
      <c r="FQV77" s="381"/>
      <c r="FRD77" s="392"/>
      <c r="FRE77" s="381"/>
      <c r="FRM77" s="392"/>
      <c r="FRN77" s="381"/>
      <c r="FRV77" s="392"/>
      <c r="FRW77" s="381"/>
      <c r="FSE77" s="392"/>
      <c r="FSF77" s="381"/>
      <c r="FSN77" s="392"/>
      <c r="FSO77" s="381"/>
      <c r="FSW77" s="392"/>
      <c r="FSX77" s="381"/>
      <c r="FTF77" s="392"/>
      <c r="FTG77" s="381"/>
      <c r="FTO77" s="392"/>
      <c r="FTP77" s="381"/>
      <c r="FTX77" s="392"/>
      <c r="FTY77" s="381"/>
      <c r="FUG77" s="392"/>
      <c r="FUH77" s="381"/>
      <c r="FUP77" s="392"/>
      <c r="FUQ77" s="381"/>
      <c r="FUY77" s="392"/>
      <c r="FUZ77" s="381"/>
      <c r="FVH77" s="392"/>
      <c r="FVI77" s="381"/>
      <c r="FVQ77" s="392"/>
      <c r="FVR77" s="381"/>
      <c r="FVZ77" s="392"/>
      <c r="FWA77" s="381"/>
      <c r="FWI77" s="392"/>
      <c r="FWJ77" s="381"/>
      <c r="FWR77" s="392"/>
      <c r="FWS77" s="381"/>
      <c r="FXA77" s="392"/>
      <c r="FXB77" s="381"/>
      <c r="FXJ77" s="392"/>
      <c r="FXK77" s="381"/>
      <c r="FXS77" s="392"/>
      <c r="FXT77" s="381"/>
      <c r="FYB77" s="392"/>
      <c r="FYC77" s="381"/>
      <c r="FYK77" s="392"/>
      <c r="FYL77" s="381"/>
      <c r="FYT77" s="392"/>
      <c r="FYU77" s="381"/>
      <c r="FZC77" s="392"/>
      <c r="FZD77" s="381"/>
      <c r="FZL77" s="392"/>
      <c r="FZM77" s="381"/>
      <c r="FZU77" s="392"/>
      <c r="FZV77" s="381"/>
      <c r="GAD77" s="392"/>
      <c r="GAE77" s="381"/>
      <c r="GAM77" s="392"/>
      <c r="GAN77" s="381"/>
      <c r="GAV77" s="392"/>
      <c r="GAW77" s="381"/>
      <c r="GBE77" s="392"/>
      <c r="GBF77" s="381"/>
      <c r="GBN77" s="392"/>
      <c r="GBO77" s="381"/>
      <c r="GBW77" s="392"/>
      <c r="GBX77" s="381"/>
      <c r="GCF77" s="392"/>
      <c r="GCG77" s="381"/>
      <c r="GCO77" s="392"/>
      <c r="GCP77" s="381"/>
      <c r="GCX77" s="392"/>
      <c r="GCY77" s="381"/>
      <c r="GDG77" s="392"/>
      <c r="GDH77" s="381"/>
      <c r="GDP77" s="392"/>
      <c r="GDQ77" s="381"/>
      <c r="GDY77" s="392"/>
      <c r="GDZ77" s="381"/>
      <c r="GEH77" s="392"/>
      <c r="GEI77" s="381"/>
      <c r="GEQ77" s="392"/>
      <c r="GER77" s="381"/>
      <c r="GEZ77" s="392"/>
      <c r="GFA77" s="381"/>
      <c r="GFI77" s="392"/>
      <c r="GFJ77" s="381"/>
      <c r="GFR77" s="392"/>
      <c r="GFS77" s="381"/>
      <c r="GGA77" s="392"/>
      <c r="GGB77" s="381"/>
      <c r="GGJ77" s="392"/>
      <c r="GGK77" s="381"/>
      <c r="GGS77" s="392"/>
      <c r="GGT77" s="381"/>
      <c r="GHB77" s="392"/>
      <c r="GHC77" s="381"/>
      <c r="GHK77" s="392"/>
      <c r="GHL77" s="381"/>
      <c r="GHT77" s="392"/>
      <c r="GHU77" s="381"/>
      <c r="GIC77" s="392"/>
      <c r="GID77" s="381"/>
      <c r="GIL77" s="392"/>
      <c r="GIM77" s="381"/>
      <c r="GIU77" s="392"/>
      <c r="GIV77" s="381"/>
      <c r="GJD77" s="392"/>
      <c r="GJE77" s="381"/>
      <c r="GJM77" s="392"/>
      <c r="GJN77" s="381"/>
      <c r="GJV77" s="392"/>
      <c r="GJW77" s="381"/>
      <c r="GKE77" s="392"/>
      <c r="GKF77" s="381"/>
      <c r="GKN77" s="392"/>
      <c r="GKO77" s="381"/>
      <c r="GKW77" s="392"/>
      <c r="GKX77" s="381"/>
      <c r="GLF77" s="392"/>
      <c r="GLG77" s="381"/>
      <c r="GLO77" s="392"/>
      <c r="GLP77" s="381"/>
      <c r="GLX77" s="392"/>
      <c r="GLY77" s="381"/>
      <c r="GMG77" s="392"/>
      <c r="GMH77" s="381"/>
      <c r="GMP77" s="392"/>
      <c r="GMQ77" s="381"/>
      <c r="GMY77" s="392"/>
      <c r="GMZ77" s="381"/>
      <c r="GNH77" s="392"/>
      <c r="GNI77" s="381"/>
      <c r="GNQ77" s="392"/>
      <c r="GNR77" s="381"/>
      <c r="GNZ77" s="392"/>
      <c r="GOA77" s="381"/>
      <c r="GOI77" s="392"/>
      <c r="GOJ77" s="381"/>
      <c r="GOR77" s="392"/>
      <c r="GOS77" s="381"/>
      <c r="GPA77" s="392"/>
      <c r="GPB77" s="381"/>
      <c r="GPJ77" s="392"/>
      <c r="GPK77" s="381"/>
      <c r="GPS77" s="392"/>
      <c r="GPT77" s="381"/>
      <c r="GQB77" s="392"/>
      <c r="GQC77" s="381"/>
      <c r="GQK77" s="392"/>
      <c r="GQL77" s="381"/>
      <c r="GQT77" s="392"/>
      <c r="GQU77" s="381"/>
      <c r="GRC77" s="392"/>
      <c r="GRD77" s="381"/>
      <c r="GRL77" s="392"/>
      <c r="GRM77" s="381"/>
      <c r="GRU77" s="392"/>
      <c r="GRV77" s="381"/>
      <c r="GSD77" s="392"/>
      <c r="GSE77" s="381"/>
      <c r="GSM77" s="392"/>
      <c r="GSN77" s="381"/>
      <c r="GSV77" s="392"/>
      <c r="GSW77" s="381"/>
      <c r="GTE77" s="392"/>
      <c r="GTF77" s="381"/>
      <c r="GTN77" s="392"/>
      <c r="GTO77" s="381"/>
      <c r="GTW77" s="392"/>
      <c r="GTX77" s="381"/>
      <c r="GUF77" s="392"/>
      <c r="GUG77" s="381"/>
      <c r="GUO77" s="392"/>
      <c r="GUP77" s="381"/>
      <c r="GUX77" s="392"/>
      <c r="GUY77" s="381"/>
      <c r="GVG77" s="392"/>
      <c r="GVH77" s="381"/>
      <c r="GVP77" s="392"/>
      <c r="GVQ77" s="381"/>
      <c r="GVY77" s="392"/>
      <c r="GVZ77" s="381"/>
      <c r="GWH77" s="392"/>
      <c r="GWI77" s="381"/>
      <c r="GWQ77" s="392"/>
      <c r="GWR77" s="381"/>
      <c r="GWZ77" s="392"/>
      <c r="GXA77" s="381"/>
      <c r="GXI77" s="392"/>
      <c r="GXJ77" s="381"/>
      <c r="GXR77" s="392"/>
      <c r="GXS77" s="381"/>
      <c r="GYA77" s="392"/>
      <c r="GYB77" s="381"/>
      <c r="GYJ77" s="392"/>
      <c r="GYK77" s="381"/>
      <c r="GYS77" s="392"/>
      <c r="GYT77" s="381"/>
      <c r="GZB77" s="392"/>
      <c r="GZC77" s="381"/>
      <c r="GZK77" s="392"/>
      <c r="GZL77" s="381"/>
      <c r="GZT77" s="392"/>
      <c r="GZU77" s="381"/>
      <c r="HAC77" s="392"/>
      <c r="HAD77" s="381"/>
      <c r="HAL77" s="392"/>
      <c r="HAM77" s="381"/>
      <c r="HAU77" s="392"/>
      <c r="HAV77" s="381"/>
      <c r="HBD77" s="392"/>
      <c r="HBE77" s="381"/>
      <c r="HBM77" s="392"/>
      <c r="HBN77" s="381"/>
      <c r="HBV77" s="392"/>
      <c r="HBW77" s="381"/>
      <c r="HCE77" s="392"/>
      <c r="HCF77" s="381"/>
      <c r="HCN77" s="392"/>
      <c r="HCO77" s="381"/>
      <c r="HCW77" s="392"/>
      <c r="HCX77" s="381"/>
      <c r="HDF77" s="392"/>
      <c r="HDG77" s="381"/>
      <c r="HDO77" s="392"/>
      <c r="HDP77" s="381"/>
      <c r="HDX77" s="392"/>
      <c r="HDY77" s="381"/>
      <c r="HEG77" s="392"/>
      <c r="HEH77" s="381"/>
      <c r="HEP77" s="392"/>
      <c r="HEQ77" s="381"/>
      <c r="HEY77" s="392"/>
      <c r="HEZ77" s="381"/>
      <c r="HFH77" s="392"/>
      <c r="HFI77" s="381"/>
      <c r="HFQ77" s="392"/>
      <c r="HFR77" s="381"/>
      <c r="HFZ77" s="392"/>
      <c r="HGA77" s="381"/>
      <c r="HGI77" s="392"/>
      <c r="HGJ77" s="381"/>
      <c r="HGR77" s="392"/>
      <c r="HGS77" s="381"/>
      <c r="HHA77" s="392"/>
      <c r="HHB77" s="381"/>
      <c r="HHJ77" s="392"/>
      <c r="HHK77" s="381"/>
      <c r="HHS77" s="392"/>
      <c r="HHT77" s="381"/>
      <c r="HIB77" s="392"/>
      <c r="HIC77" s="381"/>
      <c r="HIK77" s="392"/>
      <c r="HIL77" s="381"/>
      <c r="HIT77" s="392"/>
      <c r="HIU77" s="381"/>
      <c r="HJC77" s="392"/>
      <c r="HJD77" s="381"/>
      <c r="HJL77" s="392"/>
      <c r="HJM77" s="381"/>
      <c r="HJU77" s="392"/>
      <c r="HJV77" s="381"/>
      <c r="HKD77" s="392"/>
      <c r="HKE77" s="381"/>
      <c r="HKM77" s="392"/>
      <c r="HKN77" s="381"/>
      <c r="HKV77" s="392"/>
      <c r="HKW77" s="381"/>
      <c r="HLE77" s="392"/>
      <c r="HLF77" s="381"/>
      <c r="HLN77" s="392"/>
      <c r="HLO77" s="381"/>
      <c r="HLW77" s="392"/>
      <c r="HLX77" s="381"/>
      <c r="HMF77" s="392"/>
      <c r="HMG77" s="381"/>
      <c r="HMO77" s="392"/>
      <c r="HMP77" s="381"/>
      <c r="HMX77" s="392"/>
      <c r="HMY77" s="381"/>
      <c r="HNG77" s="392"/>
      <c r="HNH77" s="381"/>
      <c r="HNP77" s="392"/>
      <c r="HNQ77" s="381"/>
      <c r="HNY77" s="392"/>
      <c r="HNZ77" s="381"/>
      <c r="HOH77" s="392"/>
      <c r="HOI77" s="381"/>
      <c r="HOQ77" s="392"/>
      <c r="HOR77" s="381"/>
      <c r="HOZ77" s="392"/>
      <c r="HPA77" s="381"/>
      <c r="HPI77" s="392"/>
      <c r="HPJ77" s="381"/>
      <c r="HPR77" s="392"/>
      <c r="HPS77" s="381"/>
      <c r="HQA77" s="392"/>
      <c r="HQB77" s="381"/>
      <c r="HQJ77" s="392"/>
      <c r="HQK77" s="381"/>
      <c r="HQS77" s="392"/>
      <c r="HQT77" s="381"/>
      <c r="HRB77" s="392"/>
      <c r="HRC77" s="381"/>
      <c r="HRK77" s="392"/>
      <c r="HRL77" s="381"/>
      <c r="HRT77" s="392"/>
      <c r="HRU77" s="381"/>
      <c r="HSC77" s="392"/>
      <c r="HSD77" s="381"/>
      <c r="HSL77" s="392"/>
      <c r="HSM77" s="381"/>
      <c r="HSU77" s="392"/>
      <c r="HSV77" s="381"/>
      <c r="HTD77" s="392"/>
      <c r="HTE77" s="381"/>
      <c r="HTM77" s="392"/>
      <c r="HTN77" s="381"/>
      <c r="HTV77" s="392"/>
      <c r="HTW77" s="381"/>
      <c r="HUE77" s="392"/>
      <c r="HUF77" s="381"/>
      <c r="HUN77" s="392"/>
      <c r="HUO77" s="381"/>
      <c r="HUW77" s="392"/>
      <c r="HUX77" s="381"/>
      <c r="HVF77" s="392"/>
      <c r="HVG77" s="381"/>
      <c r="HVO77" s="392"/>
      <c r="HVP77" s="381"/>
      <c r="HVX77" s="392"/>
      <c r="HVY77" s="381"/>
      <c r="HWG77" s="392"/>
      <c r="HWH77" s="381"/>
      <c r="HWP77" s="392"/>
      <c r="HWQ77" s="381"/>
      <c r="HWY77" s="392"/>
      <c r="HWZ77" s="381"/>
      <c r="HXH77" s="392"/>
      <c r="HXI77" s="381"/>
      <c r="HXQ77" s="392"/>
      <c r="HXR77" s="381"/>
      <c r="HXZ77" s="392"/>
      <c r="HYA77" s="381"/>
      <c r="HYI77" s="392"/>
      <c r="HYJ77" s="381"/>
      <c r="HYR77" s="392"/>
      <c r="HYS77" s="381"/>
      <c r="HZA77" s="392"/>
      <c r="HZB77" s="381"/>
      <c r="HZJ77" s="392"/>
      <c r="HZK77" s="381"/>
      <c r="HZS77" s="392"/>
      <c r="HZT77" s="381"/>
      <c r="IAB77" s="392"/>
      <c r="IAC77" s="381"/>
      <c r="IAK77" s="392"/>
      <c r="IAL77" s="381"/>
      <c r="IAT77" s="392"/>
      <c r="IAU77" s="381"/>
      <c r="IBC77" s="392"/>
      <c r="IBD77" s="381"/>
      <c r="IBL77" s="392"/>
      <c r="IBM77" s="381"/>
      <c r="IBU77" s="392"/>
      <c r="IBV77" s="381"/>
      <c r="ICD77" s="392"/>
      <c r="ICE77" s="381"/>
      <c r="ICM77" s="392"/>
      <c r="ICN77" s="381"/>
      <c r="ICV77" s="392"/>
      <c r="ICW77" s="381"/>
      <c r="IDE77" s="392"/>
      <c r="IDF77" s="381"/>
      <c r="IDN77" s="392"/>
      <c r="IDO77" s="381"/>
      <c r="IDW77" s="392"/>
      <c r="IDX77" s="381"/>
      <c r="IEF77" s="392"/>
      <c r="IEG77" s="381"/>
      <c r="IEO77" s="392"/>
      <c r="IEP77" s="381"/>
      <c r="IEX77" s="392"/>
      <c r="IEY77" s="381"/>
      <c r="IFG77" s="392"/>
      <c r="IFH77" s="381"/>
      <c r="IFP77" s="392"/>
      <c r="IFQ77" s="381"/>
      <c r="IFY77" s="392"/>
      <c r="IFZ77" s="381"/>
      <c r="IGH77" s="392"/>
      <c r="IGI77" s="381"/>
      <c r="IGQ77" s="392"/>
      <c r="IGR77" s="381"/>
      <c r="IGZ77" s="392"/>
      <c r="IHA77" s="381"/>
      <c r="IHI77" s="392"/>
      <c r="IHJ77" s="381"/>
      <c r="IHR77" s="392"/>
      <c r="IHS77" s="381"/>
      <c r="IIA77" s="392"/>
      <c r="IIB77" s="381"/>
      <c r="IIJ77" s="392"/>
      <c r="IIK77" s="381"/>
      <c r="IIS77" s="392"/>
      <c r="IIT77" s="381"/>
      <c r="IJB77" s="392"/>
      <c r="IJC77" s="381"/>
      <c r="IJK77" s="392"/>
      <c r="IJL77" s="381"/>
      <c r="IJT77" s="392"/>
      <c r="IJU77" s="381"/>
      <c r="IKC77" s="392"/>
      <c r="IKD77" s="381"/>
      <c r="IKL77" s="392"/>
      <c r="IKM77" s="381"/>
      <c r="IKU77" s="392"/>
      <c r="IKV77" s="381"/>
      <c r="ILD77" s="392"/>
      <c r="ILE77" s="381"/>
      <c r="ILM77" s="392"/>
      <c r="ILN77" s="381"/>
      <c r="ILV77" s="392"/>
      <c r="ILW77" s="381"/>
      <c r="IME77" s="392"/>
      <c r="IMF77" s="381"/>
      <c r="IMN77" s="392"/>
      <c r="IMO77" s="381"/>
      <c r="IMW77" s="392"/>
      <c r="IMX77" s="381"/>
      <c r="INF77" s="392"/>
      <c r="ING77" s="381"/>
      <c r="INO77" s="392"/>
      <c r="INP77" s="381"/>
      <c r="INX77" s="392"/>
      <c r="INY77" s="381"/>
      <c r="IOG77" s="392"/>
      <c r="IOH77" s="381"/>
      <c r="IOP77" s="392"/>
      <c r="IOQ77" s="381"/>
      <c r="IOY77" s="392"/>
      <c r="IOZ77" s="381"/>
      <c r="IPH77" s="392"/>
      <c r="IPI77" s="381"/>
      <c r="IPQ77" s="392"/>
      <c r="IPR77" s="381"/>
      <c r="IPZ77" s="392"/>
      <c r="IQA77" s="381"/>
      <c r="IQI77" s="392"/>
      <c r="IQJ77" s="381"/>
      <c r="IQR77" s="392"/>
      <c r="IQS77" s="381"/>
      <c r="IRA77" s="392"/>
      <c r="IRB77" s="381"/>
      <c r="IRJ77" s="392"/>
      <c r="IRK77" s="381"/>
      <c r="IRS77" s="392"/>
      <c r="IRT77" s="381"/>
      <c r="ISB77" s="392"/>
      <c r="ISC77" s="381"/>
      <c r="ISK77" s="392"/>
      <c r="ISL77" s="381"/>
      <c r="IST77" s="392"/>
      <c r="ISU77" s="381"/>
      <c r="ITC77" s="392"/>
      <c r="ITD77" s="381"/>
      <c r="ITL77" s="392"/>
      <c r="ITM77" s="381"/>
      <c r="ITU77" s="392"/>
      <c r="ITV77" s="381"/>
      <c r="IUD77" s="392"/>
      <c r="IUE77" s="381"/>
      <c r="IUM77" s="392"/>
      <c r="IUN77" s="381"/>
      <c r="IUV77" s="392"/>
      <c r="IUW77" s="381"/>
      <c r="IVE77" s="392"/>
      <c r="IVF77" s="381"/>
      <c r="IVN77" s="392"/>
      <c r="IVO77" s="381"/>
      <c r="IVW77" s="392"/>
      <c r="IVX77" s="381"/>
      <c r="IWF77" s="392"/>
      <c r="IWG77" s="381"/>
      <c r="IWO77" s="392"/>
      <c r="IWP77" s="381"/>
      <c r="IWX77" s="392"/>
      <c r="IWY77" s="381"/>
      <c r="IXG77" s="392"/>
      <c r="IXH77" s="381"/>
      <c r="IXP77" s="392"/>
      <c r="IXQ77" s="381"/>
      <c r="IXY77" s="392"/>
      <c r="IXZ77" s="381"/>
      <c r="IYH77" s="392"/>
      <c r="IYI77" s="381"/>
      <c r="IYQ77" s="392"/>
      <c r="IYR77" s="381"/>
      <c r="IYZ77" s="392"/>
      <c r="IZA77" s="381"/>
      <c r="IZI77" s="392"/>
      <c r="IZJ77" s="381"/>
      <c r="IZR77" s="392"/>
      <c r="IZS77" s="381"/>
      <c r="JAA77" s="392"/>
      <c r="JAB77" s="381"/>
      <c r="JAJ77" s="392"/>
      <c r="JAK77" s="381"/>
      <c r="JAS77" s="392"/>
      <c r="JAT77" s="381"/>
      <c r="JBB77" s="392"/>
      <c r="JBC77" s="381"/>
      <c r="JBK77" s="392"/>
      <c r="JBL77" s="381"/>
      <c r="JBT77" s="392"/>
      <c r="JBU77" s="381"/>
      <c r="JCC77" s="392"/>
      <c r="JCD77" s="381"/>
      <c r="JCL77" s="392"/>
      <c r="JCM77" s="381"/>
      <c r="JCU77" s="392"/>
      <c r="JCV77" s="381"/>
      <c r="JDD77" s="392"/>
      <c r="JDE77" s="381"/>
      <c r="JDM77" s="392"/>
      <c r="JDN77" s="381"/>
      <c r="JDV77" s="392"/>
      <c r="JDW77" s="381"/>
      <c r="JEE77" s="392"/>
      <c r="JEF77" s="381"/>
      <c r="JEN77" s="392"/>
      <c r="JEO77" s="381"/>
      <c r="JEW77" s="392"/>
      <c r="JEX77" s="381"/>
      <c r="JFF77" s="392"/>
      <c r="JFG77" s="381"/>
      <c r="JFO77" s="392"/>
      <c r="JFP77" s="381"/>
      <c r="JFX77" s="392"/>
      <c r="JFY77" s="381"/>
      <c r="JGG77" s="392"/>
      <c r="JGH77" s="381"/>
      <c r="JGP77" s="392"/>
      <c r="JGQ77" s="381"/>
      <c r="JGY77" s="392"/>
      <c r="JGZ77" s="381"/>
      <c r="JHH77" s="392"/>
      <c r="JHI77" s="381"/>
      <c r="JHQ77" s="392"/>
      <c r="JHR77" s="381"/>
      <c r="JHZ77" s="392"/>
      <c r="JIA77" s="381"/>
      <c r="JII77" s="392"/>
      <c r="JIJ77" s="381"/>
      <c r="JIR77" s="392"/>
      <c r="JIS77" s="381"/>
      <c r="JJA77" s="392"/>
      <c r="JJB77" s="381"/>
      <c r="JJJ77" s="392"/>
      <c r="JJK77" s="381"/>
      <c r="JJS77" s="392"/>
      <c r="JJT77" s="381"/>
      <c r="JKB77" s="392"/>
      <c r="JKC77" s="381"/>
      <c r="JKK77" s="392"/>
      <c r="JKL77" s="381"/>
      <c r="JKT77" s="392"/>
      <c r="JKU77" s="381"/>
      <c r="JLC77" s="392"/>
      <c r="JLD77" s="381"/>
      <c r="JLL77" s="392"/>
      <c r="JLM77" s="381"/>
      <c r="JLU77" s="392"/>
      <c r="JLV77" s="381"/>
      <c r="JMD77" s="392"/>
      <c r="JME77" s="381"/>
      <c r="JMM77" s="392"/>
      <c r="JMN77" s="381"/>
      <c r="JMV77" s="392"/>
      <c r="JMW77" s="381"/>
      <c r="JNE77" s="392"/>
      <c r="JNF77" s="381"/>
      <c r="JNN77" s="392"/>
      <c r="JNO77" s="381"/>
      <c r="JNW77" s="392"/>
      <c r="JNX77" s="381"/>
      <c r="JOF77" s="392"/>
      <c r="JOG77" s="381"/>
      <c r="JOO77" s="392"/>
      <c r="JOP77" s="381"/>
      <c r="JOX77" s="392"/>
      <c r="JOY77" s="381"/>
      <c r="JPG77" s="392"/>
      <c r="JPH77" s="381"/>
      <c r="JPP77" s="392"/>
      <c r="JPQ77" s="381"/>
      <c r="JPY77" s="392"/>
      <c r="JPZ77" s="381"/>
      <c r="JQH77" s="392"/>
      <c r="JQI77" s="381"/>
      <c r="JQQ77" s="392"/>
      <c r="JQR77" s="381"/>
      <c r="JQZ77" s="392"/>
      <c r="JRA77" s="381"/>
      <c r="JRI77" s="392"/>
      <c r="JRJ77" s="381"/>
      <c r="JRR77" s="392"/>
      <c r="JRS77" s="381"/>
      <c r="JSA77" s="392"/>
      <c r="JSB77" s="381"/>
      <c r="JSJ77" s="392"/>
      <c r="JSK77" s="381"/>
      <c r="JSS77" s="392"/>
      <c r="JST77" s="381"/>
      <c r="JTB77" s="392"/>
      <c r="JTC77" s="381"/>
      <c r="JTK77" s="392"/>
      <c r="JTL77" s="381"/>
      <c r="JTT77" s="392"/>
      <c r="JTU77" s="381"/>
      <c r="JUC77" s="392"/>
      <c r="JUD77" s="381"/>
      <c r="JUL77" s="392"/>
      <c r="JUM77" s="381"/>
      <c r="JUU77" s="392"/>
      <c r="JUV77" s="381"/>
      <c r="JVD77" s="392"/>
      <c r="JVE77" s="381"/>
      <c r="JVM77" s="392"/>
      <c r="JVN77" s="381"/>
      <c r="JVV77" s="392"/>
      <c r="JVW77" s="381"/>
      <c r="JWE77" s="392"/>
      <c r="JWF77" s="381"/>
      <c r="JWN77" s="392"/>
      <c r="JWO77" s="381"/>
      <c r="JWW77" s="392"/>
      <c r="JWX77" s="381"/>
      <c r="JXF77" s="392"/>
      <c r="JXG77" s="381"/>
      <c r="JXO77" s="392"/>
      <c r="JXP77" s="381"/>
      <c r="JXX77" s="392"/>
      <c r="JXY77" s="381"/>
      <c r="JYG77" s="392"/>
      <c r="JYH77" s="381"/>
      <c r="JYP77" s="392"/>
      <c r="JYQ77" s="381"/>
      <c r="JYY77" s="392"/>
      <c r="JYZ77" s="381"/>
      <c r="JZH77" s="392"/>
      <c r="JZI77" s="381"/>
      <c r="JZQ77" s="392"/>
      <c r="JZR77" s="381"/>
      <c r="JZZ77" s="392"/>
      <c r="KAA77" s="381"/>
      <c r="KAI77" s="392"/>
      <c r="KAJ77" s="381"/>
      <c r="KAR77" s="392"/>
      <c r="KAS77" s="381"/>
      <c r="KBA77" s="392"/>
      <c r="KBB77" s="381"/>
      <c r="KBJ77" s="392"/>
      <c r="KBK77" s="381"/>
      <c r="KBS77" s="392"/>
      <c r="KBT77" s="381"/>
      <c r="KCB77" s="392"/>
      <c r="KCC77" s="381"/>
      <c r="KCK77" s="392"/>
      <c r="KCL77" s="381"/>
      <c r="KCT77" s="392"/>
      <c r="KCU77" s="381"/>
      <c r="KDC77" s="392"/>
      <c r="KDD77" s="381"/>
      <c r="KDL77" s="392"/>
      <c r="KDM77" s="381"/>
      <c r="KDU77" s="392"/>
      <c r="KDV77" s="381"/>
      <c r="KED77" s="392"/>
      <c r="KEE77" s="381"/>
      <c r="KEM77" s="392"/>
      <c r="KEN77" s="381"/>
      <c r="KEV77" s="392"/>
      <c r="KEW77" s="381"/>
      <c r="KFE77" s="392"/>
      <c r="KFF77" s="381"/>
      <c r="KFN77" s="392"/>
      <c r="KFO77" s="381"/>
      <c r="KFW77" s="392"/>
      <c r="KFX77" s="381"/>
      <c r="KGF77" s="392"/>
      <c r="KGG77" s="381"/>
      <c r="KGO77" s="392"/>
      <c r="KGP77" s="381"/>
      <c r="KGX77" s="392"/>
      <c r="KGY77" s="381"/>
      <c r="KHG77" s="392"/>
      <c r="KHH77" s="381"/>
      <c r="KHP77" s="392"/>
      <c r="KHQ77" s="381"/>
      <c r="KHY77" s="392"/>
      <c r="KHZ77" s="381"/>
      <c r="KIH77" s="392"/>
      <c r="KII77" s="381"/>
      <c r="KIQ77" s="392"/>
      <c r="KIR77" s="381"/>
      <c r="KIZ77" s="392"/>
      <c r="KJA77" s="381"/>
      <c r="KJI77" s="392"/>
      <c r="KJJ77" s="381"/>
      <c r="KJR77" s="392"/>
      <c r="KJS77" s="381"/>
      <c r="KKA77" s="392"/>
      <c r="KKB77" s="381"/>
      <c r="KKJ77" s="392"/>
      <c r="KKK77" s="381"/>
      <c r="KKS77" s="392"/>
      <c r="KKT77" s="381"/>
      <c r="KLB77" s="392"/>
      <c r="KLC77" s="381"/>
      <c r="KLK77" s="392"/>
      <c r="KLL77" s="381"/>
      <c r="KLT77" s="392"/>
      <c r="KLU77" s="381"/>
      <c r="KMC77" s="392"/>
      <c r="KMD77" s="381"/>
      <c r="KML77" s="392"/>
      <c r="KMM77" s="381"/>
      <c r="KMU77" s="392"/>
      <c r="KMV77" s="381"/>
      <c r="KND77" s="392"/>
      <c r="KNE77" s="381"/>
      <c r="KNM77" s="392"/>
      <c r="KNN77" s="381"/>
      <c r="KNV77" s="392"/>
      <c r="KNW77" s="381"/>
      <c r="KOE77" s="392"/>
      <c r="KOF77" s="381"/>
      <c r="KON77" s="392"/>
      <c r="KOO77" s="381"/>
      <c r="KOW77" s="392"/>
      <c r="KOX77" s="381"/>
      <c r="KPF77" s="392"/>
      <c r="KPG77" s="381"/>
      <c r="KPO77" s="392"/>
      <c r="KPP77" s="381"/>
      <c r="KPX77" s="392"/>
      <c r="KPY77" s="381"/>
      <c r="KQG77" s="392"/>
      <c r="KQH77" s="381"/>
      <c r="KQP77" s="392"/>
      <c r="KQQ77" s="381"/>
      <c r="KQY77" s="392"/>
      <c r="KQZ77" s="381"/>
      <c r="KRH77" s="392"/>
      <c r="KRI77" s="381"/>
      <c r="KRQ77" s="392"/>
      <c r="KRR77" s="381"/>
      <c r="KRZ77" s="392"/>
      <c r="KSA77" s="381"/>
      <c r="KSI77" s="392"/>
      <c r="KSJ77" s="381"/>
      <c r="KSR77" s="392"/>
      <c r="KSS77" s="381"/>
      <c r="KTA77" s="392"/>
      <c r="KTB77" s="381"/>
      <c r="KTJ77" s="392"/>
      <c r="KTK77" s="381"/>
      <c r="KTS77" s="392"/>
      <c r="KTT77" s="381"/>
      <c r="KUB77" s="392"/>
      <c r="KUC77" s="381"/>
      <c r="KUK77" s="392"/>
      <c r="KUL77" s="381"/>
      <c r="KUT77" s="392"/>
      <c r="KUU77" s="381"/>
      <c r="KVC77" s="392"/>
      <c r="KVD77" s="381"/>
      <c r="KVL77" s="392"/>
      <c r="KVM77" s="381"/>
      <c r="KVU77" s="392"/>
      <c r="KVV77" s="381"/>
      <c r="KWD77" s="392"/>
      <c r="KWE77" s="381"/>
      <c r="KWM77" s="392"/>
      <c r="KWN77" s="381"/>
      <c r="KWV77" s="392"/>
      <c r="KWW77" s="381"/>
      <c r="KXE77" s="392"/>
      <c r="KXF77" s="381"/>
      <c r="KXN77" s="392"/>
      <c r="KXO77" s="381"/>
      <c r="KXW77" s="392"/>
      <c r="KXX77" s="381"/>
      <c r="KYF77" s="392"/>
      <c r="KYG77" s="381"/>
      <c r="KYO77" s="392"/>
      <c r="KYP77" s="381"/>
      <c r="KYX77" s="392"/>
      <c r="KYY77" s="381"/>
      <c r="KZG77" s="392"/>
      <c r="KZH77" s="381"/>
      <c r="KZP77" s="392"/>
      <c r="KZQ77" s="381"/>
      <c r="KZY77" s="392"/>
      <c r="KZZ77" s="381"/>
      <c r="LAH77" s="392"/>
      <c r="LAI77" s="381"/>
      <c r="LAQ77" s="392"/>
      <c r="LAR77" s="381"/>
      <c r="LAZ77" s="392"/>
      <c r="LBA77" s="381"/>
      <c r="LBI77" s="392"/>
      <c r="LBJ77" s="381"/>
      <c r="LBR77" s="392"/>
      <c r="LBS77" s="381"/>
      <c r="LCA77" s="392"/>
      <c r="LCB77" s="381"/>
      <c r="LCJ77" s="392"/>
      <c r="LCK77" s="381"/>
      <c r="LCS77" s="392"/>
      <c r="LCT77" s="381"/>
      <c r="LDB77" s="392"/>
      <c r="LDC77" s="381"/>
      <c r="LDK77" s="392"/>
      <c r="LDL77" s="381"/>
      <c r="LDT77" s="392"/>
      <c r="LDU77" s="381"/>
      <c r="LEC77" s="392"/>
      <c r="LED77" s="381"/>
      <c r="LEL77" s="392"/>
      <c r="LEM77" s="381"/>
      <c r="LEU77" s="392"/>
      <c r="LEV77" s="381"/>
      <c r="LFD77" s="392"/>
      <c r="LFE77" s="381"/>
      <c r="LFM77" s="392"/>
      <c r="LFN77" s="381"/>
      <c r="LFV77" s="392"/>
      <c r="LFW77" s="381"/>
      <c r="LGE77" s="392"/>
      <c r="LGF77" s="381"/>
      <c r="LGN77" s="392"/>
      <c r="LGO77" s="381"/>
      <c r="LGW77" s="392"/>
      <c r="LGX77" s="381"/>
      <c r="LHF77" s="392"/>
      <c r="LHG77" s="381"/>
      <c r="LHO77" s="392"/>
      <c r="LHP77" s="381"/>
      <c r="LHX77" s="392"/>
      <c r="LHY77" s="381"/>
      <c r="LIG77" s="392"/>
      <c r="LIH77" s="381"/>
      <c r="LIP77" s="392"/>
      <c r="LIQ77" s="381"/>
      <c r="LIY77" s="392"/>
      <c r="LIZ77" s="381"/>
      <c r="LJH77" s="392"/>
      <c r="LJI77" s="381"/>
      <c r="LJQ77" s="392"/>
      <c r="LJR77" s="381"/>
      <c r="LJZ77" s="392"/>
      <c r="LKA77" s="381"/>
      <c r="LKI77" s="392"/>
      <c r="LKJ77" s="381"/>
      <c r="LKR77" s="392"/>
      <c r="LKS77" s="381"/>
      <c r="LLA77" s="392"/>
      <c r="LLB77" s="381"/>
      <c r="LLJ77" s="392"/>
      <c r="LLK77" s="381"/>
      <c r="LLS77" s="392"/>
      <c r="LLT77" s="381"/>
      <c r="LMB77" s="392"/>
      <c r="LMC77" s="381"/>
      <c r="LMK77" s="392"/>
      <c r="LML77" s="381"/>
      <c r="LMT77" s="392"/>
      <c r="LMU77" s="381"/>
      <c r="LNC77" s="392"/>
      <c r="LND77" s="381"/>
      <c r="LNL77" s="392"/>
      <c r="LNM77" s="381"/>
      <c r="LNU77" s="392"/>
      <c r="LNV77" s="381"/>
      <c r="LOD77" s="392"/>
      <c r="LOE77" s="381"/>
      <c r="LOM77" s="392"/>
      <c r="LON77" s="381"/>
      <c r="LOV77" s="392"/>
      <c r="LOW77" s="381"/>
      <c r="LPE77" s="392"/>
      <c r="LPF77" s="381"/>
      <c r="LPN77" s="392"/>
      <c r="LPO77" s="381"/>
      <c r="LPW77" s="392"/>
      <c r="LPX77" s="381"/>
      <c r="LQF77" s="392"/>
      <c r="LQG77" s="381"/>
      <c r="LQO77" s="392"/>
      <c r="LQP77" s="381"/>
      <c r="LQX77" s="392"/>
      <c r="LQY77" s="381"/>
      <c r="LRG77" s="392"/>
      <c r="LRH77" s="381"/>
      <c r="LRP77" s="392"/>
      <c r="LRQ77" s="381"/>
      <c r="LRY77" s="392"/>
      <c r="LRZ77" s="381"/>
      <c r="LSH77" s="392"/>
      <c r="LSI77" s="381"/>
      <c r="LSQ77" s="392"/>
      <c r="LSR77" s="381"/>
      <c r="LSZ77" s="392"/>
      <c r="LTA77" s="381"/>
      <c r="LTI77" s="392"/>
      <c r="LTJ77" s="381"/>
      <c r="LTR77" s="392"/>
      <c r="LTS77" s="381"/>
      <c r="LUA77" s="392"/>
      <c r="LUB77" s="381"/>
      <c r="LUJ77" s="392"/>
      <c r="LUK77" s="381"/>
      <c r="LUS77" s="392"/>
      <c r="LUT77" s="381"/>
      <c r="LVB77" s="392"/>
      <c r="LVC77" s="381"/>
      <c r="LVK77" s="392"/>
      <c r="LVL77" s="381"/>
      <c r="LVT77" s="392"/>
      <c r="LVU77" s="381"/>
      <c r="LWC77" s="392"/>
      <c r="LWD77" s="381"/>
      <c r="LWL77" s="392"/>
      <c r="LWM77" s="381"/>
      <c r="LWU77" s="392"/>
      <c r="LWV77" s="381"/>
      <c r="LXD77" s="392"/>
      <c r="LXE77" s="381"/>
      <c r="LXM77" s="392"/>
      <c r="LXN77" s="381"/>
      <c r="LXV77" s="392"/>
      <c r="LXW77" s="381"/>
      <c r="LYE77" s="392"/>
      <c r="LYF77" s="381"/>
      <c r="LYN77" s="392"/>
      <c r="LYO77" s="381"/>
      <c r="LYW77" s="392"/>
      <c r="LYX77" s="381"/>
      <c r="LZF77" s="392"/>
      <c r="LZG77" s="381"/>
      <c r="LZO77" s="392"/>
      <c r="LZP77" s="381"/>
      <c r="LZX77" s="392"/>
      <c r="LZY77" s="381"/>
      <c r="MAG77" s="392"/>
      <c r="MAH77" s="381"/>
      <c r="MAP77" s="392"/>
      <c r="MAQ77" s="381"/>
      <c r="MAY77" s="392"/>
      <c r="MAZ77" s="381"/>
      <c r="MBH77" s="392"/>
      <c r="MBI77" s="381"/>
      <c r="MBQ77" s="392"/>
      <c r="MBR77" s="381"/>
      <c r="MBZ77" s="392"/>
      <c r="MCA77" s="381"/>
      <c r="MCI77" s="392"/>
      <c r="MCJ77" s="381"/>
      <c r="MCR77" s="392"/>
      <c r="MCS77" s="381"/>
      <c r="MDA77" s="392"/>
      <c r="MDB77" s="381"/>
      <c r="MDJ77" s="392"/>
      <c r="MDK77" s="381"/>
      <c r="MDS77" s="392"/>
      <c r="MDT77" s="381"/>
      <c r="MEB77" s="392"/>
      <c r="MEC77" s="381"/>
      <c r="MEK77" s="392"/>
      <c r="MEL77" s="381"/>
      <c r="MET77" s="392"/>
      <c r="MEU77" s="381"/>
      <c r="MFC77" s="392"/>
      <c r="MFD77" s="381"/>
      <c r="MFL77" s="392"/>
      <c r="MFM77" s="381"/>
      <c r="MFU77" s="392"/>
      <c r="MFV77" s="381"/>
      <c r="MGD77" s="392"/>
      <c r="MGE77" s="381"/>
      <c r="MGM77" s="392"/>
      <c r="MGN77" s="381"/>
      <c r="MGV77" s="392"/>
      <c r="MGW77" s="381"/>
      <c r="MHE77" s="392"/>
      <c r="MHF77" s="381"/>
      <c r="MHN77" s="392"/>
      <c r="MHO77" s="381"/>
      <c r="MHW77" s="392"/>
      <c r="MHX77" s="381"/>
      <c r="MIF77" s="392"/>
      <c r="MIG77" s="381"/>
      <c r="MIO77" s="392"/>
      <c r="MIP77" s="381"/>
      <c r="MIX77" s="392"/>
      <c r="MIY77" s="381"/>
      <c r="MJG77" s="392"/>
      <c r="MJH77" s="381"/>
      <c r="MJP77" s="392"/>
      <c r="MJQ77" s="381"/>
      <c r="MJY77" s="392"/>
      <c r="MJZ77" s="381"/>
      <c r="MKH77" s="392"/>
      <c r="MKI77" s="381"/>
      <c r="MKQ77" s="392"/>
      <c r="MKR77" s="381"/>
      <c r="MKZ77" s="392"/>
      <c r="MLA77" s="381"/>
      <c r="MLI77" s="392"/>
      <c r="MLJ77" s="381"/>
      <c r="MLR77" s="392"/>
      <c r="MLS77" s="381"/>
      <c r="MMA77" s="392"/>
      <c r="MMB77" s="381"/>
      <c r="MMJ77" s="392"/>
      <c r="MMK77" s="381"/>
      <c r="MMS77" s="392"/>
      <c r="MMT77" s="381"/>
      <c r="MNB77" s="392"/>
      <c r="MNC77" s="381"/>
      <c r="MNK77" s="392"/>
      <c r="MNL77" s="381"/>
      <c r="MNT77" s="392"/>
      <c r="MNU77" s="381"/>
      <c r="MOC77" s="392"/>
      <c r="MOD77" s="381"/>
      <c r="MOL77" s="392"/>
      <c r="MOM77" s="381"/>
      <c r="MOU77" s="392"/>
      <c r="MOV77" s="381"/>
      <c r="MPD77" s="392"/>
      <c r="MPE77" s="381"/>
      <c r="MPM77" s="392"/>
      <c r="MPN77" s="381"/>
      <c r="MPV77" s="392"/>
      <c r="MPW77" s="381"/>
      <c r="MQE77" s="392"/>
      <c r="MQF77" s="381"/>
      <c r="MQN77" s="392"/>
      <c r="MQO77" s="381"/>
      <c r="MQW77" s="392"/>
      <c r="MQX77" s="381"/>
      <c r="MRF77" s="392"/>
      <c r="MRG77" s="381"/>
      <c r="MRO77" s="392"/>
      <c r="MRP77" s="381"/>
      <c r="MRX77" s="392"/>
      <c r="MRY77" s="381"/>
      <c r="MSG77" s="392"/>
      <c r="MSH77" s="381"/>
      <c r="MSP77" s="392"/>
      <c r="MSQ77" s="381"/>
      <c r="MSY77" s="392"/>
      <c r="MSZ77" s="381"/>
      <c r="MTH77" s="392"/>
      <c r="MTI77" s="381"/>
      <c r="MTQ77" s="392"/>
      <c r="MTR77" s="381"/>
      <c r="MTZ77" s="392"/>
      <c r="MUA77" s="381"/>
      <c r="MUI77" s="392"/>
      <c r="MUJ77" s="381"/>
      <c r="MUR77" s="392"/>
      <c r="MUS77" s="381"/>
      <c r="MVA77" s="392"/>
      <c r="MVB77" s="381"/>
      <c r="MVJ77" s="392"/>
      <c r="MVK77" s="381"/>
      <c r="MVS77" s="392"/>
      <c r="MVT77" s="381"/>
      <c r="MWB77" s="392"/>
      <c r="MWC77" s="381"/>
      <c r="MWK77" s="392"/>
      <c r="MWL77" s="381"/>
      <c r="MWT77" s="392"/>
      <c r="MWU77" s="381"/>
      <c r="MXC77" s="392"/>
      <c r="MXD77" s="381"/>
      <c r="MXL77" s="392"/>
      <c r="MXM77" s="381"/>
      <c r="MXU77" s="392"/>
      <c r="MXV77" s="381"/>
      <c r="MYD77" s="392"/>
      <c r="MYE77" s="381"/>
      <c r="MYM77" s="392"/>
      <c r="MYN77" s="381"/>
      <c r="MYV77" s="392"/>
      <c r="MYW77" s="381"/>
      <c r="MZE77" s="392"/>
      <c r="MZF77" s="381"/>
      <c r="MZN77" s="392"/>
      <c r="MZO77" s="381"/>
      <c r="MZW77" s="392"/>
      <c r="MZX77" s="381"/>
      <c r="NAF77" s="392"/>
      <c r="NAG77" s="381"/>
      <c r="NAO77" s="392"/>
      <c r="NAP77" s="381"/>
      <c r="NAX77" s="392"/>
      <c r="NAY77" s="381"/>
      <c r="NBG77" s="392"/>
      <c r="NBH77" s="381"/>
      <c r="NBP77" s="392"/>
      <c r="NBQ77" s="381"/>
      <c r="NBY77" s="392"/>
      <c r="NBZ77" s="381"/>
      <c r="NCH77" s="392"/>
      <c r="NCI77" s="381"/>
      <c r="NCQ77" s="392"/>
      <c r="NCR77" s="381"/>
      <c r="NCZ77" s="392"/>
      <c r="NDA77" s="381"/>
      <c r="NDI77" s="392"/>
      <c r="NDJ77" s="381"/>
      <c r="NDR77" s="392"/>
      <c r="NDS77" s="381"/>
      <c r="NEA77" s="392"/>
      <c r="NEB77" s="381"/>
      <c r="NEJ77" s="392"/>
      <c r="NEK77" s="381"/>
      <c r="NES77" s="392"/>
      <c r="NET77" s="381"/>
      <c r="NFB77" s="392"/>
      <c r="NFC77" s="381"/>
      <c r="NFK77" s="392"/>
      <c r="NFL77" s="381"/>
      <c r="NFT77" s="392"/>
      <c r="NFU77" s="381"/>
      <c r="NGC77" s="392"/>
      <c r="NGD77" s="381"/>
      <c r="NGL77" s="392"/>
      <c r="NGM77" s="381"/>
      <c r="NGU77" s="392"/>
      <c r="NGV77" s="381"/>
      <c r="NHD77" s="392"/>
      <c r="NHE77" s="381"/>
      <c r="NHM77" s="392"/>
      <c r="NHN77" s="381"/>
      <c r="NHV77" s="392"/>
      <c r="NHW77" s="381"/>
      <c r="NIE77" s="392"/>
      <c r="NIF77" s="381"/>
      <c r="NIN77" s="392"/>
      <c r="NIO77" s="381"/>
      <c r="NIW77" s="392"/>
      <c r="NIX77" s="381"/>
      <c r="NJF77" s="392"/>
      <c r="NJG77" s="381"/>
      <c r="NJO77" s="392"/>
      <c r="NJP77" s="381"/>
      <c r="NJX77" s="392"/>
      <c r="NJY77" s="381"/>
      <c r="NKG77" s="392"/>
      <c r="NKH77" s="381"/>
      <c r="NKP77" s="392"/>
      <c r="NKQ77" s="381"/>
      <c r="NKY77" s="392"/>
      <c r="NKZ77" s="381"/>
      <c r="NLH77" s="392"/>
      <c r="NLI77" s="381"/>
      <c r="NLQ77" s="392"/>
      <c r="NLR77" s="381"/>
      <c r="NLZ77" s="392"/>
      <c r="NMA77" s="381"/>
      <c r="NMI77" s="392"/>
      <c r="NMJ77" s="381"/>
      <c r="NMR77" s="392"/>
      <c r="NMS77" s="381"/>
      <c r="NNA77" s="392"/>
      <c r="NNB77" s="381"/>
      <c r="NNJ77" s="392"/>
      <c r="NNK77" s="381"/>
      <c r="NNS77" s="392"/>
      <c r="NNT77" s="381"/>
      <c r="NOB77" s="392"/>
      <c r="NOC77" s="381"/>
      <c r="NOK77" s="392"/>
      <c r="NOL77" s="381"/>
      <c r="NOT77" s="392"/>
      <c r="NOU77" s="381"/>
      <c r="NPC77" s="392"/>
      <c r="NPD77" s="381"/>
      <c r="NPL77" s="392"/>
      <c r="NPM77" s="381"/>
      <c r="NPU77" s="392"/>
      <c r="NPV77" s="381"/>
      <c r="NQD77" s="392"/>
      <c r="NQE77" s="381"/>
      <c r="NQM77" s="392"/>
      <c r="NQN77" s="381"/>
      <c r="NQV77" s="392"/>
      <c r="NQW77" s="381"/>
      <c r="NRE77" s="392"/>
      <c r="NRF77" s="381"/>
      <c r="NRN77" s="392"/>
      <c r="NRO77" s="381"/>
      <c r="NRW77" s="392"/>
      <c r="NRX77" s="381"/>
      <c r="NSF77" s="392"/>
      <c r="NSG77" s="381"/>
      <c r="NSO77" s="392"/>
      <c r="NSP77" s="381"/>
      <c r="NSX77" s="392"/>
      <c r="NSY77" s="381"/>
      <c r="NTG77" s="392"/>
      <c r="NTH77" s="381"/>
      <c r="NTP77" s="392"/>
      <c r="NTQ77" s="381"/>
      <c r="NTY77" s="392"/>
      <c r="NTZ77" s="381"/>
      <c r="NUH77" s="392"/>
      <c r="NUI77" s="381"/>
      <c r="NUQ77" s="392"/>
      <c r="NUR77" s="381"/>
      <c r="NUZ77" s="392"/>
      <c r="NVA77" s="381"/>
      <c r="NVI77" s="392"/>
      <c r="NVJ77" s="381"/>
      <c r="NVR77" s="392"/>
      <c r="NVS77" s="381"/>
      <c r="NWA77" s="392"/>
      <c r="NWB77" s="381"/>
      <c r="NWJ77" s="392"/>
      <c r="NWK77" s="381"/>
      <c r="NWS77" s="392"/>
      <c r="NWT77" s="381"/>
      <c r="NXB77" s="392"/>
      <c r="NXC77" s="381"/>
      <c r="NXK77" s="392"/>
      <c r="NXL77" s="381"/>
      <c r="NXT77" s="392"/>
      <c r="NXU77" s="381"/>
      <c r="NYC77" s="392"/>
      <c r="NYD77" s="381"/>
      <c r="NYL77" s="392"/>
      <c r="NYM77" s="381"/>
      <c r="NYU77" s="392"/>
      <c r="NYV77" s="381"/>
      <c r="NZD77" s="392"/>
      <c r="NZE77" s="381"/>
      <c r="NZM77" s="392"/>
      <c r="NZN77" s="381"/>
      <c r="NZV77" s="392"/>
      <c r="NZW77" s="381"/>
      <c r="OAE77" s="392"/>
      <c r="OAF77" s="381"/>
      <c r="OAN77" s="392"/>
      <c r="OAO77" s="381"/>
      <c r="OAW77" s="392"/>
      <c r="OAX77" s="381"/>
      <c r="OBF77" s="392"/>
      <c r="OBG77" s="381"/>
      <c r="OBO77" s="392"/>
      <c r="OBP77" s="381"/>
      <c r="OBX77" s="392"/>
      <c r="OBY77" s="381"/>
      <c r="OCG77" s="392"/>
      <c r="OCH77" s="381"/>
      <c r="OCP77" s="392"/>
      <c r="OCQ77" s="381"/>
      <c r="OCY77" s="392"/>
      <c r="OCZ77" s="381"/>
      <c r="ODH77" s="392"/>
      <c r="ODI77" s="381"/>
      <c r="ODQ77" s="392"/>
      <c r="ODR77" s="381"/>
      <c r="ODZ77" s="392"/>
      <c r="OEA77" s="381"/>
      <c r="OEI77" s="392"/>
      <c r="OEJ77" s="381"/>
      <c r="OER77" s="392"/>
      <c r="OES77" s="381"/>
      <c r="OFA77" s="392"/>
      <c r="OFB77" s="381"/>
      <c r="OFJ77" s="392"/>
      <c r="OFK77" s="381"/>
      <c r="OFS77" s="392"/>
      <c r="OFT77" s="381"/>
      <c r="OGB77" s="392"/>
      <c r="OGC77" s="381"/>
      <c r="OGK77" s="392"/>
      <c r="OGL77" s="381"/>
      <c r="OGT77" s="392"/>
      <c r="OGU77" s="381"/>
      <c r="OHC77" s="392"/>
      <c r="OHD77" s="381"/>
      <c r="OHL77" s="392"/>
      <c r="OHM77" s="381"/>
      <c r="OHU77" s="392"/>
      <c r="OHV77" s="381"/>
      <c r="OID77" s="392"/>
      <c r="OIE77" s="381"/>
      <c r="OIM77" s="392"/>
      <c r="OIN77" s="381"/>
      <c r="OIV77" s="392"/>
      <c r="OIW77" s="381"/>
      <c r="OJE77" s="392"/>
      <c r="OJF77" s="381"/>
      <c r="OJN77" s="392"/>
      <c r="OJO77" s="381"/>
      <c r="OJW77" s="392"/>
      <c r="OJX77" s="381"/>
      <c r="OKF77" s="392"/>
      <c r="OKG77" s="381"/>
      <c r="OKO77" s="392"/>
      <c r="OKP77" s="381"/>
      <c r="OKX77" s="392"/>
      <c r="OKY77" s="381"/>
      <c r="OLG77" s="392"/>
      <c r="OLH77" s="381"/>
      <c r="OLP77" s="392"/>
      <c r="OLQ77" s="381"/>
      <c r="OLY77" s="392"/>
      <c r="OLZ77" s="381"/>
      <c r="OMH77" s="392"/>
      <c r="OMI77" s="381"/>
      <c r="OMQ77" s="392"/>
      <c r="OMR77" s="381"/>
      <c r="OMZ77" s="392"/>
      <c r="ONA77" s="381"/>
      <c r="ONI77" s="392"/>
      <c r="ONJ77" s="381"/>
      <c r="ONR77" s="392"/>
      <c r="ONS77" s="381"/>
      <c r="OOA77" s="392"/>
      <c r="OOB77" s="381"/>
      <c r="OOJ77" s="392"/>
      <c r="OOK77" s="381"/>
      <c r="OOS77" s="392"/>
      <c r="OOT77" s="381"/>
      <c r="OPB77" s="392"/>
      <c r="OPC77" s="381"/>
      <c r="OPK77" s="392"/>
      <c r="OPL77" s="381"/>
      <c r="OPT77" s="392"/>
      <c r="OPU77" s="381"/>
      <c r="OQC77" s="392"/>
      <c r="OQD77" s="381"/>
      <c r="OQL77" s="392"/>
      <c r="OQM77" s="381"/>
      <c r="OQU77" s="392"/>
      <c r="OQV77" s="381"/>
      <c r="ORD77" s="392"/>
      <c r="ORE77" s="381"/>
      <c r="ORM77" s="392"/>
      <c r="ORN77" s="381"/>
      <c r="ORV77" s="392"/>
      <c r="ORW77" s="381"/>
      <c r="OSE77" s="392"/>
      <c r="OSF77" s="381"/>
      <c r="OSN77" s="392"/>
      <c r="OSO77" s="381"/>
      <c r="OSW77" s="392"/>
      <c r="OSX77" s="381"/>
      <c r="OTF77" s="392"/>
      <c r="OTG77" s="381"/>
      <c r="OTO77" s="392"/>
      <c r="OTP77" s="381"/>
      <c r="OTX77" s="392"/>
      <c r="OTY77" s="381"/>
      <c r="OUG77" s="392"/>
      <c r="OUH77" s="381"/>
      <c r="OUP77" s="392"/>
      <c r="OUQ77" s="381"/>
      <c r="OUY77" s="392"/>
      <c r="OUZ77" s="381"/>
      <c r="OVH77" s="392"/>
      <c r="OVI77" s="381"/>
      <c r="OVQ77" s="392"/>
      <c r="OVR77" s="381"/>
      <c r="OVZ77" s="392"/>
      <c r="OWA77" s="381"/>
      <c r="OWI77" s="392"/>
      <c r="OWJ77" s="381"/>
      <c r="OWR77" s="392"/>
      <c r="OWS77" s="381"/>
      <c r="OXA77" s="392"/>
      <c r="OXB77" s="381"/>
      <c r="OXJ77" s="392"/>
      <c r="OXK77" s="381"/>
      <c r="OXS77" s="392"/>
      <c r="OXT77" s="381"/>
      <c r="OYB77" s="392"/>
      <c r="OYC77" s="381"/>
      <c r="OYK77" s="392"/>
      <c r="OYL77" s="381"/>
      <c r="OYT77" s="392"/>
      <c r="OYU77" s="381"/>
      <c r="OZC77" s="392"/>
      <c r="OZD77" s="381"/>
      <c r="OZL77" s="392"/>
      <c r="OZM77" s="381"/>
      <c r="OZU77" s="392"/>
      <c r="OZV77" s="381"/>
      <c r="PAD77" s="392"/>
      <c r="PAE77" s="381"/>
      <c r="PAM77" s="392"/>
      <c r="PAN77" s="381"/>
      <c r="PAV77" s="392"/>
      <c r="PAW77" s="381"/>
      <c r="PBE77" s="392"/>
      <c r="PBF77" s="381"/>
      <c r="PBN77" s="392"/>
      <c r="PBO77" s="381"/>
      <c r="PBW77" s="392"/>
      <c r="PBX77" s="381"/>
      <c r="PCF77" s="392"/>
      <c r="PCG77" s="381"/>
      <c r="PCO77" s="392"/>
      <c r="PCP77" s="381"/>
      <c r="PCX77" s="392"/>
      <c r="PCY77" s="381"/>
      <c r="PDG77" s="392"/>
      <c r="PDH77" s="381"/>
      <c r="PDP77" s="392"/>
      <c r="PDQ77" s="381"/>
      <c r="PDY77" s="392"/>
      <c r="PDZ77" s="381"/>
      <c r="PEH77" s="392"/>
      <c r="PEI77" s="381"/>
      <c r="PEQ77" s="392"/>
      <c r="PER77" s="381"/>
      <c r="PEZ77" s="392"/>
      <c r="PFA77" s="381"/>
      <c r="PFI77" s="392"/>
      <c r="PFJ77" s="381"/>
      <c r="PFR77" s="392"/>
      <c r="PFS77" s="381"/>
      <c r="PGA77" s="392"/>
      <c r="PGB77" s="381"/>
      <c r="PGJ77" s="392"/>
      <c r="PGK77" s="381"/>
      <c r="PGS77" s="392"/>
      <c r="PGT77" s="381"/>
      <c r="PHB77" s="392"/>
      <c r="PHC77" s="381"/>
      <c r="PHK77" s="392"/>
      <c r="PHL77" s="381"/>
      <c r="PHT77" s="392"/>
      <c r="PHU77" s="381"/>
      <c r="PIC77" s="392"/>
      <c r="PID77" s="381"/>
      <c r="PIL77" s="392"/>
      <c r="PIM77" s="381"/>
      <c r="PIU77" s="392"/>
      <c r="PIV77" s="381"/>
      <c r="PJD77" s="392"/>
      <c r="PJE77" s="381"/>
      <c r="PJM77" s="392"/>
      <c r="PJN77" s="381"/>
      <c r="PJV77" s="392"/>
      <c r="PJW77" s="381"/>
      <c r="PKE77" s="392"/>
      <c r="PKF77" s="381"/>
      <c r="PKN77" s="392"/>
      <c r="PKO77" s="381"/>
      <c r="PKW77" s="392"/>
      <c r="PKX77" s="381"/>
      <c r="PLF77" s="392"/>
      <c r="PLG77" s="381"/>
      <c r="PLO77" s="392"/>
      <c r="PLP77" s="381"/>
      <c r="PLX77" s="392"/>
      <c r="PLY77" s="381"/>
      <c r="PMG77" s="392"/>
      <c r="PMH77" s="381"/>
      <c r="PMP77" s="392"/>
      <c r="PMQ77" s="381"/>
      <c r="PMY77" s="392"/>
      <c r="PMZ77" s="381"/>
      <c r="PNH77" s="392"/>
      <c r="PNI77" s="381"/>
      <c r="PNQ77" s="392"/>
      <c r="PNR77" s="381"/>
      <c r="PNZ77" s="392"/>
      <c r="POA77" s="381"/>
      <c r="POI77" s="392"/>
      <c r="POJ77" s="381"/>
      <c r="POR77" s="392"/>
      <c r="POS77" s="381"/>
      <c r="PPA77" s="392"/>
      <c r="PPB77" s="381"/>
      <c r="PPJ77" s="392"/>
      <c r="PPK77" s="381"/>
      <c r="PPS77" s="392"/>
      <c r="PPT77" s="381"/>
      <c r="PQB77" s="392"/>
      <c r="PQC77" s="381"/>
      <c r="PQK77" s="392"/>
      <c r="PQL77" s="381"/>
      <c r="PQT77" s="392"/>
      <c r="PQU77" s="381"/>
      <c r="PRC77" s="392"/>
      <c r="PRD77" s="381"/>
      <c r="PRL77" s="392"/>
      <c r="PRM77" s="381"/>
      <c r="PRU77" s="392"/>
      <c r="PRV77" s="381"/>
      <c r="PSD77" s="392"/>
      <c r="PSE77" s="381"/>
      <c r="PSM77" s="392"/>
      <c r="PSN77" s="381"/>
      <c r="PSV77" s="392"/>
      <c r="PSW77" s="381"/>
      <c r="PTE77" s="392"/>
      <c r="PTF77" s="381"/>
      <c r="PTN77" s="392"/>
      <c r="PTO77" s="381"/>
      <c r="PTW77" s="392"/>
      <c r="PTX77" s="381"/>
      <c r="PUF77" s="392"/>
      <c r="PUG77" s="381"/>
      <c r="PUO77" s="392"/>
      <c r="PUP77" s="381"/>
      <c r="PUX77" s="392"/>
      <c r="PUY77" s="381"/>
      <c r="PVG77" s="392"/>
      <c r="PVH77" s="381"/>
      <c r="PVP77" s="392"/>
      <c r="PVQ77" s="381"/>
      <c r="PVY77" s="392"/>
      <c r="PVZ77" s="381"/>
      <c r="PWH77" s="392"/>
      <c r="PWI77" s="381"/>
      <c r="PWQ77" s="392"/>
      <c r="PWR77" s="381"/>
      <c r="PWZ77" s="392"/>
      <c r="PXA77" s="381"/>
      <c r="PXI77" s="392"/>
      <c r="PXJ77" s="381"/>
      <c r="PXR77" s="392"/>
      <c r="PXS77" s="381"/>
      <c r="PYA77" s="392"/>
      <c r="PYB77" s="381"/>
      <c r="PYJ77" s="392"/>
      <c r="PYK77" s="381"/>
      <c r="PYS77" s="392"/>
      <c r="PYT77" s="381"/>
      <c r="PZB77" s="392"/>
      <c r="PZC77" s="381"/>
      <c r="PZK77" s="392"/>
      <c r="PZL77" s="381"/>
      <c r="PZT77" s="392"/>
      <c r="PZU77" s="381"/>
      <c r="QAC77" s="392"/>
      <c r="QAD77" s="381"/>
      <c r="QAL77" s="392"/>
      <c r="QAM77" s="381"/>
      <c r="QAU77" s="392"/>
      <c r="QAV77" s="381"/>
      <c r="QBD77" s="392"/>
      <c r="QBE77" s="381"/>
      <c r="QBM77" s="392"/>
      <c r="QBN77" s="381"/>
      <c r="QBV77" s="392"/>
      <c r="QBW77" s="381"/>
      <c r="QCE77" s="392"/>
      <c r="QCF77" s="381"/>
      <c r="QCN77" s="392"/>
      <c r="QCO77" s="381"/>
      <c r="QCW77" s="392"/>
      <c r="QCX77" s="381"/>
      <c r="QDF77" s="392"/>
      <c r="QDG77" s="381"/>
      <c r="QDO77" s="392"/>
      <c r="QDP77" s="381"/>
      <c r="QDX77" s="392"/>
      <c r="QDY77" s="381"/>
      <c r="QEG77" s="392"/>
      <c r="QEH77" s="381"/>
      <c r="QEP77" s="392"/>
      <c r="QEQ77" s="381"/>
      <c r="QEY77" s="392"/>
      <c r="QEZ77" s="381"/>
      <c r="QFH77" s="392"/>
      <c r="QFI77" s="381"/>
      <c r="QFQ77" s="392"/>
      <c r="QFR77" s="381"/>
      <c r="QFZ77" s="392"/>
      <c r="QGA77" s="381"/>
      <c r="QGI77" s="392"/>
      <c r="QGJ77" s="381"/>
      <c r="QGR77" s="392"/>
      <c r="QGS77" s="381"/>
      <c r="QHA77" s="392"/>
      <c r="QHB77" s="381"/>
      <c r="QHJ77" s="392"/>
      <c r="QHK77" s="381"/>
      <c r="QHS77" s="392"/>
      <c r="QHT77" s="381"/>
      <c r="QIB77" s="392"/>
      <c r="QIC77" s="381"/>
      <c r="QIK77" s="392"/>
      <c r="QIL77" s="381"/>
      <c r="QIT77" s="392"/>
      <c r="QIU77" s="381"/>
      <c r="QJC77" s="392"/>
      <c r="QJD77" s="381"/>
      <c r="QJL77" s="392"/>
      <c r="QJM77" s="381"/>
      <c r="QJU77" s="392"/>
      <c r="QJV77" s="381"/>
      <c r="QKD77" s="392"/>
      <c r="QKE77" s="381"/>
      <c r="QKM77" s="392"/>
      <c r="QKN77" s="381"/>
      <c r="QKV77" s="392"/>
      <c r="QKW77" s="381"/>
      <c r="QLE77" s="392"/>
      <c r="QLF77" s="381"/>
      <c r="QLN77" s="392"/>
      <c r="QLO77" s="381"/>
      <c r="QLW77" s="392"/>
      <c r="QLX77" s="381"/>
      <c r="QMF77" s="392"/>
      <c r="QMG77" s="381"/>
      <c r="QMO77" s="392"/>
      <c r="QMP77" s="381"/>
      <c r="QMX77" s="392"/>
      <c r="QMY77" s="381"/>
      <c r="QNG77" s="392"/>
      <c r="QNH77" s="381"/>
      <c r="QNP77" s="392"/>
      <c r="QNQ77" s="381"/>
      <c r="QNY77" s="392"/>
      <c r="QNZ77" s="381"/>
      <c r="QOH77" s="392"/>
      <c r="QOI77" s="381"/>
      <c r="QOQ77" s="392"/>
      <c r="QOR77" s="381"/>
      <c r="QOZ77" s="392"/>
      <c r="QPA77" s="381"/>
      <c r="QPI77" s="392"/>
      <c r="QPJ77" s="381"/>
      <c r="QPR77" s="392"/>
      <c r="QPS77" s="381"/>
      <c r="QQA77" s="392"/>
      <c r="QQB77" s="381"/>
      <c r="QQJ77" s="392"/>
      <c r="QQK77" s="381"/>
      <c r="QQS77" s="392"/>
      <c r="QQT77" s="381"/>
      <c r="QRB77" s="392"/>
      <c r="QRC77" s="381"/>
      <c r="QRK77" s="392"/>
      <c r="QRL77" s="381"/>
      <c r="QRT77" s="392"/>
      <c r="QRU77" s="381"/>
      <c r="QSC77" s="392"/>
      <c r="QSD77" s="381"/>
      <c r="QSL77" s="392"/>
      <c r="QSM77" s="381"/>
      <c r="QSU77" s="392"/>
      <c r="QSV77" s="381"/>
      <c r="QTD77" s="392"/>
      <c r="QTE77" s="381"/>
      <c r="QTM77" s="392"/>
      <c r="QTN77" s="381"/>
      <c r="QTV77" s="392"/>
      <c r="QTW77" s="381"/>
      <c r="QUE77" s="392"/>
      <c r="QUF77" s="381"/>
      <c r="QUN77" s="392"/>
      <c r="QUO77" s="381"/>
      <c r="QUW77" s="392"/>
      <c r="QUX77" s="381"/>
      <c r="QVF77" s="392"/>
      <c r="QVG77" s="381"/>
      <c r="QVO77" s="392"/>
      <c r="QVP77" s="381"/>
      <c r="QVX77" s="392"/>
      <c r="QVY77" s="381"/>
      <c r="QWG77" s="392"/>
      <c r="QWH77" s="381"/>
      <c r="QWP77" s="392"/>
      <c r="QWQ77" s="381"/>
      <c r="QWY77" s="392"/>
      <c r="QWZ77" s="381"/>
      <c r="QXH77" s="392"/>
      <c r="QXI77" s="381"/>
      <c r="QXQ77" s="392"/>
      <c r="QXR77" s="381"/>
      <c r="QXZ77" s="392"/>
      <c r="QYA77" s="381"/>
      <c r="QYI77" s="392"/>
      <c r="QYJ77" s="381"/>
      <c r="QYR77" s="392"/>
      <c r="QYS77" s="381"/>
      <c r="QZA77" s="392"/>
      <c r="QZB77" s="381"/>
      <c r="QZJ77" s="392"/>
      <c r="QZK77" s="381"/>
      <c r="QZS77" s="392"/>
      <c r="QZT77" s="381"/>
      <c r="RAB77" s="392"/>
      <c r="RAC77" s="381"/>
      <c r="RAK77" s="392"/>
      <c r="RAL77" s="381"/>
      <c r="RAT77" s="392"/>
      <c r="RAU77" s="381"/>
      <c r="RBC77" s="392"/>
      <c r="RBD77" s="381"/>
      <c r="RBL77" s="392"/>
      <c r="RBM77" s="381"/>
      <c r="RBU77" s="392"/>
      <c r="RBV77" s="381"/>
      <c r="RCD77" s="392"/>
      <c r="RCE77" s="381"/>
      <c r="RCM77" s="392"/>
      <c r="RCN77" s="381"/>
      <c r="RCV77" s="392"/>
      <c r="RCW77" s="381"/>
      <c r="RDE77" s="392"/>
      <c r="RDF77" s="381"/>
      <c r="RDN77" s="392"/>
      <c r="RDO77" s="381"/>
      <c r="RDW77" s="392"/>
      <c r="RDX77" s="381"/>
      <c r="REF77" s="392"/>
      <c r="REG77" s="381"/>
      <c r="REO77" s="392"/>
      <c r="REP77" s="381"/>
      <c r="REX77" s="392"/>
      <c r="REY77" s="381"/>
      <c r="RFG77" s="392"/>
      <c r="RFH77" s="381"/>
      <c r="RFP77" s="392"/>
      <c r="RFQ77" s="381"/>
      <c r="RFY77" s="392"/>
      <c r="RFZ77" s="381"/>
      <c r="RGH77" s="392"/>
      <c r="RGI77" s="381"/>
      <c r="RGQ77" s="392"/>
      <c r="RGR77" s="381"/>
      <c r="RGZ77" s="392"/>
      <c r="RHA77" s="381"/>
      <c r="RHI77" s="392"/>
      <c r="RHJ77" s="381"/>
      <c r="RHR77" s="392"/>
      <c r="RHS77" s="381"/>
      <c r="RIA77" s="392"/>
      <c r="RIB77" s="381"/>
      <c r="RIJ77" s="392"/>
      <c r="RIK77" s="381"/>
      <c r="RIS77" s="392"/>
      <c r="RIT77" s="381"/>
      <c r="RJB77" s="392"/>
      <c r="RJC77" s="381"/>
      <c r="RJK77" s="392"/>
      <c r="RJL77" s="381"/>
      <c r="RJT77" s="392"/>
      <c r="RJU77" s="381"/>
      <c r="RKC77" s="392"/>
      <c r="RKD77" s="381"/>
      <c r="RKL77" s="392"/>
      <c r="RKM77" s="381"/>
      <c r="RKU77" s="392"/>
      <c r="RKV77" s="381"/>
      <c r="RLD77" s="392"/>
      <c r="RLE77" s="381"/>
      <c r="RLM77" s="392"/>
      <c r="RLN77" s="381"/>
      <c r="RLV77" s="392"/>
      <c r="RLW77" s="381"/>
      <c r="RME77" s="392"/>
      <c r="RMF77" s="381"/>
      <c r="RMN77" s="392"/>
      <c r="RMO77" s="381"/>
      <c r="RMW77" s="392"/>
      <c r="RMX77" s="381"/>
      <c r="RNF77" s="392"/>
      <c r="RNG77" s="381"/>
      <c r="RNO77" s="392"/>
      <c r="RNP77" s="381"/>
      <c r="RNX77" s="392"/>
      <c r="RNY77" s="381"/>
      <c r="ROG77" s="392"/>
      <c r="ROH77" s="381"/>
      <c r="ROP77" s="392"/>
      <c r="ROQ77" s="381"/>
      <c r="ROY77" s="392"/>
      <c r="ROZ77" s="381"/>
      <c r="RPH77" s="392"/>
      <c r="RPI77" s="381"/>
      <c r="RPQ77" s="392"/>
      <c r="RPR77" s="381"/>
      <c r="RPZ77" s="392"/>
      <c r="RQA77" s="381"/>
      <c r="RQI77" s="392"/>
      <c r="RQJ77" s="381"/>
      <c r="RQR77" s="392"/>
      <c r="RQS77" s="381"/>
      <c r="RRA77" s="392"/>
      <c r="RRB77" s="381"/>
      <c r="RRJ77" s="392"/>
      <c r="RRK77" s="381"/>
      <c r="RRS77" s="392"/>
      <c r="RRT77" s="381"/>
      <c r="RSB77" s="392"/>
      <c r="RSC77" s="381"/>
      <c r="RSK77" s="392"/>
      <c r="RSL77" s="381"/>
      <c r="RST77" s="392"/>
      <c r="RSU77" s="381"/>
      <c r="RTC77" s="392"/>
      <c r="RTD77" s="381"/>
      <c r="RTL77" s="392"/>
      <c r="RTM77" s="381"/>
      <c r="RTU77" s="392"/>
      <c r="RTV77" s="381"/>
      <c r="RUD77" s="392"/>
      <c r="RUE77" s="381"/>
      <c r="RUM77" s="392"/>
      <c r="RUN77" s="381"/>
      <c r="RUV77" s="392"/>
      <c r="RUW77" s="381"/>
      <c r="RVE77" s="392"/>
      <c r="RVF77" s="381"/>
      <c r="RVN77" s="392"/>
      <c r="RVO77" s="381"/>
      <c r="RVW77" s="392"/>
      <c r="RVX77" s="381"/>
      <c r="RWF77" s="392"/>
      <c r="RWG77" s="381"/>
      <c r="RWO77" s="392"/>
      <c r="RWP77" s="381"/>
      <c r="RWX77" s="392"/>
      <c r="RWY77" s="381"/>
      <c r="RXG77" s="392"/>
      <c r="RXH77" s="381"/>
      <c r="RXP77" s="392"/>
      <c r="RXQ77" s="381"/>
      <c r="RXY77" s="392"/>
      <c r="RXZ77" s="381"/>
      <c r="RYH77" s="392"/>
      <c r="RYI77" s="381"/>
      <c r="RYQ77" s="392"/>
      <c r="RYR77" s="381"/>
      <c r="RYZ77" s="392"/>
      <c r="RZA77" s="381"/>
      <c r="RZI77" s="392"/>
      <c r="RZJ77" s="381"/>
      <c r="RZR77" s="392"/>
      <c r="RZS77" s="381"/>
      <c r="SAA77" s="392"/>
      <c r="SAB77" s="381"/>
      <c r="SAJ77" s="392"/>
      <c r="SAK77" s="381"/>
      <c r="SAS77" s="392"/>
      <c r="SAT77" s="381"/>
      <c r="SBB77" s="392"/>
      <c r="SBC77" s="381"/>
      <c r="SBK77" s="392"/>
      <c r="SBL77" s="381"/>
      <c r="SBT77" s="392"/>
      <c r="SBU77" s="381"/>
      <c r="SCC77" s="392"/>
      <c r="SCD77" s="381"/>
      <c r="SCL77" s="392"/>
      <c r="SCM77" s="381"/>
      <c r="SCU77" s="392"/>
      <c r="SCV77" s="381"/>
      <c r="SDD77" s="392"/>
      <c r="SDE77" s="381"/>
      <c r="SDM77" s="392"/>
      <c r="SDN77" s="381"/>
      <c r="SDV77" s="392"/>
      <c r="SDW77" s="381"/>
      <c r="SEE77" s="392"/>
      <c r="SEF77" s="381"/>
      <c r="SEN77" s="392"/>
      <c r="SEO77" s="381"/>
      <c r="SEW77" s="392"/>
      <c r="SEX77" s="381"/>
      <c r="SFF77" s="392"/>
      <c r="SFG77" s="381"/>
      <c r="SFO77" s="392"/>
      <c r="SFP77" s="381"/>
      <c r="SFX77" s="392"/>
      <c r="SFY77" s="381"/>
      <c r="SGG77" s="392"/>
      <c r="SGH77" s="381"/>
      <c r="SGP77" s="392"/>
      <c r="SGQ77" s="381"/>
      <c r="SGY77" s="392"/>
      <c r="SGZ77" s="381"/>
      <c r="SHH77" s="392"/>
      <c r="SHI77" s="381"/>
      <c r="SHQ77" s="392"/>
      <c r="SHR77" s="381"/>
      <c r="SHZ77" s="392"/>
      <c r="SIA77" s="381"/>
      <c r="SII77" s="392"/>
      <c r="SIJ77" s="381"/>
      <c r="SIR77" s="392"/>
      <c r="SIS77" s="381"/>
      <c r="SJA77" s="392"/>
      <c r="SJB77" s="381"/>
      <c r="SJJ77" s="392"/>
      <c r="SJK77" s="381"/>
      <c r="SJS77" s="392"/>
      <c r="SJT77" s="381"/>
      <c r="SKB77" s="392"/>
      <c r="SKC77" s="381"/>
      <c r="SKK77" s="392"/>
      <c r="SKL77" s="381"/>
      <c r="SKT77" s="392"/>
      <c r="SKU77" s="381"/>
      <c r="SLC77" s="392"/>
      <c r="SLD77" s="381"/>
      <c r="SLL77" s="392"/>
      <c r="SLM77" s="381"/>
      <c r="SLU77" s="392"/>
      <c r="SLV77" s="381"/>
      <c r="SMD77" s="392"/>
      <c r="SME77" s="381"/>
      <c r="SMM77" s="392"/>
      <c r="SMN77" s="381"/>
      <c r="SMV77" s="392"/>
      <c r="SMW77" s="381"/>
      <c r="SNE77" s="392"/>
      <c r="SNF77" s="381"/>
      <c r="SNN77" s="392"/>
      <c r="SNO77" s="381"/>
      <c r="SNW77" s="392"/>
      <c r="SNX77" s="381"/>
      <c r="SOF77" s="392"/>
      <c r="SOG77" s="381"/>
      <c r="SOO77" s="392"/>
      <c r="SOP77" s="381"/>
      <c r="SOX77" s="392"/>
      <c r="SOY77" s="381"/>
      <c r="SPG77" s="392"/>
      <c r="SPH77" s="381"/>
      <c r="SPP77" s="392"/>
      <c r="SPQ77" s="381"/>
      <c r="SPY77" s="392"/>
      <c r="SPZ77" s="381"/>
      <c r="SQH77" s="392"/>
      <c r="SQI77" s="381"/>
      <c r="SQQ77" s="392"/>
      <c r="SQR77" s="381"/>
      <c r="SQZ77" s="392"/>
      <c r="SRA77" s="381"/>
      <c r="SRI77" s="392"/>
      <c r="SRJ77" s="381"/>
      <c r="SRR77" s="392"/>
      <c r="SRS77" s="381"/>
      <c r="SSA77" s="392"/>
      <c r="SSB77" s="381"/>
      <c r="SSJ77" s="392"/>
      <c r="SSK77" s="381"/>
      <c r="SSS77" s="392"/>
      <c r="SST77" s="381"/>
      <c r="STB77" s="392"/>
      <c r="STC77" s="381"/>
      <c r="STK77" s="392"/>
      <c r="STL77" s="381"/>
      <c r="STT77" s="392"/>
      <c r="STU77" s="381"/>
      <c r="SUC77" s="392"/>
      <c r="SUD77" s="381"/>
      <c r="SUL77" s="392"/>
      <c r="SUM77" s="381"/>
      <c r="SUU77" s="392"/>
      <c r="SUV77" s="381"/>
      <c r="SVD77" s="392"/>
      <c r="SVE77" s="381"/>
      <c r="SVM77" s="392"/>
      <c r="SVN77" s="381"/>
      <c r="SVV77" s="392"/>
      <c r="SVW77" s="381"/>
      <c r="SWE77" s="392"/>
      <c r="SWF77" s="381"/>
      <c r="SWN77" s="392"/>
      <c r="SWO77" s="381"/>
      <c r="SWW77" s="392"/>
      <c r="SWX77" s="381"/>
      <c r="SXF77" s="392"/>
      <c r="SXG77" s="381"/>
      <c r="SXO77" s="392"/>
      <c r="SXP77" s="381"/>
      <c r="SXX77" s="392"/>
      <c r="SXY77" s="381"/>
      <c r="SYG77" s="392"/>
      <c r="SYH77" s="381"/>
      <c r="SYP77" s="392"/>
      <c r="SYQ77" s="381"/>
      <c r="SYY77" s="392"/>
      <c r="SYZ77" s="381"/>
      <c r="SZH77" s="392"/>
      <c r="SZI77" s="381"/>
      <c r="SZQ77" s="392"/>
      <c r="SZR77" s="381"/>
      <c r="SZZ77" s="392"/>
      <c r="TAA77" s="381"/>
      <c r="TAI77" s="392"/>
      <c r="TAJ77" s="381"/>
      <c r="TAR77" s="392"/>
      <c r="TAS77" s="381"/>
      <c r="TBA77" s="392"/>
      <c r="TBB77" s="381"/>
      <c r="TBJ77" s="392"/>
      <c r="TBK77" s="381"/>
      <c r="TBS77" s="392"/>
      <c r="TBT77" s="381"/>
      <c r="TCB77" s="392"/>
      <c r="TCC77" s="381"/>
      <c r="TCK77" s="392"/>
      <c r="TCL77" s="381"/>
      <c r="TCT77" s="392"/>
      <c r="TCU77" s="381"/>
      <c r="TDC77" s="392"/>
      <c r="TDD77" s="381"/>
      <c r="TDL77" s="392"/>
      <c r="TDM77" s="381"/>
      <c r="TDU77" s="392"/>
      <c r="TDV77" s="381"/>
      <c r="TED77" s="392"/>
      <c r="TEE77" s="381"/>
      <c r="TEM77" s="392"/>
      <c r="TEN77" s="381"/>
      <c r="TEV77" s="392"/>
      <c r="TEW77" s="381"/>
      <c r="TFE77" s="392"/>
      <c r="TFF77" s="381"/>
      <c r="TFN77" s="392"/>
      <c r="TFO77" s="381"/>
      <c r="TFW77" s="392"/>
      <c r="TFX77" s="381"/>
      <c r="TGF77" s="392"/>
      <c r="TGG77" s="381"/>
      <c r="TGO77" s="392"/>
      <c r="TGP77" s="381"/>
      <c r="TGX77" s="392"/>
      <c r="TGY77" s="381"/>
      <c r="THG77" s="392"/>
      <c r="THH77" s="381"/>
      <c r="THP77" s="392"/>
      <c r="THQ77" s="381"/>
      <c r="THY77" s="392"/>
      <c r="THZ77" s="381"/>
      <c r="TIH77" s="392"/>
      <c r="TII77" s="381"/>
      <c r="TIQ77" s="392"/>
      <c r="TIR77" s="381"/>
      <c r="TIZ77" s="392"/>
      <c r="TJA77" s="381"/>
      <c r="TJI77" s="392"/>
      <c r="TJJ77" s="381"/>
      <c r="TJR77" s="392"/>
      <c r="TJS77" s="381"/>
      <c r="TKA77" s="392"/>
      <c r="TKB77" s="381"/>
      <c r="TKJ77" s="392"/>
      <c r="TKK77" s="381"/>
      <c r="TKS77" s="392"/>
      <c r="TKT77" s="381"/>
      <c r="TLB77" s="392"/>
      <c r="TLC77" s="381"/>
      <c r="TLK77" s="392"/>
      <c r="TLL77" s="381"/>
      <c r="TLT77" s="392"/>
      <c r="TLU77" s="381"/>
      <c r="TMC77" s="392"/>
      <c r="TMD77" s="381"/>
      <c r="TML77" s="392"/>
      <c r="TMM77" s="381"/>
      <c r="TMU77" s="392"/>
      <c r="TMV77" s="381"/>
      <c r="TND77" s="392"/>
      <c r="TNE77" s="381"/>
      <c r="TNM77" s="392"/>
      <c r="TNN77" s="381"/>
      <c r="TNV77" s="392"/>
      <c r="TNW77" s="381"/>
      <c r="TOE77" s="392"/>
      <c r="TOF77" s="381"/>
      <c r="TON77" s="392"/>
      <c r="TOO77" s="381"/>
      <c r="TOW77" s="392"/>
      <c r="TOX77" s="381"/>
      <c r="TPF77" s="392"/>
      <c r="TPG77" s="381"/>
      <c r="TPO77" s="392"/>
      <c r="TPP77" s="381"/>
      <c r="TPX77" s="392"/>
      <c r="TPY77" s="381"/>
      <c r="TQG77" s="392"/>
      <c r="TQH77" s="381"/>
      <c r="TQP77" s="392"/>
      <c r="TQQ77" s="381"/>
      <c r="TQY77" s="392"/>
      <c r="TQZ77" s="381"/>
      <c r="TRH77" s="392"/>
      <c r="TRI77" s="381"/>
      <c r="TRQ77" s="392"/>
      <c r="TRR77" s="381"/>
      <c r="TRZ77" s="392"/>
      <c r="TSA77" s="381"/>
      <c r="TSI77" s="392"/>
      <c r="TSJ77" s="381"/>
      <c r="TSR77" s="392"/>
      <c r="TSS77" s="381"/>
      <c r="TTA77" s="392"/>
      <c r="TTB77" s="381"/>
      <c r="TTJ77" s="392"/>
      <c r="TTK77" s="381"/>
      <c r="TTS77" s="392"/>
      <c r="TTT77" s="381"/>
      <c r="TUB77" s="392"/>
      <c r="TUC77" s="381"/>
      <c r="TUK77" s="392"/>
      <c r="TUL77" s="381"/>
      <c r="TUT77" s="392"/>
      <c r="TUU77" s="381"/>
      <c r="TVC77" s="392"/>
      <c r="TVD77" s="381"/>
      <c r="TVL77" s="392"/>
      <c r="TVM77" s="381"/>
      <c r="TVU77" s="392"/>
      <c r="TVV77" s="381"/>
      <c r="TWD77" s="392"/>
      <c r="TWE77" s="381"/>
      <c r="TWM77" s="392"/>
      <c r="TWN77" s="381"/>
      <c r="TWV77" s="392"/>
      <c r="TWW77" s="381"/>
      <c r="TXE77" s="392"/>
      <c r="TXF77" s="381"/>
      <c r="TXN77" s="392"/>
      <c r="TXO77" s="381"/>
      <c r="TXW77" s="392"/>
      <c r="TXX77" s="381"/>
      <c r="TYF77" s="392"/>
      <c r="TYG77" s="381"/>
      <c r="TYO77" s="392"/>
      <c r="TYP77" s="381"/>
      <c r="TYX77" s="392"/>
      <c r="TYY77" s="381"/>
      <c r="TZG77" s="392"/>
      <c r="TZH77" s="381"/>
      <c r="TZP77" s="392"/>
      <c r="TZQ77" s="381"/>
      <c r="TZY77" s="392"/>
      <c r="TZZ77" s="381"/>
      <c r="UAH77" s="392"/>
      <c r="UAI77" s="381"/>
      <c r="UAQ77" s="392"/>
      <c r="UAR77" s="381"/>
      <c r="UAZ77" s="392"/>
      <c r="UBA77" s="381"/>
      <c r="UBI77" s="392"/>
      <c r="UBJ77" s="381"/>
      <c r="UBR77" s="392"/>
      <c r="UBS77" s="381"/>
      <c r="UCA77" s="392"/>
      <c r="UCB77" s="381"/>
      <c r="UCJ77" s="392"/>
      <c r="UCK77" s="381"/>
      <c r="UCS77" s="392"/>
      <c r="UCT77" s="381"/>
      <c r="UDB77" s="392"/>
      <c r="UDC77" s="381"/>
      <c r="UDK77" s="392"/>
      <c r="UDL77" s="381"/>
      <c r="UDT77" s="392"/>
      <c r="UDU77" s="381"/>
      <c r="UEC77" s="392"/>
      <c r="UED77" s="381"/>
      <c r="UEL77" s="392"/>
      <c r="UEM77" s="381"/>
      <c r="UEU77" s="392"/>
      <c r="UEV77" s="381"/>
      <c r="UFD77" s="392"/>
      <c r="UFE77" s="381"/>
      <c r="UFM77" s="392"/>
      <c r="UFN77" s="381"/>
      <c r="UFV77" s="392"/>
      <c r="UFW77" s="381"/>
      <c r="UGE77" s="392"/>
      <c r="UGF77" s="381"/>
      <c r="UGN77" s="392"/>
      <c r="UGO77" s="381"/>
      <c r="UGW77" s="392"/>
      <c r="UGX77" s="381"/>
      <c r="UHF77" s="392"/>
      <c r="UHG77" s="381"/>
      <c r="UHO77" s="392"/>
      <c r="UHP77" s="381"/>
      <c r="UHX77" s="392"/>
      <c r="UHY77" s="381"/>
      <c r="UIG77" s="392"/>
      <c r="UIH77" s="381"/>
      <c r="UIP77" s="392"/>
      <c r="UIQ77" s="381"/>
      <c r="UIY77" s="392"/>
      <c r="UIZ77" s="381"/>
      <c r="UJH77" s="392"/>
      <c r="UJI77" s="381"/>
      <c r="UJQ77" s="392"/>
      <c r="UJR77" s="381"/>
      <c r="UJZ77" s="392"/>
      <c r="UKA77" s="381"/>
      <c r="UKI77" s="392"/>
      <c r="UKJ77" s="381"/>
      <c r="UKR77" s="392"/>
      <c r="UKS77" s="381"/>
      <c r="ULA77" s="392"/>
      <c r="ULB77" s="381"/>
      <c r="ULJ77" s="392"/>
      <c r="ULK77" s="381"/>
      <c r="ULS77" s="392"/>
      <c r="ULT77" s="381"/>
      <c r="UMB77" s="392"/>
      <c r="UMC77" s="381"/>
      <c r="UMK77" s="392"/>
      <c r="UML77" s="381"/>
      <c r="UMT77" s="392"/>
      <c r="UMU77" s="381"/>
      <c r="UNC77" s="392"/>
      <c r="UND77" s="381"/>
      <c r="UNL77" s="392"/>
      <c r="UNM77" s="381"/>
      <c r="UNU77" s="392"/>
      <c r="UNV77" s="381"/>
      <c r="UOD77" s="392"/>
      <c r="UOE77" s="381"/>
      <c r="UOM77" s="392"/>
      <c r="UON77" s="381"/>
      <c r="UOV77" s="392"/>
      <c r="UOW77" s="381"/>
      <c r="UPE77" s="392"/>
      <c r="UPF77" s="381"/>
      <c r="UPN77" s="392"/>
      <c r="UPO77" s="381"/>
      <c r="UPW77" s="392"/>
      <c r="UPX77" s="381"/>
      <c r="UQF77" s="392"/>
      <c r="UQG77" s="381"/>
      <c r="UQO77" s="392"/>
      <c r="UQP77" s="381"/>
      <c r="UQX77" s="392"/>
      <c r="UQY77" s="381"/>
      <c r="URG77" s="392"/>
      <c r="URH77" s="381"/>
      <c r="URP77" s="392"/>
      <c r="URQ77" s="381"/>
      <c r="URY77" s="392"/>
      <c r="URZ77" s="381"/>
      <c r="USH77" s="392"/>
      <c r="USI77" s="381"/>
      <c r="USQ77" s="392"/>
      <c r="USR77" s="381"/>
      <c r="USZ77" s="392"/>
      <c r="UTA77" s="381"/>
      <c r="UTI77" s="392"/>
      <c r="UTJ77" s="381"/>
      <c r="UTR77" s="392"/>
      <c r="UTS77" s="381"/>
      <c r="UUA77" s="392"/>
      <c r="UUB77" s="381"/>
      <c r="UUJ77" s="392"/>
      <c r="UUK77" s="381"/>
      <c r="UUS77" s="392"/>
      <c r="UUT77" s="381"/>
      <c r="UVB77" s="392"/>
      <c r="UVC77" s="381"/>
      <c r="UVK77" s="392"/>
      <c r="UVL77" s="381"/>
      <c r="UVT77" s="392"/>
      <c r="UVU77" s="381"/>
      <c r="UWC77" s="392"/>
      <c r="UWD77" s="381"/>
      <c r="UWL77" s="392"/>
      <c r="UWM77" s="381"/>
      <c r="UWU77" s="392"/>
      <c r="UWV77" s="381"/>
      <c r="UXD77" s="392"/>
      <c r="UXE77" s="381"/>
      <c r="UXM77" s="392"/>
      <c r="UXN77" s="381"/>
      <c r="UXV77" s="392"/>
      <c r="UXW77" s="381"/>
      <c r="UYE77" s="392"/>
      <c r="UYF77" s="381"/>
      <c r="UYN77" s="392"/>
      <c r="UYO77" s="381"/>
      <c r="UYW77" s="392"/>
      <c r="UYX77" s="381"/>
      <c r="UZF77" s="392"/>
      <c r="UZG77" s="381"/>
      <c r="UZO77" s="392"/>
      <c r="UZP77" s="381"/>
      <c r="UZX77" s="392"/>
      <c r="UZY77" s="381"/>
      <c r="VAG77" s="392"/>
      <c r="VAH77" s="381"/>
      <c r="VAP77" s="392"/>
      <c r="VAQ77" s="381"/>
      <c r="VAY77" s="392"/>
      <c r="VAZ77" s="381"/>
      <c r="VBH77" s="392"/>
      <c r="VBI77" s="381"/>
      <c r="VBQ77" s="392"/>
      <c r="VBR77" s="381"/>
      <c r="VBZ77" s="392"/>
      <c r="VCA77" s="381"/>
      <c r="VCI77" s="392"/>
      <c r="VCJ77" s="381"/>
      <c r="VCR77" s="392"/>
      <c r="VCS77" s="381"/>
      <c r="VDA77" s="392"/>
      <c r="VDB77" s="381"/>
      <c r="VDJ77" s="392"/>
      <c r="VDK77" s="381"/>
      <c r="VDS77" s="392"/>
      <c r="VDT77" s="381"/>
      <c r="VEB77" s="392"/>
      <c r="VEC77" s="381"/>
      <c r="VEK77" s="392"/>
      <c r="VEL77" s="381"/>
      <c r="VET77" s="392"/>
      <c r="VEU77" s="381"/>
      <c r="VFC77" s="392"/>
      <c r="VFD77" s="381"/>
      <c r="VFL77" s="392"/>
      <c r="VFM77" s="381"/>
      <c r="VFU77" s="392"/>
      <c r="VFV77" s="381"/>
      <c r="VGD77" s="392"/>
      <c r="VGE77" s="381"/>
      <c r="VGM77" s="392"/>
      <c r="VGN77" s="381"/>
      <c r="VGV77" s="392"/>
      <c r="VGW77" s="381"/>
      <c r="VHE77" s="392"/>
      <c r="VHF77" s="381"/>
      <c r="VHN77" s="392"/>
      <c r="VHO77" s="381"/>
      <c r="VHW77" s="392"/>
      <c r="VHX77" s="381"/>
      <c r="VIF77" s="392"/>
      <c r="VIG77" s="381"/>
      <c r="VIO77" s="392"/>
      <c r="VIP77" s="381"/>
      <c r="VIX77" s="392"/>
      <c r="VIY77" s="381"/>
      <c r="VJG77" s="392"/>
      <c r="VJH77" s="381"/>
      <c r="VJP77" s="392"/>
      <c r="VJQ77" s="381"/>
      <c r="VJY77" s="392"/>
      <c r="VJZ77" s="381"/>
      <c r="VKH77" s="392"/>
      <c r="VKI77" s="381"/>
      <c r="VKQ77" s="392"/>
      <c r="VKR77" s="381"/>
      <c r="VKZ77" s="392"/>
      <c r="VLA77" s="381"/>
      <c r="VLI77" s="392"/>
      <c r="VLJ77" s="381"/>
      <c r="VLR77" s="392"/>
      <c r="VLS77" s="381"/>
      <c r="VMA77" s="392"/>
      <c r="VMB77" s="381"/>
      <c r="VMJ77" s="392"/>
      <c r="VMK77" s="381"/>
      <c r="VMS77" s="392"/>
      <c r="VMT77" s="381"/>
      <c r="VNB77" s="392"/>
      <c r="VNC77" s="381"/>
      <c r="VNK77" s="392"/>
      <c r="VNL77" s="381"/>
      <c r="VNT77" s="392"/>
      <c r="VNU77" s="381"/>
      <c r="VOC77" s="392"/>
      <c r="VOD77" s="381"/>
      <c r="VOL77" s="392"/>
      <c r="VOM77" s="381"/>
      <c r="VOU77" s="392"/>
      <c r="VOV77" s="381"/>
      <c r="VPD77" s="392"/>
      <c r="VPE77" s="381"/>
      <c r="VPM77" s="392"/>
      <c r="VPN77" s="381"/>
      <c r="VPV77" s="392"/>
      <c r="VPW77" s="381"/>
      <c r="VQE77" s="392"/>
      <c r="VQF77" s="381"/>
      <c r="VQN77" s="392"/>
      <c r="VQO77" s="381"/>
      <c r="VQW77" s="392"/>
      <c r="VQX77" s="381"/>
      <c r="VRF77" s="392"/>
      <c r="VRG77" s="381"/>
      <c r="VRO77" s="392"/>
      <c r="VRP77" s="381"/>
      <c r="VRX77" s="392"/>
      <c r="VRY77" s="381"/>
      <c r="VSG77" s="392"/>
      <c r="VSH77" s="381"/>
      <c r="VSP77" s="392"/>
      <c r="VSQ77" s="381"/>
      <c r="VSY77" s="392"/>
      <c r="VSZ77" s="381"/>
      <c r="VTH77" s="392"/>
      <c r="VTI77" s="381"/>
      <c r="VTQ77" s="392"/>
      <c r="VTR77" s="381"/>
      <c r="VTZ77" s="392"/>
      <c r="VUA77" s="381"/>
      <c r="VUI77" s="392"/>
      <c r="VUJ77" s="381"/>
      <c r="VUR77" s="392"/>
      <c r="VUS77" s="381"/>
      <c r="VVA77" s="392"/>
      <c r="VVB77" s="381"/>
      <c r="VVJ77" s="392"/>
      <c r="VVK77" s="381"/>
      <c r="VVS77" s="392"/>
      <c r="VVT77" s="381"/>
      <c r="VWB77" s="392"/>
      <c r="VWC77" s="381"/>
      <c r="VWK77" s="392"/>
      <c r="VWL77" s="381"/>
      <c r="VWT77" s="392"/>
      <c r="VWU77" s="381"/>
      <c r="VXC77" s="392"/>
      <c r="VXD77" s="381"/>
      <c r="VXL77" s="392"/>
      <c r="VXM77" s="381"/>
      <c r="VXU77" s="392"/>
      <c r="VXV77" s="381"/>
      <c r="VYD77" s="392"/>
      <c r="VYE77" s="381"/>
      <c r="VYM77" s="392"/>
      <c r="VYN77" s="381"/>
      <c r="VYV77" s="392"/>
      <c r="VYW77" s="381"/>
      <c r="VZE77" s="392"/>
      <c r="VZF77" s="381"/>
      <c r="VZN77" s="392"/>
      <c r="VZO77" s="381"/>
      <c r="VZW77" s="392"/>
      <c r="VZX77" s="381"/>
      <c r="WAF77" s="392"/>
      <c r="WAG77" s="381"/>
      <c r="WAO77" s="392"/>
      <c r="WAP77" s="381"/>
      <c r="WAX77" s="392"/>
      <c r="WAY77" s="381"/>
      <c r="WBG77" s="392"/>
      <c r="WBH77" s="381"/>
      <c r="WBP77" s="392"/>
      <c r="WBQ77" s="381"/>
      <c r="WBY77" s="392"/>
      <c r="WBZ77" s="381"/>
      <c r="WCH77" s="392"/>
      <c r="WCI77" s="381"/>
      <c r="WCQ77" s="392"/>
      <c r="WCR77" s="381"/>
      <c r="WCZ77" s="392"/>
      <c r="WDA77" s="381"/>
      <c r="WDI77" s="392"/>
      <c r="WDJ77" s="381"/>
      <c r="WDR77" s="392"/>
      <c r="WDS77" s="381"/>
      <c r="WEA77" s="392"/>
      <c r="WEB77" s="381"/>
      <c r="WEJ77" s="392"/>
      <c r="WEK77" s="381"/>
      <c r="WES77" s="392"/>
      <c r="WET77" s="381"/>
      <c r="WFB77" s="392"/>
      <c r="WFC77" s="381"/>
      <c r="WFK77" s="392"/>
      <c r="WFL77" s="381"/>
      <c r="WFT77" s="392"/>
      <c r="WFU77" s="381"/>
      <c r="WGC77" s="392"/>
      <c r="WGD77" s="381"/>
      <c r="WGL77" s="392"/>
      <c r="WGM77" s="381"/>
      <c r="WGU77" s="392"/>
      <c r="WGV77" s="381"/>
      <c r="WHD77" s="392"/>
      <c r="WHE77" s="381"/>
      <c r="WHM77" s="392"/>
      <c r="WHN77" s="381"/>
      <c r="WHV77" s="392"/>
      <c r="WHW77" s="381"/>
      <c r="WIE77" s="392"/>
      <c r="WIF77" s="381"/>
      <c r="WIN77" s="392"/>
      <c r="WIO77" s="381"/>
      <c r="WIW77" s="392"/>
      <c r="WIX77" s="381"/>
      <c r="WJF77" s="392"/>
      <c r="WJG77" s="381"/>
      <c r="WJO77" s="392"/>
      <c r="WJP77" s="381"/>
      <c r="WJX77" s="392"/>
      <c r="WJY77" s="381"/>
      <c r="WKG77" s="392"/>
      <c r="WKH77" s="381"/>
      <c r="WKP77" s="392"/>
      <c r="WKQ77" s="381"/>
      <c r="WKY77" s="392"/>
      <c r="WKZ77" s="381"/>
      <c r="WLH77" s="392"/>
      <c r="WLI77" s="381"/>
      <c r="WLQ77" s="392"/>
      <c r="WLR77" s="381"/>
      <c r="WLZ77" s="392"/>
      <c r="WMA77" s="381"/>
      <c r="WMI77" s="392"/>
      <c r="WMJ77" s="381"/>
      <c r="WMR77" s="392"/>
      <c r="WMS77" s="381"/>
      <c r="WNA77" s="392"/>
      <c r="WNB77" s="381"/>
      <c r="WNJ77" s="392"/>
      <c r="WNK77" s="381"/>
      <c r="WNS77" s="392"/>
      <c r="WNT77" s="381"/>
      <c r="WOB77" s="392"/>
      <c r="WOC77" s="381"/>
      <c r="WOK77" s="392"/>
      <c r="WOL77" s="381"/>
      <c r="WOT77" s="392"/>
      <c r="WOU77" s="381"/>
      <c r="WPC77" s="392"/>
      <c r="WPD77" s="381"/>
      <c r="WPL77" s="392"/>
      <c r="WPM77" s="381"/>
      <c r="WPU77" s="392"/>
      <c r="WPV77" s="381"/>
      <c r="WQD77" s="392"/>
      <c r="WQE77" s="381"/>
      <c r="WQM77" s="392"/>
      <c r="WQN77" s="381"/>
      <c r="WQV77" s="392"/>
      <c r="WQW77" s="381"/>
      <c r="WRE77" s="392"/>
      <c r="WRF77" s="381"/>
      <c r="WRN77" s="392"/>
      <c r="WRO77" s="381"/>
      <c r="WRW77" s="392"/>
      <c r="WRX77" s="381"/>
      <c r="WSF77" s="392"/>
      <c r="WSG77" s="381"/>
      <c r="WSO77" s="392"/>
      <c r="WSP77" s="381"/>
      <c r="WSX77" s="392"/>
      <c r="WSY77" s="381"/>
      <c r="WTG77" s="392"/>
      <c r="WTH77" s="381"/>
      <c r="WTP77" s="392"/>
      <c r="WTQ77" s="381"/>
      <c r="WTY77" s="392"/>
      <c r="WTZ77" s="381"/>
      <c r="WUH77" s="392"/>
      <c r="WUI77" s="381"/>
      <c r="WUQ77" s="392"/>
      <c r="WUR77" s="381"/>
      <c r="WUZ77" s="392"/>
      <c r="WVA77" s="381"/>
      <c r="WVI77" s="392"/>
      <c r="WVJ77" s="381"/>
      <c r="WVR77" s="392"/>
      <c r="WVS77" s="381"/>
      <c r="WWA77" s="392"/>
      <c r="WWB77" s="381"/>
      <c r="WWJ77" s="392"/>
      <c r="WWK77" s="381"/>
      <c r="WWS77" s="392"/>
      <c r="WWT77" s="381"/>
      <c r="WXB77" s="392"/>
      <c r="WXC77" s="381"/>
      <c r="WXK77" s="392"/>
      <c r="WXL77" s="381"/>
      <c r="WXT77" s="392"/>
      <c r="WXU77" s="381"/>
      <c r="WYC77" s="392"/>
      <c r="WYD77" s="381"/>
      <c r="WYL77" s="392"/>
      <c r="WYM77" s="381"/>
      <c r="WYU77" s="392"/>
      <c r="WYV77" s="381"/>
      <c r="WZD77" s="392"/>
      <c r="WZE77" s="381"/>
      <c r="WZM77" s="392"/>
      <c r="WZN77" s="381"/>
      <c r="WZV77" s="392"/>
      <c r="WZW77" s="381"/>
      <c r="XAE77" s="392"/>
      <c r="XAF77" s="381"/>
      <c r="XAN77" s="392"/>
      <c r="XAO77" s="381"/>
      <c r="XAW77" s="392"/>
      <c r="XAX77" s="381"/>
      <c r="XBF77" s="392"/>
      <c r="XBG77" s="381"/>
      <c r="XBO77" s="392"/>
      <c r="XBP77" s="381"/>
      <c r="XBX77" s="392"/>
      <c r="XBY77" s="381"/>
      <c r="XCG77" s="392"/>
      <c r="XCH77" s="381"/>
      <c r="XCP77" s="392"/>
      <c r="XCQ77" s="381"/>
      <c r="XCY77" s="392"/>
      <c r="XCZ77" s="381"/>
      <c r="XDH77" s="392"/>
      <c r="XDI77" s="381"/>
      <c r="XDQ77" s="392"/>
      <c r="XDR77" s="381"/>
      <c r="XDZ77" s="392"/>
      <c r="XEA77" s="381"/>
      <c r="XEI77" s="392"/>
      <c r="XEJ77" s="381"/>
      <c r="XER77" s="392"/>
      <c r="XES77" s="381"/>
      <c r="XFA77" s="392"/>
      <c r="XFB77" s="381"/>
    </row>
    <row r="78" spans="1:1019 1027:2045 2053:3071 3079:5114 5122:6140 6148:7166 7174:8192 8200:9209 9217:10235 10243:11261 11269:12287 12295:14330 14338:15356 15364:16382" s="378" customFormat="1">
      <c r="A78" s="392"/>
      <c r="B78" s="381" t="s">
        <v>39</v>
      </c>
      <c r="J78" s="392"/>
      <c r="K78" s="381"/>
      <c r="S78" s="392"/>
      <c r="T78" s="381"/>
      <c r="AB78" s="392"/>
      <c r="AC78" s="381"/>
      <c r="AK78" s="392"/>
      <c r="AL78" s="381"/>
      <c r="AT78" s="392"/>
      <c r="AU78" s="381"/>
      <c r="BC78" s="392"/>
      <c r="BD78" s="381"/>
      <c r="BL78" s="392"/>
      <c r="BM78" s="381"/>
      <c r="BU78" s="392"/>
      <c r="BV78" s="381"/>
      <c r="CD78" s="392"/>
      <c r="CE78" s="381"/>
      <c r="CM78" s="392"/>
      <c r="CN78" s="381"/>
      <c r="CV78" s="392"/>
      <c r="CW78" s="381"/>
      <c r="DE78" s="392"/>
      <c r="DF78" s="381"/>
      <c r="DN78" s="392"/>
      <c r="DO78" s="381"/>
      <c r="DW78" s="392"/>
      <c r="DX78" s="381"/>
      <c r="EF78" s="392"/>
      <c r="EG78" s="381"/>
      <c r="EO78" s="392"/>
      <c r="EP78" s="381"/>
      <c r="EX78" s="392"/>
      <c r="EY78" s="381"/>
      <c r="FG78" s="392"/>
      <c r="FH78" s="381"/>
      <c r="FP78" s="392"/>
      <c r="FQ78" s="381"/>
      <c r="FY78" s="392"/>
      <c r="FZ78" s="381"/>
      <c r="GH78" s="392"/>
      <c r="GI78" s="381"/>
      <c r="GQ78" s="392"/>
      <c r="GR78" s="381"/>
      <c r="GZ78" s="392"/>
      <c r="HA78" s="381"/>
      <c r="HI78" s="392"/>
      <c r="HJ78" s="381"/>
      <c r="HR78" s="392"/>
      <c r="HS78" s="381"/>
      <c r="IA78" s="392"/>
      <c r="IB78" s="381"/>
      <c r="IJ78" s="392"/>
      <c r="IK78" s="381"/>
      <c r="IS78" s="392"/>
      <c r="IT78" s="381"/>
      <c r="JB78" s="392"/>
      <c r="JC78" s="381"/>
      <c r="JK78" s="392"/>
      <c r="JL78" s="381"/>
      <c r="JT78" s="392"/>
      <c r="JU78" s="381"/>
      <c r="KC78" s="392"/>
      <c r="KD78" s="381"/>
      <c r="KL78" s="392"/>
      <c r="KM78" s="381"/>
      <c r="KU78" s="392"/>
      <c r="KV78" s="381"/>
      <c r="LD78" s="392"/>
      <c r="LE78" s="381"/>
      <c r="LM78" s="392"/>
      <c r="LN78" s="381"/>
      <c r="LV78" s="392"/>
      <c r="LW78" s="381"/>
      <c r="ME78" s="392"/>
      <c r="MF78" s="381"/>
      <c r="MN78" s="392"/>
      <c r="MO78" s="381"/>
      <c r="MW78" s="392"/>
      <c r="MX78" s="381"/>
      <c r="NF78" s="392"/>
      <c r="NG78" s="381"/>
      <c r="NO78" s="392"/>
      <c r="NP78" s="381"/>
      <c r="NX78" s="392"/>
      <c r="NY78" s="381"/>
      <c r="OG78" s="392"/>
      <c r="OH78" s="381"/>
      <c r="OP78" s="392"/>
      <c r="OQ78" s="381"/>
      <c r="OY78" s="392"/>
      <c r="OZ78" s="381"/>
      <c r="PH78" s="392"/>
      <c r="PI78" s="381"/>
      <c r="PQ78" s="392"/>
      <c r="PR78" s="381"/>
      <c r="PZ78" s="392"/>
      <c r="QA78" s="381"/>
      <c r="QI78" s="392"/>
      <c r="QJ78" s="381"/>
      <c r="QR78" s="392"/>
      <c r="QS78" s="381"/>
      <c r="RA78" s="392"/>
      <c r="RB78" s="381"/>
      <c r="RJ78" s="392"/>
      <c r="RK78" s="381"/>
      <c r="RS78" s="392"/>
      <c r="RT78" s="381"/>
      <c r="SB78" s="392"/>
      <c r="SC78" s="381"/>
      <c r="SK78" s="392"/>
      <c r="SL78" s="381"/>
      <c r="ST78" s="392"/>
      <c r="SU78" s="381"/>
      <c r="TC78" s="392"/>
      <c r="TD78" s="381"/>
      <c r="TL78" s="392"/>
      <c r="TM78" s="381"/>
      <c r="TU78" s="392"/>
      <c r="TV78" s="381"/>
      <c r="UD78" s="392"/>
      <c r="UE78" s="381"/>
      <c r="UM78" s="392"/>
      <c r="UN78" s="381"/>
      <c r="UV78" s="392"/>
      <c r="UW78" s="381"/>
      <c r="VE78" s="392"/>
      <c r="VF78" s="381"/>
      <c r="VN78" s="392"/>
      <c r="VO78" s="381"/>
      <c r="VW78" s="392"/>
      <c r="VX78" s="381"/>
      <c r="WF78" s="392"/>
      <c r="WG78" s="381"/>
      <c r="WO78" s="392"/>
      <c r="WP78" s="381"/>
      <c r="WX78" s="392"/>
      <c r="WY78" s="381"/>
      <c r="XG78" s="392"/>
      <c r="XH78" s="381"/>
      <c r="XP78" s="392"/>
      <c r="XQ78" s="381"/>
      <c r="XY78" s="392"/>
      <c r="XZ78" s="381"/>
      <c r="YH78" s="392"/>
      <c r="YI78" s="381"/>
      <c r="YQ78" s="392"/>
      <c r="YR78" s="381"/>
      <c r="YZ78" s="392"/>
      <c r="ZA78" s="381"/>
      <c r="ZI78" s="392"/>
      <c r="ZJ78" s="381"/>
      <c r="ZR78" s="392"/>
      <c r="ZS78" s="381"/>
      <c r="AAA78" s="392"/>
      <c r="AAB78" s="381"/>
      <c r="AAJ78" s="392"/>
      <c r="AAK78" s="381"/>
      <c r="AAS78" s="392"/>
      <c r="AAT78" s="381"/>
      <c r="ABB78" s="392"/>
      <c r="ABC78" s="381"/>
      <c r="ABK78" s="392"/>
      <c r="ABL78" s="381"/>
      <c r="ABT78" s="392"/>
      <c r="ABU78" s="381"/>
      <c r="ACC78" s="392"/>
      <c r="ACD78" s="381"/>
      <c r="ACL78" s="392"/>
      <c r="ACM78" s="381"/>
      <c r="ACU78" s="392"/>
      <c r="ACV78" s="381"/>
      <c r="ADD78" s="392"/>
      <c r="ADE78" s="381"/>
      <c r="ADM78" s="392"/>
      <c r="ADN78" s="381"/>
      <c r="ADV78" s="392"/>
      <c r="ADW78" s="381"/>
      <c r="AEE78" s="392"/>
      <c r="AEF78" s="381"/>
      <c r="AEN78" s="392"/>
      <c r="AEO78" s="381"/>
      <c r="AEW78" s="392"/>
      <c r="AEX78" s="381"/>
      <c r="AFF78" s="392"/>
      <c r="AFG78" s="381"/>
      <c r="AFO78" s="392"/>
      <c r="AFP78" s="381"/>
      <c r="AFX78" s="392"/>
      <c r="AFY78" s="381"/>
      <c r="AGG78" s="392"/>
      <c r="AGH78" s="381"/>
      <c r="AGP78" s="392"/>
      <c r="AGQ78" s="381"/>
      <c r="AGY78" s="392"/>
      <c r="AGZ78" s="381"/>
      <c r="AHH78" s="392"/>
      <c r="AHI78" s="381"/>
      <c r="AHQ78" s="392"/>
      <c r="AHR78" s="381"/>
      <c r="AHZ78" s="392"/>
      <c r="AIA78" s="381"/>
      <c r="AII78" s="392"/>
      <c r="AIJ78" s="381"/>
      <c r="AIR78" s="392"/>
      <c r="AIS78" s="381"/>
      <c r="AJA78" s="392"/>
      <c r="AJB78" s="381"/>
      <c r="AJJ78" s="392"/>
      <c r="AJK78" s="381"/>
      <c r="AJS78" s="392"/>
      <c r="AJT78" s="381"/>
      <c r="AKB78" s="392"/>
      <c r="AKC78" s="381"/>
      <c r="AKK78" s="392"/>
      <c r="AKL78" s="381"/>
      <c r="AKT78" s="392"/>
      <c r="AKU78" s="381"/>
      <c r="ALC78" s="392"/>
      <c r="ALD78" s="381"/>
      <c r="ALL78" s="392"/>
      <c r="ALM78" s="381"/>
      <c r="ALU78" s="392"/>
      <c r="ALV78" s="381"/>
      <c r="AMD78" s="392"/>
      <c r="AME78" s="381"/>
      <c r="AMM78" s="392"/>
      <c r="AMN78" s="381"/>
      <c r="AMV78" s="392"/>
      <c r="AMW78" s="381"/>
      <c r="ANE78" s="392"/>
      <c r="ANF78" s="381"/>
      <c r="ANN78" s="392"/>
      <c r="ANO78" s="381"/>
      <c r="ANW78" s="392"/>
      <c r="ANX78" s="381"/>
      <c r="AOF78" s="392"/>
      <c r="AOG78" s="381"/>
      <c r="AOO78" s="392"/>
      <c r="AOP78" s="381"/>
      <c r="AOX78" s="392"/>
      <c r="AOY78" s="381"/>
      <c r="APG78" s="392"/>
      <c r="APH78" s="381"/>
      <c r="APP78" s="392"/>
      <c r="APQ78" s="381"/>
      <c r="APY78" s="392"/>
      <c r="APZ78" s="381"/>
      <c r="AQH78" s="392"/>
      <c r="AQI78" s="381"/>
      <c r="AQQ78" s="392"/>
      <c r="AQR78" s="381"/>
      <c r="AQZ78" s="392"/>
      <c r="ARA78" s="381"/>
      <c r="ARI78" s="392"/>
      <c r="ARJ78" s="381"/>
      <c r="ARR78" s="392"/>
      <c r="ARS78" s="381"/>
      <c r="ASA78" s="392"/>
      <c r="ASB78" s="381"/>
      <c r="ASJ78" s="392"/>
      <c r="ASK78" s="381"/>
      <c r="ASS78" s="392"/>
      <c r="AST78" s="381"/>
      <c r="ATB78" s="392"/>
      <c r="ATC78" s="381"/>
      <c r="ATK78" s="392"/>
      <c r="ATL78" s="381"/>
      <c r="ATT78" s="392"/>
      <c r="ATU78" s="381"/>
      <c r="AUC78" s="392"/>
      <c r="AUD78" s="381"/>
      <c r="AUL78" s="392"/>
      <c r="AUM78" s="381"/>
      <c r="AUU78" s="392"/>
      <c r="AUV78" s="381"/>
      <c r="AVD78" s="392"/>
      <c r="AVE78" s="381"/>
      <c r="AVM78" s="392"/>
      <c r="AVN78" s="381"/>
      <c r="AVV78" s="392"/>
      <c r="AVW78" s="381"/>
      <c r="AWE78" s="392"/>
      <c r="AWF78" s="381"/>
      <c r="AWN78" s="392"/>
      <c r="AWO78" s="381"/>
      <c r="AWW78" s="392"/>
      <c r="AWX78" s="381"/>
      <c r="AXF78" s="392"/>
      <c r="AXG78" s="381"/>
      <c r="AXO78" s="392"/>
      <c r="AXP78" s="381"/>
      <c r="AXX78" s="392"/>
      <c r="AXY78" s="381"/>
      <c r="AYG78" s="392"/>
      <c r="AYH78" s="381"/>
      <c r="AYP78" s="392"/>
      <c r="AYQ78" s="381"/>
      <c r="AYY78" s="392"/>
      <c r="AYZ78" s="381"/>
      <c r="AZH78" s="392"/>
      <c r="AZI78" s="381"/>
      <c r="AZQ78" s="392"/>
      <c r="AZR78" s="381"/>
      <c r="AZZ78" s="392"/>
      <c r="BAA78" s="381"/>
      <c r="BAI78" s="392"/>
      <c r="BAJ78" s="381"/>
      <c r="BAR78" s="392"/>
      <c r="BAS78" s="381"/>
      <c r="BBA78" s="392"/>
      <c r="BBB78" s="381"/>
      <c r="BBJ78" s="392"/>
      <c r="BBK78" s="381"/>
      <c r="BBS78" s="392"/>
      <c r="BBT78" s="381"/>
      <c r="BCB78" s="392"/>
      <c r="BCC78" s="381"/>
      <c r="BCK78" s="392"/>
      <c r="BCL78" s="381"/>
      <c r="BCT78" s="392"/>
      <c r="BCU78" s="381"/>
      <c r="BDC78" s="392"/>
      <c r="BDD78" s="381"/>
      <c r="BDL78" s="392"/>
      <c r="BDM78" s="381"/>
      <c r="BDU78" s="392"/>
      <c r="BDV78" s="381"/>
      <c r="BED78" s="392"/>
      <c r="BEE78" s="381"/>
      <c r="BEM78" s="392"/>
      <c r="BEN78" s="381"/>
      <c r="BEV78" s="392"/>
      <c r="BEW78" s="381"/>
      <c r="BFE78" s="392"/>
      <c r="BFF78" s="381"/>
      <c r="BFN78" s="392"/>
      <c r="BFO78" s="381"/>
      <c r="BFW78" s="392"/>
      <c r="BFX78" s="381"/>
      <c r="BGF78" s="392"/>
      <c r="BGG78" s="381"/>
      <c r="BGO78" s="392"/>
      <c r="BGP78" s="381"/>
      <c r="BGX78" s="392"/>
      <c r="BGY78" s="381"/>
      <c r="BHG78" s="392"/>
      <c r="BHH78" s="381"/>
      <c r="BHP78" s="392"/>
      <c r="BHQ78" s="381"/>
      <c r="BHY78" s="392"/>
      <c r="BHZ78" s="381"/>
      <c r="BIH78" s="392"/>
      <c r="BII78" s="381"/>
      <c r="BIQ78" s="392"/>
      <c r="BIR78" s="381"/>
      <c r="BIZ78" s="392"/>
      <c r="BJA78" s="381"/>
      <c r="BJI78" s="392"/>
      <c r="BJJ78" s="381"/>
      <c r="BJR78" s="392"/>
      <c r="BJS78" s="381"/>
      <c r="BKA78" s="392"/>
      <c r="BKB78" s="381"/>
      <c r="BKJ78" s="392"/>
      <c r="BKK78" s="381"/>
      <c r="BKS78" s="392"/>
      <c r="BKT78" s="381"/>
      <c r="BLB78" s="392"/>
      <c r="BLC78" s="381"/>
      <c r="BLK78" s="392"/>
      <c r="BLL78" s="381"/>
      <c r="BLT78" s="392"/>
      <c r="BLU78" s="381"/>
      <c r="BMC78" s="392"/>
      <c r="BMD78" s="381"/>
      <c r="BML78" s="392"/>
      <c r="BMM78" s="381"/>
      <c r="BMU78" s="392"/>
      <c r="BMV78" s="381"/>
      <c r="BND78" s="392"/>
      <c r="BNE78" s="381"/>
      <c r="BNM78" s="392"/>
      <c r="BNN78" s="381"/>
      <c r="BNV78" s="392"/>
      <c r="BNW78" s="381"/>
      <c r="BOE78" s="392"/>
      <c r="BOF78" s="381"/>
      <c r="BON78" s="392"/>
      <c r="BOO78" s="381"/>
      <c r="BOW78" s="392"/>
      <c r="BOX78" s="381"/>
      <c r="BPF78" s="392"/>
      <c r="BPG78" s="381"/>
      <c r="BPO78" s="392"/>
      <c r="BPP78" s="381"/>
      <c r="BPX78" s="392"/>
      <c r="BPY78" s="381"/>
      <c r="BQG78" s="392"/>
      <c r="BQH78" s="381"/>
      <c r="BQP78" s="392"/>
      <c r="BQQ78" s="381"/>
      <c r="BQY78" s="392"/>
      <c r="BQZ78" s="381"/>
      <c r="BRH78" s="392"/>
      <c r="BRI78" s="381"/>
      <c r="BRQ78" s="392"/>
      <c r="BRR78" s="381"/>
      <c r="BRZ78" s="392"/>
      <c r="BSA78" s="381"/>
      <c r="BSI78" s="392"/>
      <c r="BSJ78" s="381"/>
      <c r="BSR78" s="392"/>
      <c r="BSS78" s="381"/>
      <c r="BTA78" s="392"/>
      <c r="BTB78" s="381"/>
      <c r="BTJ78" s="392"/>
      <c r="BTK78" s="381"/>
      <c r="BTS78" s="392"/>
      <c r="BTT78" s="381"/>
      <c r="BUB78" s="392"/>
      <c r="BUC78" s="381"/>
      <c r="BUK78" s="392"/>
      <c r="BUL78" s="381"/>
      <c r="BUT78" s="392"/>
      <c r="BUU78" s="381"/>
      <c r="BVC78" s="392"/>
      <c r="BVD78" s="381"/>
      <c r="BVL78" s="392"/>
      <c r="BVM78" s="381"/>
      <c r="BVU78" s="392"/>
      <c r="BVV78" s="381"/>
      <c r="BWD78" s="392"/>
      <c r="BWE78" s="381"/>
      <c r="BWM78" s="392"/>
      <c r="BWN78" s="381"/>
      <c r="BWV78" s="392"/>
      <c r="BWW78" s="381"/>
      <c r="BXE78" s="392"/>
      <c r="BXF78" s="381"/>
      <c r="BXN78" s="392"/>
      <c r="BXO78" s="381"/>
      <c r="BXW78" s="392"/>
      <c r="BXX78" s="381"/>
      <c r="BYF78" s="392"/>
      <c r="BYG78" s="381"/>
      <c r="BYO78" s="392"/>
      <c r="BYP78" s="381"/>
      <c r="BYX78" s="392"/>
      <c r="BYY78" s="381"/>
      <c r="BZG78" s="392"/>
      <c r="BZH78" s="381"/>
      <c r="BZP78" s="392"/>
      <c r="BZQ78" s="381"/>
      <c r="BZY78" s="392"/>
      <c r="BZZ78" s="381"/>
      <c r="CAH78" s="392"/>
      <c r="CAI78" s="381"/>
      <c r="CAQ78" s="392"/>
      <c r="CAR78" s="381"/>
      <c r="CAZ78" s="392"/>
      <c r="CBA78" s="381"/>
      <c r="CBI78" s="392"/>
      <c r="CBJ78" s="381"/>
      <c r="CBR78" s="392"/>
      <c r="CBS78" s="381"/>
      <c r="CCA78" s="392"/>
      <c r="CCB78" s="381"/>
      <c r="CCJ78" s="392"/>
      <c r="CCK78" s="381"/>
      <c r="CCS78" s="392"/>
      <c r="CCT78" s="381"/>
      <c r="CDB78" s="392"/>
      <c r="CDC78" s="381"/>
      <c r="CDK78" s="392"/>
      <c r="CDL78" s="381"/>
      <c r="CDT78" s="392"/>
      <c r="CDU78" s="381"/>
      <c r="CEC78" s="392"/>
      <c r="CED78" s="381"/>
      <c r="CEL78" s="392"/>
      <c r="CEM78" s="381"/>
      <c r="CEU78" s="392"/>
      <c r="CEV78" s="381"/>
      <c r="CFD78" s="392"/>
      <c r="CFE78" s="381"/>
      <c r="CFM78" s="392"/>
      <c r="CFN78" s="381"/>
      <c r="CFV78" s="392"/>
      <c r="CFW78" s="381"/>
      <c r="CGE78" s="392"/>
      <c r="CGF78" s="381"/>
      <c r="CGN78" s="392"/>
      <c r="CGO78" s="381"/>
      <c r="CGW78" s="392"/>
      <c r="CGX78" s="381"/>
      <c r="CHF78" s="392"/>
      <c r="CHG78" s="381"/>
      <c r="CHO78" s="392"/>
      <c r="CHP78" s="381"/>
      <c r="CHX78" s="392"/>
      <c r="CHY78" s="381"/>
      <c r="CIG78" s="392"/>
      <c r="CIH78" s="381"/>
      <c r="CIP78" s="392"/>
      <c r="CIQ78" s="381"/>
      <c r="CIY78" s="392"/>
      <c r="CIZ78" s="381"/>
      <c r="CJH78" s="392"/>
      <c r="CJI78" s="381"/>
      <c r="CJQ78" s="392"/>
      <c r="CJR78" s="381"/>
      <c r="CJZ78" s="392"/>
      <c r="CKA78" s="381"/>
      <c r="CKI78" s="392"/>
      <c r="CKJ78" s="381"/>
      <c r="CKR78" s="392"/>
      <c r="CKS78" s="381"/>
      <c r="CLA78" s="392"/>
      <c r="CLB78" s="381"/>
      <c r="CLJ78" s="392"/>
      <c r="CLK78" s="381"/>
      <c r="CLS78" s="392"/>
      <c r="CLT78" s="381"/>
      <c r="CMB78" s="392"/>
      <c r="CMC78" s="381"/>
      <c r="CMK78" s="392"/>
      <c r="CML78" s="381"/>
      <c r="CMT78" s="392"/>
      <c r="CMU78" s="381"/>
      <c r="CNC78" s="392"/>
      <c r="CND78" s="381"/>
      <c r="CNL78" s="392"/>
      <c r="CNM78" s="381"/>
      <c r="CNU78" s="392"/>
      <c r="CNV78" s="381"/>
      <c r="COD78" s="392"/>
      <c r="COE78" s="381"/>
      <c r="COM78" s="392"/>
      <c r="CON78" s="381"/>
      <c r="COV78" s="392"/>
      <c r="COW78" s="381"/>
      <c r="CPE78" s="392"/>
      <c r="CPF78" s="381"/>
      <c r="CPN78" s="392"/>
      <c r="CPO78" s="381"/>
      <c r="CPW78" s="392"/>
      <c r="CPX78" s="381"/>
      <c r="CQF78" s="392"/>
      <c r="CQG78" s="381"/>
      <c r="CQO78" s="392"/>
      <c r="CQP78" s="381"/>
      <c r="CQX78" s="392"/>
      <c r="CQY78" s="381"/>
      <c r="CRG78" s="392"/>
      <c r="CRH78" s="381"/>
      <c r="CRP78" s="392"/>
      <c r="CRQ78" s="381"/>
      <c r="CRY78" s="392"/>
      <c r="CRZ78" s="381"/>
      <c r="CSH78" s="392"/>
      <c r="CSI78" s="381"/>
      <c r="CSQ78" s="392"/>
      <c r="CSR78" s="381"/>
      <c r="CSZ78" s="392"/>
      <c r="CTA78" s="381"/>
      <c r="CTI78" s="392"/>
      <c r="CTJ78" s="381"/>
      <c r="CTR78" s="392"/>
      <c r="CTS78" s="381"/>
      <c r="CUA78" s="392"/>
      <c r="CUB78" s="381"/>
      <c r="CUJ78" s="392"/>
      <c r="CUK78" s="381"/>
      <c r="CUS78" s="392"/>
      <c r="CUT78" s="381"/>
      <c r="CVB78" s="392"/>
      <c r="CVC78" s="381"/>
      <c r="CVK78" s="392"/>
      <c r="CVL78" s="381"/>
      <c r="CVT78" s="392"/>
      <c r="CVU78" s="381"/>
      <c r="CWC78" s="392"/>
      <c r="CWD78" s="381"/>
      <c r="CWL78" s="392"/>
      <c r="CWM78" s="381"/>
      <c r="CWU78" s="392"/>
      <c r="CWV78" s="381"/>
      <c r="CXD78" s="392"/>
      <c r="CXE78" s="381"/>
      <c r="CXM78" s="392"/>
      <c r="CXN78" s="381"/>
      <c r="CXV78" s="392"/>
      <c r="CXW78" s="381"/>
      <c r="CYE78" s="392"/>
      <c r="CYF78" s="381"/>
      <c r="CYN78" s="392"/>
      <c r="CYO78" s="381"/>
      <c r="CYW78" s="392"/>
      <c r="CYX78" s="381"/>
      <c r="CZF78" s="392"/>
      <c r="CZG78" s="381"/>
      <c r="CZO78" s="392"/>
      <c r="CZP78" s="381"/>
      <c r="CZX78" s="392"/>
      <c r="CZY78" s="381"/>
      <c r="DAG78" s="392"/>
      <c r="DAH78" s="381"/>
      <c r="DAP78" s="392"/>
      <c r="DAQ78" s="381"/>
      <c r="DAY78" s="392"/>
      <c r="DAZ78" s="381"/>
      <c r="DBH78" s="392"/>
      <c r="DBI78" s="381"/>
      <c r="DBQ78" s="392"/>
      <c r="DBR78" s="381"/>
      <c r="DBZ78" s="392"/>
      <c r="DCA78" s="381"/>
      <c r="DCI78" s="392"/>
      <c r="DCJ78" s="381"/>
      <c r="DCR78" s="392"/>
      <c r="DCS78" s="381"/>
      <c r="DDA78" s="392"/>
      <c r="DDB78" s="381"/>
      <c r="DDJ78" s="392"/>
      <c r="DDK78" s="381"/>
      <c r="DDS78" s="392"/>
      <c r="DDT78" s="381"/>
      <c r="DEB78" s="392"/>
      <c r="DEC78" s="381"/>
      <c r="DEK78" s="392"/>
      <c r="DEL78" s="381"/>
      <c r="DET78" s="392"/>
      <c r="DEU78" s="381"/>
      <c r="DFC78" s="392"/>
      <c r="DFD78" s="381"/>
      <c r="DFL78" s="392"/>
      <c r="DFM78" s="381"/>
      <c r="DFU78" s="392"/>
      <c r="DFV78" s="381"/>
      <c r="DGD78" s="392"/>
      <c r="DGE78" s="381"/>
      <c r="DGM78" s="392"/>
      <c r="DGN78" s="381"/>
      <c r="DGV78" s="392"/>
      <c r="DGW78" s="381"/>
      <c r="DHE78" s="392"/>
      <c r="DHF78" s="381"/>
      <c r="DHN78" s="392"/>
      <c r="DHO78" s="381"/>
      <c r="DHW78" s="392"/>
      <c r="DHX78" s="381"/>
      <c r="DIF78" s="392"/>
      <c r="DIG78" s="381"/>
      <c r="DIO78" s="392"/>
      <c r="DIP78" s="381"/>
      <c r="DIX78" s="392"/>
      <c r="DIY78" s="381"/>
      <c r="DJG78" s="392"/>
      <c r="DJH78" s="381"/>
      <c r="DJP78" s="392"/>
      <c r="DJQ78" s="381"/>
      <c r="DJY78" s="392"/>
      <c r="DJZ78" s="381"/>
      <c r="DKH78" s="392"/>
      <c r="DKI78" s="381"/>
      <c r="DKQ78" s="392"/>
      <c r="DKR78" s="381"/>
      <c r="DKZ78" s="392"/>
      <c r="DLA78" s="381"/>
      <c r="DLI78" s="392"/>
      <c r="DLJ78" s="381"/>
      <c r="DLR78" s="392"/>
      <c r="DLS78" s="381"/>
      <c r="DMA78" s="392"/>
      <c r="DMB78" s="381"/>
      <c r="DMJ78" s="392"/>
      <c r="DMK78" s="381"/>
      <c r="DMS78" s="392"/>
      <c r="DMT78" s="381"/>
      <c r="DNB78" s="392"/>
      <c r="DNC78" s="381"/>
      <c r="DNK78" s="392"/>
      <c r="DNL78" s="381"/>
      <c r="DNT78" s="392"/>
      <c r="DNU78" s="381"/>
      <c r="DOC78" s="392"/>
      <c r="DOD78" s="381"/>
      <c r="DOL78" s="392"/>
      <c r="DOM78" s="381"/>
      <c r="DOU78" s="392"/>
      <c r="DOV78" s="381"/>
      <c r="DPD78" s="392"/>
      <c r="DPE78" s="381"/>
      <c r="DPM78" s="392"/>
      <c r="DPN78" s="381"/>
      <c r="DPV78" s="392"/>
      <c r="DPW78" s="381"/>
      <c r="DQE78" s="392"/>
      <c r="DQF78" s="381"/>
      <c r="DQN78" s="392"/>
      <c r="DQO78" s="381"/>
      <c r="DQW78" s="392"/>
      <c r="DQX78" s="381"/>
      <c r="DRF78" s="392"/>
      <c r="DRG78" s="381"/>
      <c r="DRO78" s="392"/>
      <c r="DRP78" s="381"/>
      <c r="DRX78" s="392"/>
      <c r="DRY78" s="381"/>
      <c r="DSG78" s="392"/>
      <c r="DSH78" s="381"/>
      <c r="DSP78" s="392"/>
      <c r="DSQ78" s="381"/>
      <c r="DSY78" s="392"/>
      <c r="DSZ78" s="381"/>
      <c r="DTH78" s="392"/>
      <c r="DTI78" s="381"/>
      <c r="DTQ78" s="392"/>
      <c r="DTR78" s="381"/>
      <c r="DTZ78" s="392"/>
      <c r="DUA78" s="381"/>
      <c r="DUI78" s="392"/>
      <c r="DUJ78" s="381"/>
      <c r="DUR78" s="392"/>
      <c r="DUS78" s="381"/>
      <c r="DVA78" s="392"/>
      <c r="DVB78" s="381"/>
      <c r="DVJ78" s="392"/>
      <c r="DVK78" s="381"/>
      <c r="DVS78" s="392"/>
      <c r="DVT78" s="381"/>
      <c r="DWB78" s="392"/>
      <c r="DWC78" s="381"/>
      <c r="DWK78" s="392"/>
      <c r="DWL78" s="381"/>
      <c r="DWT78" s="392"/>
      <c r="DWU78" s="381"/>
      <c r="DXC78" s="392"/>
      <c r="DXD78" s="381"/>
      <c r="DXL78" s="392"/>
      <c r="DXM78" s="381"/>
      <c r="DXU78" s="392"/>
      <c r="DXV78" s="381"/>
      <c r="DYD78" s="392"/>
      <c r="DYE78" s="381"/>
      <c r="DYM78" s="392"/>
      <c r="DYN78" s="381"/>
      <c r="DYV78" s="392"/>
      <c r="DYW78" s="381"/>
      <c r="DZE78" s="392"/>
      <c r="DZF78" s="381"/>
      <c r="DZN78" s="392"/>
      <c r="DZO78" s="381"/>
      <c r="DZW78" s="392"/>
      <c r="DZX78" s="381"/>
      <c r="EAF78" s="392"/>
      <c r="EAG78" s="381"/>
      <c r="EAO78" s="392"/>
      <c r="EAP78" s="381"/>
      <c r="EAX78" s="392"/>
      <c r="EAY78" s="381"/>
      <c r="EBG78" s="392"/>
      <c r="EBH78" s="381"/>
      <c r="EBP78" s="392"/>
      <c r="EBQ78" s="381"/>
      <c r="EBY78" s="392"/>
      <c r="EBZ78" s="381"/>
      <c r="ECH78" s="392"/>
      <c r="ECI78" s="381"/>
      <c r="ECQ78" s="392"/>
      <c r="ECR78" s="381"/>
      <c r="ECZ78" s="392"/>
      <c r="EDA78" s="381"/>
      <c r="EDI78" s="392"/>
      <c r="EDJ78" s="381"/>
      <c r="EDR78" s="392"/>
      <c r="EDS78" s="381"/>
      <c r="EEA78" s="392"/>
      <c r="EEB78" s="381"/>
      <c r="EEJ78" s="392"/>
      <c r="EEK78" s="381"/>
      <c r="EES78" s="392"/>
      <c r="EET78" s="381"/>
      <c r="EFB78" s="392"/>
      <c r="EFC78" s="381"/>
      <c r="EFK78" s="392"/>
      <c r="EFL78" s="381"/>
      <c r="EFT78" s="392"/>
      <c r="EFU78" s="381"/>
      <c r="EGC78" s="392"/>
      <c r="EGD78" s="381"/>
      <c r="EGL78" s="392"/>
      <c r="EGM78" s="381"/>
      <c r="EGU78" s="392"/>
      <c r="EGV78" s="381"/>
      <c r="EHD78" s="392"/>
      <c r="EHE78" s="381"/>
      <c r="EHM78" s="392"/>
      <c r="EHN78" s="381"/>
      <c r="EHV78" s="392"/>
      <c r="EHW78" s="381"/>
      <c r="EIE78" s="392"/>
      <c r="EIF78" s="381"/>
      <c r="EIN78" s="392"/>
      <c r="EIO78" s="381"/>
      <c r="EIW78" s="392"/>
      <c r="EIX78" s="381"/>
      <c r="EJF78" s="392"/>
      <c r="EJG78" s="381"/>
      <c r="EJO78" s="392"/>
      <c r="EJP78" s="381"/>
      <c r="EJX78" s="392"/>
      <c r="EJY78" s="381"/>
      <c r="EKG78" s="392"/>
      <c r="EKH78" s="381"/>
      <c r="EKP78" s="392"/>
      <c r="EKQ78" s="381"/>
      <c r="EKY78" s="392"/>
      <c r="EKZ78" s="381"/>
      <c r="ELH78" s="392"/>
      <c r="ELI78" s="381"/>
      <c r="ELQ78" s="392"/>
      <c r="ELR78" s="381"/>
      <c r="ELZ78" s="392"/>
      <c r="EMA78" s="381"/>
      <c r="EMI78" s="392"/>
      <c r="EMJ78" s="381"/>
      <c r="EMR78" s="392"/>
      <c r="EMS78" s="381"/>
      <c r="ENA78" s="392"/>
      <c r="ENB78" s="381"/>
      <c r="ENJ78" s="392"/>
      <c r="ENK78" s="381"/>
      <c r="ENS78" s="392"/>
      <c r="ENT78" s="381"/>
      <c r="EOB78" s="392"/>
      <c r="EOC78" s="381"/>
      <c r="EOK78" s="392"/>
      <c r="EOL78" s="381"/>
      <c r="EOT78" s="392"/>
      <c r="EOU78" s="381"/>
      <c r="EPC78" s="392"/>
      <c r="EPD78" s="381"/>
      <c r="EPL78" s="392"/>
      <c r="EPM78" s="381"/>
      <c r="EPU78" s="392"/>
      <c r="EPV78" s="381"/>
      <c r="EQD78" s="392"/>
      <c r="EQE78" s="381"/>
      <c r="EQM78" s="392"/>
      <c r="EQN78" s="381"/>
      <c r="EQV78" s="392"/>
      <c r="EQW78" s="381"/>
      <c r="ERE78" s="392"/>
      <c r="ERF78" s="381"/>
      <c r="ERN78" s="392"/>
      <c r="ERO78" s="381"/>
      <c r="ERW78" s="392"/>
      <c r="ERX78" s="381"/>
      <c r="ESF78" s="392"/>
      <c r="ESG78" s="381"/>
      <c r="ESO78" s="392"/>
      <c r="ESP78" s="381"/>
      <c r="ESX78" s="392"/>
      <c r="ESY78" s="381"/>
      <c r="ETG78" s="392"/>
      <c r="ETH78" s="381"/>
      <c r="ETP78" s="392"/>
      <c r="ETQ78" s="381"/>
      <c r="ETY78" s="392"/>
      <c r="ETZ78" s="381"/>
      <c r="EUH78" s="392"/>
      <c r="EUI78" s="381"/>
      <c r="EUQ78" s="392"/>
      <c r="EUR78" s="381"/>
      <c r="EUZ78" s="392"/>
      <c r="EVA78" s="381"/>
      <c r="EVI78" s="392"/>
      <c r="EVJ78" s="381"/>
      <c r="EVR78" s="392"/>
      <c r="EVS78" s="381"/>
      <c r="EWA78" s="392"/>
      <c r="EWB78" s="381"/>
      <c r="EWJ78" s="392"/>
      <c r="EWK78" s="381"/>
      <c r="EWS78" s="392"/>
      <c r="EWT78" s="381"/>
      <c r="EXB78" s="392"/>
      <c r="EXC78" s="381"/>
      <c r="EXK78" s="392"/>
      <c r="EXL78" s="381"/>
      <c r="EXT78" s="392"/>
      <c r="EXU78" s="381"/>
      <c r="EYC78" s="392"/>
      <c r="EYD78" s="381"/>
      <c r="EYL78" s="392"/>
      <c r="EYM78" s="381"/>
      <c r="EYU78" s="392"/>
      <c r="EYV78" s="381"/>
      <c r="EZD78" s="392"/>
      <c r="EZE78" s="381"/>
      <c r="EZM78" s="392"/>
      <c r="EZN78" s="381"/>
      <c r="EZV78" s="392"/>
      <c r="EZW78" s="381"/>
      <c r="FAE78" s="392"/>
      <c r="FAF78" s="381"/>
      <c r="FAN78" s="392"/>
      <c r="FAO78" s="381"/>
      <c r="FAW78" s="392"/>
      <c r="FAX78" s="381"/>
      <c r="FBF78" s="392"/>
      <c r="FBG78" s="381"/>
      <c r="FBO78" s="392"/>
      <c r="FBP78" s="381"/>
      <c r="FBX78" s="392"/>
      <c r="FBY78" s="381"/>
      <c r="FCG78" s="392"/>
      <c r="FCH78" s="381"/>
      <c r="FCP78" s="392"/>
      <c r="FCQ78" s="381"/>
      <c r="FCY78" s="392"/>
      <c r="FCZ78" s="381"/>
      <c r="FDH78" s="392"/>
      <c r="FDI78" s="381"/>
      <c r="FDQ78" s="392"/>
      <c r="FDR78" s="381"/>
      <c r="FDZ78" s="392"/>
      <c r="FEA78" s="381"/>
      <c r="FEI78" s="392"/>
      <c r="FEJ78" s="381"/>
      <c r="FER78" s="392"/>
      <c r="FES78" s="381"/>
      <c r="FFA78" s="392"/>
      <c r="FFB78" s="381"/>
      <c r="FFJ78" s="392"/>
      <c r="FFK78" s="381"/>
      <c r="FFS78" s="392"/>
      <c r="FFT78" s="381"/>
      <c r="FGB78" s="392"/>
      <c r="FGC78" s="381"/>
      <c r="FGK78" s="392"/>
      <c r="FGL78" s="381"/>
      <c r="FGT78" s="392"/>
      <c r="FGU78" s="381"/>
      <c r="FHC78" s="392"/>
      <c r="FHD78" s="381"/>
      <c r="FHL78" s="392"/>
      <c r="FHM78" s="381"/>
      <c r="FHU78" s="392"/>
      <c r="FHV78" s="381"/>
      <c r="FID78" s="392"/>
      <c r="FIE78" s="381"/>
      <c r="FIM78" s="392"/>
      <c r="FIN78" s="381"/>
      <c r="FIV78" s="392"/>
      <c r="FIW78" s="381"/>
      <c r="FJE78" s="392"/>
      <c r="FJF78" s="381"/>
      <c r="FJN78" s="392"/>
      <c r="FJO78" s="381"/>
      <c r="FJW78" s="392"/>
      <c r="FJX78" s="381"/>
      <c r="FKF78" s="392"/>
      <c r="FKG78" s="381"/>
      <c r="FKO78" s="392"/>
      <c r="FKP78" s="381"/>
      <c r="FKX78" s="392"/>
      <c r="FKY78" s="381"/>
      <c r="FLG78" s="392"/>
      <c r="FLH78" s="381"/>
      <c r="FLP78" s="392"/>
      <c r="FLQ78" s="381"/>
      <c r="FLY78" s="392"/>
      <c r="FLZ78" s="381"/>
      <c r="FMH78" s="392"/>
      <c r="FMI78" s="381"/>
      <c r="FMQ78" s="392"/>
      <c r="FMR78" s="381"/>
      <c r="FMZ78" s="392"/>
      <c r="FNA78" s="381"/>
      <c r="FNI78" s="392"/>
      <c r="FNJ78" s="381"/>
      <c r="FNR78" s="392"/>
      <c r="FNS78" s="381"/>
      <c r="FOA78" s="392"/>
      <c r="FOB78" s="381"/>
      <c r="FOJ78" s="392"/>
      <c r="FOK78" s="381"/>
      <c r="FOS78" s="392"/>
      <c r="FOT78" s="381"/>
      <c r="FPB78" s="392"/>
      <c r="FPC78" s="381"/>
      <c r="FPK78" s="392"/>
      <c r="FPL78" s="381"/>
      <c r="FPT78" s="392"/>
      <c r="FPU78" s="381"/>
      <c r="FQC78" s="392"/>
      <c r="FQD78" s="381"/>
      <c r="FQL78" s="392"/>
      <c r="FQM78" s="381"/>
      <c r="FQU78" s="392"/>
      <c r="FQV78" s="381"/>
      <c r="FRD78" s="392"/>
      <c r="FRE78" s="381"/>
      <c r="FRM78" s="392"/>
      <c r="FRN78" s="381"/>
      <c r="FRV78" s="392"/>
      <c r="FRW78" s="381"/>
      <c r="FSE78" s="392"/>
      <c r="FSF78" s="381"/>
      <c r="FSN78" s="392"/>
      <c r="FSO78" s="381"/>
      <c r="FSW78" s="392"/>
      <c r="FSX78" s="381"/>
      <c r="FTF78" s="392"/>
      <c r="FTG78" s="381"/>
      <c r="FTO78" s="392"/>
      <c r="FTP78" s="381"/>
      <c r="FTX78" s="392"/>
      <c r="FTY78" s="381"/>
      <c r="FUG78" s="392"/>
      <c r="FUH78" s="381"/>
      <c r="FUP78" s="392"/>
      <c r="FUQ78" s="381"/>
      <c r="FUY78" s="392"/>
      <c r="FUZ78" s="381"/>
      <c r="FVH78" s="392"/>
      <c r="FVI78" s="381"/>
      <c r="FVQ78" s="392"/>
      <c r="FVR78" s="381"/>
      <c r="FVZ78" s="392"/>
      <c r="FWA78" s="381"/>
      <c r="FWI78" s="392"/>
      <c r="FWJ78" s="381"/>
      <c r="FWR78" s="392"/>
      <c r="FWS78" s="381"/>
      <c r="FXA78" s="392"/>
      <c r="FXB78" s="381"/>
      <c r="FXJ78" s="392"/>
      <c r="FXK78" s="381"/>
      <c r="FXS78" s="392"/>
      <c r="FXT78" s="381"/>
      <c r="FYB78" s="392"/>
      <c r="FYC78" s="381"/>
      <c r="FYK78" s="392"/>
      <c r="FYL78" s="381"/>
      <c r="FYT78" s="392"/>
      <c r="FYU78" s="381"/>
      <c r="FZC78" s="392"/>
      <c r="FZD78" s="381"/>
      <c r="FZL78" s="392"/>
      <c r="FZM78" s="381"/>
      <c r="FZU78" s="392"/>
      <c r="FZV78" s="381"/>
      <c r="GAD78" s="392"/>
      <c r="GAE78" s="381"/>
      <c r="GAM78" s="392"/>
      <c r="GAN78" s="381"/>
      <c r="GAV78" s="392"/>
      <c r="GAW78" s="381"/>
      <c r="GBE78" s="392"/>
      <c r="GBF78" s="381"/>
      <c r="GBN78" s="392"/>
      <c r="GBO78" s="381"/>
      <c r="GBW78" s="392"/>
      <c r="GBX78" s="381"/>
      <c r="GCF78" s="392"/>
      <c r="GCG78" s="381"/>
      <c r="GCO78" s="392"/>
      <c r="GCP78" s="381"/>
      <c r="GCX78" s="392"/>
      <c r="GCY78" s="381"/>
      <c r="GDG78" s="392"/>
      <c r="GDH78" s="381"/>
      <c r="GDP78" s="392"/>
      <c r="GDQ78" s="381"/>
      <c r="GDY78" s="392"/>
      <c r="GDZ78" s="381"/>
      <c r="GEH78" s="392"/>
      <c r="GEI78" s="381"/>
      <c r="GEQ78" s="392"/>
      <c r="GER78" s="381"/>
      <c r="GEZ78" s="392"/>
      <c r="GFA78" s="381"/>
      <c r="GFI78" s="392"/>
      <c r="GFJ78" s="381"/>
      <c r="GFR78" s="392"/>
      <c r="GFS78" s="381"/>
      <c r="GGA78" s="392"/>
      <c r="GGB78" s="381"/>
      <c r="GGJ78" s="392"/>
      <c r="GGK78" s="381"/>
      <c r="GGS78" s="392"/>
      <c r="GGT78" s="381"/>
      <c r="GHB78" s="392"/>
      <c r="GHC78" s="381"/>
      <c r="GHK78" s="392"/>
      <c r="GHL78" s="381"/>
      <c r="GHT78" s="392"/>
      <c r="GHU78" s="381"/>
      <c r="GIC78" s="392"/>
      <c r="GID78" s="381"/>
      <c r="GIL78" s="392"/>
      <c r="GIM78" s="381"/>
      <c r="GIU78" s="392"/>
      <c r="GIV78" s="381"/>
      <c r="GJD78" s="392"/>
      <c r="GJE78" s="381"/>
      <c r="GJM78" s="392"/>
      <c r="GJN78" s="381"/>
      <c r="GJV78" s="392"/>
      <c r="GJW78" s="381"/>
      <c r="GKE78" s="392"/>
      <c r="GKF78" s="381"/>
      <c r="GKN78" s="392"/>
      <c r="GKO78" s="381"/>
      <c r="GKW78" s="392"/>
      <c r="GKX78" s="381"/>
      <c r="GLF78" s="392"/>
      <c r="GLG78" s="381"/>
      <c r="GLO78" s="392"/>
      <c r="GLP78" s="381"/>
      <c r="GLX78" s="392"/>
      <c r="GLY78" s="381"/>
      <c r="GMG78" s="392"/>
      <c r="GMH78" s="381"/>
      <c r="GMP78" s="392"/>
      <c r="GMQ78" s="381"/>
      <c r="GMY78" s="392"/>
      <c r="GMZ78" s="381"/>
      <c r="GNH78" s="392"/>
      <c r="GNI78" s="381"/>
      <c r="GNQ78" s="392"/>
      <c r="GNR78" s="381"/>
      <c r="GNZ78" s="392"/>
      <c r="GOA78" s="381"/>
      <c r="GOI78" s="392"/>
      <c r="GOJ78" s="381"/>
      <c r="GOR78" s="392"/>
      <c r="GOS78" s="381"/>
      <c r="GPA78" s="392"/>
      <c r="GPB78" s="381"/>
      <c r="GPJ78" s="392"/>
      <c r="GPK78" s="381"/>
      <c r="GPS78" s="392"/>
      <c r="GPT78" s="381"/>
      <c r="GQB78" s="392"/>
      <c r="GQC78" s="381"/>
      <c r="GQK78" s="392"/>
      <c r="GQL78" s="381"/>
      <c r="GQT78" s="392"/>
      <c r="GQU78" s="381"/>
      <c r="GRC78" s="392"/>
      <c r="GRD78" s="381"/>
      <c r="GRL78" s="392"/>
      <c r="GRM78" s="381"/>
      <c r="GRU78" s="392"/>
      <c r="GRV78" s="381"/>
      <c r="GSD78" s="392"/>
      <c r="GSE78" s="381"/>
      <c r="GSM78" s="392"/>
      <c r="GSN78" s="381"/>
      <c r="GSV78" s="392"/>
      <c r="GSW78" s="381"/>
      <c r="GTE78" s="392"/>
      <c r="GTF78" s="381"/>
      <c r="GTN78" s="392"/>
      <c r="GTO78" s="381"/>
      <c r="GTW78" s="392"/>
      <c r="GTX78" s="381"/>
      <c r="GUF78" s="392"/>
      <c r="GUG78" s="381"/>
      <c r="GUO78" s="392"/>
      <c r="GUP78" s="381"/>
      <c r="GUX78" s="392"/>
      <c r="GUY78" s="381"/>
      <c r="GVG78" s="392"/>
      <c r="GVH78" s="381"/>
      <c r="GVP78" s="392"/>
      <c r="GVQ78" s="381"/>
      <c r="GVY78" s="392"/>
      <c r="GVZ78" s="381"/>
      <c r="GWH78" s="392"/>
      <c r="GWI78" s="381"/>
      <c r="GWQ78" s="392"/>
      <c r="GWR78" s="381"/>
      <c r="GWZ78" s="392"/>
      <c r="GXA78" s="381"/>
      <c r="GXI78" s="392"/>
      <c r="GXJ78" s="381"/>
      <c r="GXR78" s="392"/>
      <c r="GXS78" s="381"/>
      <c r="GYA78" s="392"/>
      <c r="GYB78" s="381"/>
      <c r="GYJ78" s="392"/>
      <c r="GYK78" s="381"/>
      <c r="GYS78" s="392"/>
      <c r="GYT78" s="381"/>
      <c r="GZB78" s="392"/>
      <c r="GZC78" s="381"/>
      <c r="GZK78" s="392"/>
      <c r="GZL78" s="381"/>
      <c r="GZT78" s="392"/>
      <c r="GZU78" s="381"/>
      <c r="HAC78" s="392"/>
      <c r="HAD78" s="381"/>
      <c r="HAL78" s="392"/>
      <c r="HAM78" s="381"/>
      <c r="HAU78" s="392"/>
      <c r="HAV78" s="381"/>
      <c r="HBD78" s="392"/>
      <c r="HBE78" s="381"/>
      <c r="HBM78" s="392"/>
      <c r="HBN78" s="381"/>
      <c r="HBV78" s="392"/>
      <c r="HBW78" s="381"/>
      <c r="HCE78" s="392"/>
      <c r="HCF78" s="381"/>
      <c r="HCN78" s="392"/>
      <c r="HCO78" s="381"/>
      <c r="HCW78" s="392"/>
      <c r="HCX78" s="381"/>
      <c r="HDF78" s="392"/>
      <c r="HDG78" s="381"/>
      <c r="HDO78" s="392"/>
      <c r="HDP78" s="381"/>
      <c r="HDX78" s="392"/>
      <c r="HDY78" s="381"/>
      <c r="HEG78" s="392"/>
      <c r="HEH78" s="381"/>
      <c r="HEP78" s="392"/>
      <c r="HEQ78" s="381"/>
      <c r="HEY78" s="392"/>
      <c r="HEZ78" s="381"/>
      <c r="HFH78" s="392"/>
      <c r="HFI78" s="381"/>
      <c r="HFQ78" s="392"/>
      <c r="HFR78" s="381"/>
      <c r="HFZ78" s="392"/>
      <c r="HGA78" s="381"/>
      <c r="HGI78" s="392"/>
      <c r="HGJ78" s="381"/>
      <c r="HGR78" s="392"/>
      <c r="HGS78" s="381"/>
      <c r="HHA78" s="392"/>
      <c r="HHB78" s="381"/>
      <c r="HHJ78" s="392"/>
      <c r="HHK78" s="381"/>
      <c r="HHS78" s="392"/>
      <c r="HHT78" s="381"/>
      <c r="HIB78" s="392"/>
      <c r="HIC78" s="381"/>
      <c r="HIK78" s="392"/>
      <c r="HIL78" s="381"/>
      <c r="HIT78" s="392"/>
      <c r="HIU78" s="381"/>
      <c r="HJC78" s="392"/>
      <c r="HJD78" s="381"/>
      <c r="HJL78" s="392"/>
      <c r="HJM78" s="381"/>
      <c r="HJU78" s="392"/>
      <c r="HJV78" s="381"/>
      <c r="HKD78" s="392"/>
      <c r="HKE78" s="381"/>
      <c r="HKM78" s="392"/>
      <c r="HKN78" s="381"/>
      <c r="HKV78" s="392"/>
      <c r="HKW78" s="381"/>
      <c r="HLE78" s="392"/>
      <c r="HLF78" s="381"/>
      <c r="HLN78" s="392"/>
      <c r="HLO78" s="381"/>
      <c r="HLW78" s="392"/>
      <c r="HLX78" s="381"/>
      <c r="HMF78" s="392"/>
      <c r="HMG78" s="381"/>
      <c r="HMO78" s="392"/>
      <c r="HMP78" s="381"/>
      <c r="HMX78" s="392"/>
      <c r="HMY78" s="381"/>
      <c r="HNG78" s="392"/>
      <c r="HNH78" s="381"/>
      <c r="HNP78" s="392"/>
      <c r="HNQ78" s="381"/>
      <c r="HNY78" s="392"/>
      <c r="HNZ78" s="381"/>
      <c r="HOH78" s="392"/>
      <c r="HOI78" s="381"/>
      <c r="HOQ78" s="392"/>
      <c r="HOR78" s="381"/>
      <c r="HOZ78" s="392"/>
      <c r="HPA78" s="381"/>
      <c r="HPI78" s="392"/>
      <c r="HPJ78" s="381"/>
      <c r="HPR78" s="392"/>
      <c r="HPS78" s="381"/>
      <c r="HQA78" s="392"/>
      <c r="HQB78" s="381"/>
      <c r="HQJ78" s="392"/>
      <c r="HQK78" s="381"/>
      <c r="HQS78" s="392"/>
      <c r="HQT78" s="381"/>
      <c r="HRB78" s="392"/>
      <c r="HRC78" s="381"/>
      <c r="HRK78" s="392"/>
      <c r="HRL78" s="381"/>
      <c r="HRT78" s="392"/>
      <c r="HRU78" s="381"/>
      <c r="HSC78" s="392"/>
      <c r="HSD78" s="381"/>
      <c r="HSL78" s="392"/>
      <c r="HSM78" s="381"/>
      <c r="HSU78" s="392"/>
      <c r="HSV78" s="381"/>
      <c r="HTD78" s="392"/>
      <c r="HTE78" s="381"/>
      <c r="HTM78" s="392"/>
      <c r="HTN78" s="381"/>
      <c r="HTV78" s="392"/>
      <c r="HTW78" s="381"/>
      <c r="HUE78" s="392"/>
      <c r="HUF78" s="381"/>
      <c r="HUN78" s="392"/>
      <c r="HUO78" s="381"/>
      <c r="HUW78" s="392"/>
      <c r="HUX78" s="381"/>
      <c r="HVF78" s="392"/>
      <c r="HVG78" s="381"/>
      <c r="HVO78" s="392"/>
      <c r="HVP78" s="381"/>
      <c r="HVX78" s="392"/>
      <c r="HVY78" s="381"/>
      <c r="HWG78" s="392"/>
      <c r="HWH78" s="381"/>
      <c r="HWP78" s="392"/>
      <c r="HWQ78" s="381"/>
      <c r="HWY78" s="392"/>
      <c r="HWZ78" s="381"/>
      <c r="HXH78" s="392"/>
      <c r="HXI78" s="381"/>
      <c r="HXQ78" s="392"/>
      <c r="HXR78" s="381"/>
      <c r="HXZ78" s="392"/>
      <c r="HYA78" s="381"/>
      <c r="HYI78" s="392"/>
      <c r="HYJ78" s="381"/>
      <c r="HYR78" s="392"/>
      <c r="HYS78" s="381"/>
      <c r="HZA78" s="392"/>
      <c r="HZB78" s="381"/>
      <c r="HZJ78" s="392"/>
      <c r="HZK78" s="381"/>
      <c r="HZS78" s="392"/>
      <c r="HZT78" s="381"/>
      <c r="IAB78" s="392"/>
      <c r="IAC78" s="381"/>
      <c r="IAK78" s="392"/>
      <c r="IAL78" s="381"/>
      <c r="IAT78" s="392"/>
      <c r="IAU78" s="381"/>
      <c r="IBC78" s="392"/>
      <c r="IBD78" s="381"/>
      <c r="IBL78" s="392"/>
      <c r="IBM78" s="381"/>
      <c r="IBU78" s="392"/>
      <c r="IBV78" s="381"/>
      <c r="ICD78" s="392"/>
      <c r="ICE78" s="381"/>
      <c r="ICM78" s="392"/>
      <c r="ICN78" s="381"/>
      <c r="ICV78" s="392"/>
      <c r="ICW78" s="381"/>
      <c r="IDE78" s="392"/>
      <c r="IDF78" s="381"/>
      <c r="IDN78" s="392"/>
      <c r="IDO78" s="381"/>
      <c r="IDW78" s="392"/>
      <c r="IDX78" s="381"/>
      <c r="IEF78" s="392"/>
      <c r="IEG78" s="381"/>
      <c r="IEO78" s="392"/>
      <c r="IEP78" s="381"/>
      <c r="IEX78" s="392"/>
      <c r="IEY78" s="381"/>
      <c r="IFG78" s="392"/>
      <c r="IFH78" s="381"/>
      <c r="IFP78" s="392"/>
      <c r="IFQ78" s="381"/>
      <c r="IFY78" s="392"/>
      <c r="IFZ78" s="381"/>
      <c r="IGH78" s="392"/>
      <c r="IGI78" s="381"/>
      <c r="IGQ78" s="392"/>
      <c r="IGR78" s="381"/>
      <c r="IGZ78" s="392"/>
      <c r="IHA78" s="381"/>
      <c r="IHI78" s="392"/>
      <c r="IHJ78" s="381"/>
      <c r="IHR78" s="392"/>
      <c r="IHS78" s="381"/>
      <c r="IIA78" s="392"/>
      <c r="IIB78" s="381"/>
      <c r="IIJ78" s="392"/>
      <c r="IIK78" s="381"/>
      <c r="IIS78" s="392"/>
      <c r="IIT78" s="381"/>
      <c r="IJB78" s="392"/>
      <c r="IJC78" s="381"/>
      <c r="IJK78" s="392"/>
      <c r="IJL78" s="381"/>
      <c r="IJT78" s="392"/>
      <c r="IJU78" s="381"/>
      <c r="IKC78" s="392"/>
      <c r="IKD78" s="381"/>
      <c r="IKL78" s="392"/>
      <c r="IKM78" s="381"/>
      <c r="IKU78" s="392"/>
      <c r="IKV78" s="381"/>
      <c r="ILD78" s="392"/>
      <c r="ILE78" s="381"/>
      <c r="ILM78" s="392"/>
      <c r="ILN78" s="381"/>
      <c r="ILV78" s="392"/>
      <c r="ILW78" s="381"/>
      <c r="IME78" s="392"/>
      <c r="IMF78" s="381"/>
      <c r="IMN78" s="392"/>
      <c r="IMO78" s="381"/>
      <c r="IMW78" s="392"/>
      <c r="IMX78" s="381"/>
      <c r="INF78" s="392"/>
      <c r="ING78" s="381"/>
      <c r="INO78" s="392"/>
      <c r="INP78" s="381"/>
      <c r="INX78" s="392"/>
      <c r="INY78" s="381"/>
      <c r="IOG78" s="392"/>
      <c r="IOH78" s="381"/>
      <c r="IOP78" s="392"/>
      <c r="IOQ78" s="381"/>
      <c r="IOY78" s="392"/>
      <c r="IOZ78" s="381"/>
      <c r="IPH78" s="392"/>
      <c r="IPI78" s="381"/>
      <c r="IPQ78" s="392"/>
      <c r="IPR78" s="381"/>
      <c r="IPZ78" s="392"/>
      <c r="IQA78" s="381"/>
      <c r="IQI78" s="392"/>
      <c r="IQJ78" s="381"/>
      <c r="IQR78" s="392"/>
      <c r="IQS78" s="381"/>
      <c r="IRA78" s="392"/>
      <c r="IRB78" s="381"/>
      <c r="IRJ78" s="392"/>
      <c r="IRK78" s="381"/>
      <c r="IRS78" s="392"/>
      <c r="IRT78" s="381"/>
      <c r="ISB78" s="392"/>
      <c r="ISC78" s="381"/>
      <c r="ISK78" s="392"/>
      <c r="ISL78" s="381"/>
      <c r="IST78" s="392"/>
      <c r="ISU78" s="381"/>
      <c r="ITC78" s="392"/>
      <c r="ITD78" s="381"/>
      <c r="ITL78" s="392"/>
      <c r="ITM78" s="381"/>
      <c r="ITU78" s="392"/>
      <c r="ITV78" s="381"/>
      <c r="IUD78" s="392"/>
      <c r="IUE78" s="381"/>
      <c r="IUM78" s="392"/>
      <c r="IUN78" s="381"/>
      <c r="IUV78" s="392"/>
      <c r="IUW78" s="381"/>
      <c r="IVE78" s="392"/>
      <c r="IVF78" s="381"/>
      <c r="IVN78" s="392"/>
      <c r="IVO78" s="381"/>
      <c r="IVW78" s="392"/>
      <c r="IVX78" s="381"/>
      <c r="IWF78" s="392"/>
      <c r="IWG78" s="381"/>
      <c r="IWO78" s="392"/>
      <c r="IWP78" s="381"/>
      <c r="IWX78" s="392"/>
      <c r="IWY78" s="381"/>
      <c r="IXG78" s="392"/>
      <c r="IXH78" s="381"/>
      <c r="IXP78" s="392"/>
      <c r="IXQ78" s="381"/>
      <c r="IXY78" s="392"/>
      <c r="IXZ78" s="381"/>
      <c r="IYH78" s="392"/>
      <c r="IYI78" s="381"/>
      <c r="IYQ78" s="392"/>
      <c r="IYR78" s="381"/>
      <c r="IYZ78" s="392"/>
      <c r="IZA78" s="381"/>
      <c r="IZI78" s="392"/>
      <c r="IZJ78" s="381"/>
      <c r="IZR78" s="392"/>
      <c r="IZS78" s="381"/>
      <c r="JAA78" s="392"/>
      <c r="JAB78" s="381"/>
      <c r="JAJ78" s="392"/>
      <c r="JAK78" s="381"/>
      <c r="JAS78" s="392"/>
      <c r="JAT78" s="381"/>
      <c r="JBB78" s="392"/>
      <c r="JBC78" s="381"/>
      <c r="JBK78" s="392"/>
      <c r="JBL78" s="381"/>
      <c r="JBT78" s="392"/>
      <c r="JBU78" s="381"/>
      <c r="JCC78" s="392"/>
      <c r="JCD78" s="381"/>
      <c r="JCL78" s="392"/>
      <c r="JCM78" s="381"/>
      <c r="JCU78" s="392"/>
      <c r="JCV78" s="381"/>
      <c r="JDD78" s="392"/>
      <c r="JDE78" s="381"/>
      <c r="JDM78" s="392"/>
      <c r="JDN78" s="381"/>
      <c r="JDV78" s="392"/>
      <c r="JDW78" s="381"/>
      <c r="JEE78" s="392"/>
      <c r="JEF78" s="381"/>
      <c r="JEN78" s="392"/>
      <c r="JEO78" s="381"/>
      <c r="JEW78" s="392"/>
      <c r="JEX78" s="381"/>
      <c r="JFF78" s="392"/>
      <c r="JFG78" s="381"/>
      <c r="JFO78" s="392"/>
      <c r="JFP78" s="381"/>
      <c r="JFX78" s="392"/>
      <c r="JFY78" s="381"/>
      <c r="JGG78" s="392"/>
      <c r="JGH78" s="381"/>
      <c r="JGP78" s="392"/>
      <c r="JGQ78" s="381"/>
      <c r="JGY78" s="392"/>
      <c r="JGZ78" s="381"/>
      <c r="JHH78" s="392"/>
      <c r="JHI78" s="381"/>
      <c r="JHQ78" s="392"/>
      <c r="JHR78" s="381"/>
      <c r="JHZ78" s="392"/>
      <c r="JIA78" s="381"/>
      <c r="JII78" s="392"/>
      <c r="JIJ78" s="381"/>
      <c r="JIR78" s="392"/>
      <c r="JIS78" s="381"/>
      <c r="JJA78" s="392"/>
      <c r="JJB78" s="381"/>
      <c r="JJJ78" s="392"/>
      <c r="JJK78" s="381"/>
      <c r="JJS78" s="392"/>
      <c r="JJT78" s="381"/>
      <c r="JKB78" s="392"/>
      <c r="JKC78" s="381"/>
      <c r="JKK78" s="392"/>
      <c r="JKL78" s="381"/>
      <c r="JKT78" s="392"/>
      <c r="JKU78" s="381"/>
      <c r="JLC78" s="392"/>
      <c r="JLD78" s="381"/>
      <c r="JLL78" s="392"/>
      <c r="JLM78" s="381"/>
      <c r="JLU78" s="392"/>
      <c r="JLV78" s="381"/>
      <c r="JMD78" s="392"/>
      <c r="JME78" s="381"/>
      <c r="JMM78" s="392"/>
      <c r="JMN78" s="381"/>
      <c r="JMV78" s="392"/>
      <c r="JMW78" s="381"/>
      <c r="JNE78" s="392"/>
      <c r="JNF78" s="381"/>
      <c r="JNN78" s="392"/>
      <c r="JNO78" s="381"/>
      <c r="JNW78" s="392"/>
      <c r="JNX78" s="381"/>
      <c r="JOF78" s="392"/>
      <c r="JOG78" s="381"/>
      <c r="JOO78" s="392"/>
      <c r="JOP78" s="381"/>
      <c r="JOX78" s="392"/>
      <c r="JOY78" s="381"/>
      <c r="JPG78" s="392"/>
      <c r="JPH78" s="381"/>
      <c r="JPP78" s="392"/>
      <c r="JPQ78" s="381"/>
      <c r="JPY78" s="392"/>
      <c r="JPZ78" s="381"/>
      <c r="JQH78" s="392"/>
      <c r="JQI78" s="381"/>
      <c r="JQQ78" s="392"/>
      <c r="JQR78" s="381"/>
      <c r="JQZ78" s="392"/>
      <c r="JRA78" s="381"/>
      <c r="JRI78" s="392"/>
      <c r="JRJ78" s="381"/>
      <c r="JRR78" s="392"/>
      <c r="JRS78" s="381"/>
      <c r="JSA78" s="392"/>
      <c r="JSB78" s="381"/>
      <c r="JSJ78" s="392"/>
      <c r="JSK78" s="381"/>
      <c r="JSS78" s="392"/>
      <c r="JST78" s="381"/>
      <c r="JTB78" s="392"/>
      <c r="JTC78" s="381"/>
      <c r="JTK78" s="392"/>
      <c r="JTL78" s="381"/>
      <c r="JTT78" s="392"/>
      <c r="JTU78" s="381"/>
      <c r="JUC78" s="392"/>
      <c r="JUD78" s="381"/>
      <c r="JUL78" s="392"/>
      <c r="JUM78" s="381"/>
      <c r="JUU78" s="392"/>
      <c r="JUV78" s="381"/>
      <c r="JVD78" s="392"/>
      <c r="JVE78" s="381"/>
      <c r="JVM78" s="392"/>
      <c r="JVN78" s="381"/>
      <c r="JVV78" s="392"/>
      <c r="JVW78" s="381"/>
      <c r="JWE78" s="392"/>
      <c r="JWF78" s="381"/>
      <c r="JWN78" s="392"/>
      <c r="JWO78" s="381"/>
      <c r="JWW78" s="392"/>
      <c r="JWX78" s="381"/>
      <c r="JXF78" s="392"/>
      <c r="JXG78" s="381"/>
      <c r="JXO78" s="392"/>
      <c r="JXP78" s="381"/>
      <c r="JXX78" s="392"/>
      <c r="JXY78" s="381"/>
      <c r="JYG78" s="392"/>
      <c r="JYH78" s="381"/>
      <c r="JYP78" s="392"/>
      <c r="JYQ78" s="381"/>
      <c r="JYY78" s="392"/>
      <c r="JYZ78" s="381"/>
      <c r="JZH78" s="392"/>
      <c r="JZI78" s="381"/>
      <c r="JZQ78" s="392"/>
      <c r="JZR78" s="381"/>
      <c r="JZZ78" s="392"/>
      <c r="KAA78" s="381"/>
      <c r="KAI78" s="392"/>
      <c r="KAJ78" s="381"/>
      <c r="KAR78" s="392"/>
      <c r="KAS78" s="381"/>
      <c r="KBA78" s="392"/>
      <c r="KBB78" s="381"/>
      <c r="KBJ78" s="392"/>
      <c r="KBK78" s="381"/>
      <c r="KBS78" s="392"/>
      <c r="KBT78" s="381"/>
      <c r="KCB78" s="392"/>
      <c r="KCC78" s="381"/>
      <c r="KCK78" s="392"/>
      <c r="KCL78" s="381"/>
      <c r="KCT78" s="392"/>
      <c r="KCU78" s="381"/>
      <c r="KDC78" s="392"/>
      <c r="KDD78" s="381"/>
      <c r="KDL78" s="392"/>
      <c r="KDM78" s="381"/>
      <c r="KDU78" s="392"/>
      <c r="KDV78" s="381"/>
      <c r="KED78" s="392"/>
      <c r="KEE78" s="381"/>
      <c r="KEM78" s="392"/>
      <c r="KEN78" s="381"/>
      <c r="KEV78" s="392"/>
      <c r="KEW78" s="381"/>
      <c r="KFE78" s="392"/>
      <c r="KFF78" s="381"/>
      <c r="KFN78" s="392"/>
      <c r="KFO78" s="381"/>
      <c r="KFW78" s="392"/>
      <c r="KFX78" s="381"/>
      <c r="KGF78" s="392"/>
      <c r="KGG78" s="381"/>
      <c r="KGO78" s="392"/>
      <c r="KGP78" s="381"/>
      <c r="KGX78" s="392"/>
      <c r="KGY78" s="381"/>
      <c r="KHG78" s="392"/>
      <c r="KHH78" s="381"/>
      <c r="KHP78" s="392"/>
      <c r="KHQ78" s="381"/>
      <c r="KHY78" s="392"/>
      <c r="KHZ78" s="381"/>
      <c r="KIH78" s="392"/>
      <c r="KII78" s="381"/>
      <c r="KIQ78" s="392"/>
      <c r="KIR78" s="381"/>
      <c r="KIZ78" s="392"/>
      <c r="KJA78" s="381"/>
      <c r="KJI78" s="392"/>
      <c r="KJJ78" s="381"/>
      <c r="KJR78" s="392"/>
      <c r="KJS78" s="381"/>
      <c r="KKA78" s="392"/>
      <c r="KKB78" s="381"/>
      <c r="KKJ78" s="392"/>
      <c r="KKK78" s="381"/>
      <c r="KKS78" s="392"/>
      <c r="KKT78" s="381"/>
      <c r="KLB78" s="392"/>
      <c r="KLC78" s="381"/>
      <c r="KLK78" s="392"/>
      <c r="KLL78" s="381"/>
      <c r="KLT78" s="392"/>
      <c r="KLU78" s="381"/>
      <c r="KMC78" s="392"/>
      <c r="KMD78" s="381"/>
      <c r="KML78" s="392"/>
      <c r="KMM78" s="381"/>
      <c r="KMU78" s="392"/>
      <c r="KMV78" s="381"/>
      <c r="KND78" s="392"/>
      <c r="KNE78" s="381"/>
      <c r="KNM78" s="392"/>
      <c r="KNN78" s="381"/>
      <c r="KNV78" s="392"/>
      <c r="KNW78" s="381"/>
      <c r="KOE78" s="392"/>
      <c r="KOF78" s="381"/>
      <c r="KON78" s="392"/>
      <c r="KOO78" s="381"/>
      <c r="KOW78" s="392"/>
      <c r="KOX78" s="381"/>
      <c r="KPF78" s="392"/>
      <c r="KPG78" s="381"/>
      <c r="KPO78" s="392"/>
      <c r="KPP78" s="381"/>
      <c r="KPX78" s="392"/>
      <c r="KPY78" s="381"/>
      <c r="KQG78" s="392"/>
      <c r="KQH78" s="381"/>
      <c r="KQP78" s="392"/>
      <c r="KQQ78" s="381"/>
      <c r="KQY78" s="392"/>
      <c r="KQZ78" s="381"/>
      <c r="KRH78" s="392"/>
      <c r="KRI78" s="381"/>
      <c r="KRQ78" s="392"/>
      <c r="KRR78" s="381"/>
      <c r="KRZ78" s="392"/>
      <c r="KSA78" s="381"/>
      <c r="KSI78" s="392"/>
      <c r="KSJ78" s="381"/>
      <c r="KSR78" s="392"/>
      <c r="KSS78" s="381"/>
      <c r="KTA78" s="392"/>
      <c r="KTB78" s="381"/>
      <c r="KTJ78" s="392"/>
      <c r="KTK78" s="381"/>
      <c r="KTS78" s="392"/>
      <c r="KTT78" s="381"/>
      <c r="KUB78" s="392"/>
      <c r="KUC78" s="381"/>
      <c r="KUK78" s="392"/>
      <c r="KUL78" s="381"/>
      <c r="KUT78" s="392"/>
      <c r="KUU78" s="381"/>
      <c r="KVC78" s="392"/>
      <c r="KVD78" s="381"/>
      <c r="KVL78" s="392"/>
      <c r="KVM78" s="381"/>
      <c r="KVU78" s="392"/>
      <c r="KVV78" s="381"/>
      <c r="KWD78" s="392"/>
      <c r="KWE78" s="381"/>
      <c r="KWM78" s="392"/>
      <c r="KWN78" s="381"/>
      <c r="KWV78" s="392"/>
      <c r="KWW78" s="381"/>
      <c r="KXE78" s="392"/>
      <c r="KXF78" s="381"/>
      <c r="KXN78" s="392"/>
      <c r="KXO78" s="381"/>
      <c r="KXW78" s="392"/>
      <c r="KXX78" s="381"/>
      <c r="KYF78" s="392"/>
      <c r="KYG78" s="381"/>
      <c r="KYO78" s="392"/>
      <c r="KYP78" s="381"/>
      <c r="KYX78" s="392"/>
      <c r="KYY78" s="381"/>
      <c r="KZG78" s="392"/>
      <c r="KZH78" s="381"/>
      <c r="KZP78" s="392"/>
      <c r="KZQ78" s="381"/>
      <c r="KZY78" s="392"/>
      <c r="KZZ78" s="381"/>
      <c r="LAH78" s="392"/>
      <c r="LAI78" s="381"/>
      <c r="LAQ78" s="392"/>
      <c r="LAR78" s="381"/>
      <c r="LAZ78" s="392"/>
      <c r="LBA78" s="381"/>
      <c r="LBI78" s="392"/>
      <c r="LBJ78" s="381"/>
      <c r="LBR78" s="392"/>
      <c r="LBS78" s="381"/>
      <c r="LCA78" s="392"/>
      <c r="LCB78" s="381"/>
      <c r="LCJ78" s="392"/>
      <c r="LCK78" s="381"/>
      <c r="LCS78" s="392"/>
      <c r="LCT78" s="381"/>
      <c r="LDB78" s="392"/>
      <c r="LDC78" s="381"/>
      <c r="LDK78" s="392"/>
      <c r="LDL78" s="381"/>
      <c r="LDT78" s="392"/>
      <c r="LDU78" s="381"/>
      <c r="LEC78" s="392"/>
      <c r="LED78" s="381"/>
      <c r="LEL78" s="392"/>
      <c r="LEM78" s="381"/>
      <c r="LEU78" s="392"/>
      <c r="LEV78" s="381"/>
      <c r="LFD78" s="392"/>
      <c r="LFE78" s="381"/>
      <c r="LFM78" s="392"/>
      <c r="LFN78" s="381"/>
      <c r="LFV78" s="392"/>
      <c r="LFW78" s="381"/>
      <c r="LGE78" s="392"/>
      <c r="LGF78" s="381"/>
      <c r="LGN78" s="392"/>
      <c r="LGO78" s="381"/>
      <c r="LGW78" s="392"/>
      <c r="LGX78" s="381"/>
      <c r="LHF78" s="392"/>
      <c r="LHG78" s="381"/>
      <c r="LHO78" s="392"/>
      <c r="LHP78" s="381"/>
      <c r="LHX78" s="392"/>
      <c r="LHY78" s="381"/>
      <c r="LIG78" s="392"/>
      <c r="LIH78" s="381"/>
      <c r="LIP78" s="392"/>
      <c r="LIQ78" s="381"/>
      <c r="LIY78" s="392"/>
      <c r="LIZ78" s="381"/>
      <c r="LJH78" s="392"/>
      <c r="LJI78" s="381"/>
      <c r="LJQ78" s="392"/>
      <c r="LJR78" s="381"/>
      <c r="LJZ78" s="392"/>
      <c r="LKA78" s="381"/>
      <c r="LKI78" s="392"/>
      <c r="LKJ78" s="381"/>
      <c r="LKR78" s="392"/>
      <c r="LKS78" s="381"/>
      <c r="LLA78" s="392"/>
      <c r="LLB78" s="381"/>
      <c r="LLJ78" s="392"/>
      <c r="LLK78" s="381"/>
      <c r="LLS78" s="392"/>
      <c r="LLT78" s="381"/>
      <c r="LMB78" s="392"/>
      <c r="LMC78" s="381"/>
      <c r="LMK78" s="392"/>
      <c r="LML78" s="381"/>
      <c r="LMT78" s="392"/>
      <c r="LMU78" s="381"/>
      <c r="LNC78" s="392"/>
      <c r="LND78" s="381"/>
      <c r="LNL78" s="392"/>
      <c r="LNM78" s="381"/>
      <c r="LNU78" s="392"/>
      <c r="LNV78" s="381"/>
      <c r="LOD78" s="392"/>
      <c r="LOE78" s="381"/>
      <c r="LOM78" s="392"/>
      <c r="LON78" s="381"/>
      <c r="LOV78" s="392"/>
      <c r="LOW78" s="381"/>
      <c r="LPE78" s="392"/>
      <c r="LPF78" s="381"/>
      <c r="LPN78" s="392"/>
      <c r="LPO78" s="381"/>
      <c r="LPW78" s="392"/>
      <c r="LPX78" s="381"/>
      <c r="LQF78" s="392"/>
      <c r="LQG78" s="381"/>
      <c r="LQO78" s="392"/>
      <c r="LQP78" s="381"/>
      <c r="LQX78" s="392"/>
      <c r="LQY78" s="381"/>
      <c r="LRG78" s="392"/>
      <c r="LRH78" s="381"/>
      <c r="LRP78" s="392"/>
      <c r="LRQ78" s="381"/>
      <c r="LRY78" s="392"/>
      <c r="LRZ78" s="381"/>
      <c r="LSH78" s="392"/>
      <c r="LSI78" s="381"/>
      <c r="LSQ78" s="392"/>
      <c r="LSR78" s="381"/>
      <c r="LSZ78" s="392"/>
      <c r="LTA78" s="381"/>
      <c r="LTI78" s="392"/>
      <c r="LTJ78" s="381"/>
      <c r="LTR78" s="392"/>
      <c r="LTS78" s="381"/>
      <c r="LUA78" s="392"/>
      <c r="LUB78" s="381"/>
      <c r="LUJ78" s="392"/>
      <c r="LUK78" s="381"/>
      <c r="LUS78" s="392"/>
      <c r="LUT78" s="381"/>
      <c r="LVB78" s="392"/>
      <c r="LVC78" s="381"/>
      <c r="LVK78" s="392"/>
      <c r="LVL78" s="381"/>
      <c r="LVT78" s="392"/>
      <c r="LVU78" s="381"/>
      <c r="LWC78" s="392"/>
      <c r="LWD78" s="381"/>
      <c r="LWL78" s="392"/>
      <c r="LWM78" s="381"/>
      <c r="LWU78" s="392"/>
      <c r="LWV78" s="381"/>
      <c r="LXD78" s="392"/>
      <c r="LXE78" s="381"/>
      <c r="LXM78" s="392"/>
      <c r="LXN78" s="381"/>
      <c r="LXV78" s="392"/>
      <c r="LXW78" s="381"/>
      <c r="LYE78" s="392"/>
      <c r="LYF78" s="381"/>
      <c r="LYN78" s="392"/>
      <c r="LYO78" s="381"/>
      <c r="LYW78" s="392"/>
      <c r="LYX78" s="381"/>
      <c r="LZF78" s="392"/>
      <c r="LZG78" s="381"/>
      <c r="LZO78" s="392"/>
      <c r="LZP78" s="381"/>
      <c r="LZX78" s="392"/>
      <c r="LZY78" s="381"/>
      <c r="MAG78" s="392"/>
      <c r="MAH78" s="381"/>
      <c r="MAP78" s="392"/>
      <c r="MAQ78" s="381"/>
      <c r="MAY78" s="392"/>
      <c r="MAZ78" s="381"/>
      <c r="MBH78" s="392"/>
      <c r="MBI78" s="381"/>
      <c r="MBQ78" s="392"/>
      <c r="MBR78" s="381"/>
      <c r="MBZ78" s="392"/>
      <c r="MCA78" s="381"/>
      <c r="MCI78" s="392"/>
      <c r="MCJ78" s="381"/>
      <c r="MCR78" s="392"/>
      <c r="MCS78" s="381"/>
      <c r="MDA78" s="392"/>
      <c r="MDB78" s="381"/>
      <c r="MDJ78" s="392"/>
      <c r="MDK78" s="381"/>
      <c r="MDS78" s="392"/>
      <c r="MDT78" s="381"/>
      <c r="MEB78" s="392"/>
      <c r="MEC78" s="381"/>
      <c r="MEK78" s="392"/>
      <c r="MEL78" s="381"/>
      <c r="MET78" s="392"/>
      <c r="MEU78" s="381"/>
      <c r="MFC78" s="392"/>
      <c r="MFD78" s="381"/>
      <c r="MFL78" s="392"/>
      <c r="MFM78" s="381"/>
      <c r="MFU78" s="392"/>
      <c r="MFV78" s="381"/>
      <c r="MGD78" s="392"/>
      <c r="MGE78" s="381"/>
      <c r="MGM78" s="392"/>
      <c r="MGN78" s="381"/>
      <c r="MGV78" s="392"/>
      <c r="MGW78" s="381"/>
      <c r="MHE78" s="392"/>
      <c r="MHF78" s="381"/>
      <c r="MHN78" s="392"/>
      <c r="MHO78" s="381"/>
      <c r="MHW78" s="392"/>
      <c r="MHX78" s="381"/>
      <c r="MIF78" s="392"/>
      <c r="MIG78" s="381"/>
      <c r="MIO78" s="392"/>
      <c r="MIP78" s="381"/>
      <c r="MIX78" s="392"/>
      <c r="MIY78" s="381"/>
      <c r="MJG78" s="392"/>
      <c r="MJH78" s="381"/>
      <c r="MJP78" s="392"/>
      <c r="MJQ78" s="381"/>
      <c r="MJY78" s="392"/>
      <c r="MJZ78" s="381"/>
      <c r="MKH78" s="392"/>
      <c r="MKI78" s="381"/>
      <c r="MKQ78" s="392"/>
      <c r="MKR78" s="381"/>
      <c r="MKZ78" s="392"/>
      <c r="MLA78" s="381"/>
      <c r="MLI78" s="392"/>
      <c r="MLJ78" s="381"/>
      <c r="MLR78" s="392"/>
      <c r="MLS78" s="381"/>
      <c r="MMA78" s="392"/>
      <c r="MMB78" s="381"/>
      <c r="MMJ78" s="392"/>
      <c r="MMK78" s="381"/>
      <c r="MMS78" s="392"/>
      <c r="MMT78" s="381"/>
      <c r="MNB78" s="392"/>
      <c r="MNC78" s="381"/>
      <c r="MNK78" s="392"/>
      <c r="MNL78" s="381"/>
      <c r="MNT78" s="392"/>
      <c r="MNU78" s="381"/>
      <c r="MOC78" s="392"/>
      <c r="MOD78" s="381"/>
      <c r="MOL78" s="392"/>
      <c r="MOM78" s="381"/>
      <c r="MOU78" s="392"/>
      <c r="MOV78" s="381"/>
      <c r="MPD78" s="392"/>
      <c r="MPE78" s="381"/>
      <c r="MPM78" s="392"/>
      <c r="MPN78" s="381"/>
      <c r="MPV78" s="392"/>
      <c r="MPW78" s="381"/>
      <c r="MQE78" s="392"/>
      <c r="MQF78" s="381"/>
      <c r="MQN78" s="392"/>
      <c r="MQO78" s="381"/>
      <c r="MQW78" s="392"/>
      <c r="MQX78" s="381"/>
      <c r="MRF78" s="392"/>
      <c r="MRG78" s="381"/>
      <c r="MRO78" s="392"/>
      <c r="MRP78" s="381"/>
      <c r="MRX78" s="392"/>
      <c r="MRY78" s="381"/>
      <c r="MSG78" s="392"/>
      <c r="MSH78" s="381"/>
      <c r="MSP78" s="392"/>
      <c r="MSQ78" s="381"/>
      <c r="MSY78" s="392"/>
      <c r="MSZ78" s="381"/>
      <c r="MTH78" s="392"/>
      <c r="MTI78" s="381"/>
      <c r="MTQ78" s="392"/>
      <c r="MTR78" s="381"/>
      <c r="MTZ78" s="392"/>
      <c r="MUA78" s="381"/>
      <c r="MUI78" s="392"/>
      <c r="MUJ78" s="381"/>
      <c r="MUR78" s="392"/>
      <c r="MUS78" s="381"/>
      <c r="MVA78" s="392"/>
      <c r="MVB78" s="381"/>
      <c r="MVJ78" s="392"/>
      <c r="MVK78" s="381"/>
      <c r="MVS78" s="392"/>
      <c r="MVT78" s="381"/>
      <c r="MWB78" s="392"/>
      <c r="MWC78" s="381"/>
      <c r="MWK78" s="392"/>
      <c r="MWL78" s="381"/>
      <c r="MWT78" s="392"/>
      <c r="MWU78" s="381"/>
      <c r="MXC78" s="392"/>
      <c r="MXD78" s="381"/>
      <c r="MXL78" s="392"/>
      <c r="MXM78" s="381"/>
      <c r="MXU78" s="392"/>
      <c r="MXV78" s="381"/>
      <c r="MYD78" s="392"/>
      <c r="MYE78" s="381"/>
      <c r="MYM78" s="392"/>
      <c r="MYN78" s="381"/>
      <c r="MYV78" s="392"/>
      <c r="MYW78" s="381"/>
      <c r="MZE78" s="392"/>
      <c r="MZF78" s="381"/>
      <c r="MZN78" s="392"/>
      <c r="MZO78" s="381"/>
      <c r="MZW78" s="392"/>
      <c r="MZX78" s="381"/>
      <c r="NAF78" s="392"/>
      <c r="NAG78" s="381"/>
      <c r="NAO78" s="392"/>
      <c r="NAP78" s="381"/>
      <c r="NAX78" s="392"/>
      <c r="NAY78" s="381"/>
      <c r="NBG78" s="392"/>
      <c r="NBH78" s="381"/>
      <c r="NBP78" s="392"/>
      <c r="NBQ78" s="381"/>
      <c r="NBY78" s="392"/>
      <c r="NBZ78" s="381"/>
      <c r="NCH78" s="392"/>
      <c r="NCI78" s="381"/>
      <c r="NCQ78" s="392"/>
      <c r="NCR78" s="381"/>
      <c r="NCZ78" s="392"/>
      <c r="NDA78" s="381"/>
      <c r="NDI78" s="392"/>
      <c r="NDJ78" s="381"/>
      <c r="NDR78" s="392"/>
      <c r="NDS78" s="381"/>
      <c r="NEA78" s="392"/>
      <c r="NEB78" s="381"/>
      <c r="NEJ78" s="392"/>
      <c r="NEK78" s="381"/>
      <c r="NES78" s="392"/>
      <c r="NET78" s="381"/>
      <c r="NFB78" s="392"/>
      <c r="NFC78" s="381"/>
      <c r="NFK78" s="392"/>
      <c r="NFL78" s="381"/>
      <c r="NFT78" s="392"/>
      <c r="NFU78" s="381"/>
      <c r="NGC78" s="392"/>
      <c r="NGD78" s="381"/>
      <c r="NGL78" s="392"/>
      <c r="NGM78" s="381"/>
      <c r="NGU78" s="392"/>
      <c r="NGV78" s="381"/>
      <c r="NHD78" s="392"/>
      <c r="NHE78" s="381"/>
      <c r="NHM78" s="392"/>
      <c r="NHN78" s="381"/>
      <c r="NHV78" s="392"/>
      <c r="NHW78" s="381"/>
      <c r="NIE78" s="392"/>
      <c r="NIF78" s="381"/>
      <c r="NIN78" s="392"/>
      <c r="NIO78" s="381"/>
      <c r="NIW78" s="392"/>
      <c r="NIX78" s="381"/>
      <c r="NJF78" s="392"/>
      <c r="NJG78" s="381"/>
      <c r="NJO78" s="392"/>
      <c r="NJP78" s="381"/>
      <c r="NJX78" s="392"/>
      <c r="NJY78" s="381"/>
      <c r="NKG78" s="392"/>
      <c r="NKH78" s="381"/>
      <c r="NKP78" s="392"/>
      <c r="NKQ78" s="381"/>
      <c r="NKY78" s="392"/>
      <c r="NKZ78" s="381"/>
      <c r="NLH78" s="392"/>
      <c r="NLI78" s="381"/>
      <c r="NLQ78" s="392"/>
      <c r="NLR78" s="381"/>
      <c r="NLZ78" s="392"/>
      <c r="NMA78" s="381"/>
      <c r="NMI78" s="392"/>
      <c r="NMJ78" s="381"/>
      <c r="NMR78" s="392"/>
      <c r="NMS78" s="381"/>
      <c r="NNA78" s="392"/>
      <c r="NNB78" s="381"/>
      <c r="NNJ78" s="392"/>
      <c r="NNK78" s="381"/>
      <c r="NNS78" s="392"/>
      <c r="NNT78" s="381"/>
      <c r="NOB78" s="392"/>
      <c r="NOC78" s="381"/>
      <c r="NOK78" s="392"/>
      <c r="NOL78" s="381"/>
      <c r="NOT78" s="392"/>
      <c r="NOU78" s="381"/>
      <c r="NPC78" s="392"/>
      <c r="NPD78" s="381"/>
      <c r="NPL78" s="392"/>
      <c r="NPM78" s="381"/>
      <c r="NPU78" s="392"/>
      <c r="NPV78" s="381"/>
      <c r="NQD78" s="392"/>
      <c r="NQE78" s="381"/>
      <c r="NQM78" s="392"/>
      <c r="NQN78" s="381"/>
      <c r="NQV78" s="392"/>
      <c r="NQW78" s="381"/>
      <c r="NRE78" s="392"/>
      <c r="NRF78" s="381"/>
      <c r="NRN78" s="392"/>
      <c r="NRO78" s="381"/>
      <c r="NRW78" s="392"/>
      <c r="NRX78" s="381"/>
      <c r="NSF78" s="392"/>
      <c r="NSG78" s="381"/>
      <c r="NSO78" s="392"/>
      <c r="NSP78" s="381"/>
      <c r="NSX78" s="392"/>
      <c r="NSY78" s="381"/>
      <c r="NTG78" s="392"/>
      <c r="NTH78" s="381"/>
      <c r="NTP78" s="392"/>
      <c r="NTQ78" s="381"/>
      <c r="NTY78" s="392"/>
      <c r="NTZ78" s="381"/>
      <c r="NUH78" s="392"/>
      <c r="NUI78" s="381"/>
      <c r="NUQ78" s="392"/>
      <c r="NUR78" s="381"/>
      <c r="NUZ78" s="392"/>
      <c r="NVA78" s="381"/>
      <c r="NVI78" s="392"/>
      <c r="NVJ78" s="381"/>
      <c r="NVR78" s="392"/>
      <c r="NVS78" s="381"/>
      <c r="NWA78" s="392"/>
      <c r="NWB78" s="381"/>
      <c r="NWJ78" s="392"/>
      <c r="NWK78" s="381"/>
      <c r="NWS78" s="392"/>
      <c r="NWT78" s="381"/>
      <c r="NXB78" s="392"/>
      <c r="NXC78" s="381"/>
      <c r="NXK78" s="392"/>
      <c r="NXL78" s="381"/>
      <c r="NXT78" s="392"/>
      <c r="NXU78" s="381"/>
      <c r="NYC78" s="392"/>
      <c r="NYD78" s="381"/>
      <c r="NYL78" s="392"/>
      <c r="NYM78" s="381"/>
      <c r="NYU78" s="392"/>
      <c r="NYV78" s="381"/>
      <c r="NZD78" s="392"/>
      <c r="NZE78" s="381"/>
      <c r="NZM78" s="392"/>
      <c r="NZN78" s="381"/>
      <c r="NZV78" s="392"/>
      <c r="NZW78" s="381"/>
      <c r="OAE78" s="392"/>
      <c r="OAF78" s="381"/>
      <c r="OAN78" s="392"/>
      <c r="OAO78" s="381"/>
      <c r="OAW78" s="392"/>
      <c r="OAX78" s="381"/>
      <c r="OBF78" s="392"/>
      <c r="OBG78" s="381"/>
      <c r="OBO78" s="392"/>
      <c r="OBP78" s="381"/>
      <c r="OBX78" s="392"/>
      <c r="OBY78" s="381"/>
      <c r="OCG78" s="392"/>
      <c r="OCH78" s="381"/>
      <c r="OCP78" s="392"/>
      <c r="OCQ78" s="381"/>
      <c r="OCY78" s="392"/>
      <c r="OCZ78" s="381"/>
      <c r="ODH78" s="392"/>
      <c r="ODI78" s="381"/>
      <c r="ODQ78" s="392"/>
      <c r="ODR78" s="381"/>
      <c r="ODZ78" s="392"/>
      <c r="OEA78" s="381"/>
      <c r="OEI78" s="392"/>
      <c r="OEJ78" s="381"/>
      <c r="OER78" s="392"/>
      <c r="OES78" s="381"/>
      <c r="OFA78" s="392"/>
      <c r="OFB78" s="381"/>
      <c r="OFJ78" s="392"/>
      <c r="OFK78" s="381"/>
      <c r="OFS78" s="392"/>
      <c r="OFT78" s="381"/>
      <c r="OGB78" s="392"/>
      <c r="OGC78" s="381"/>
      <c r="OGK78" s="392"/>
      <c r="OGL78" s="381"/>
      <c r="OGT78" s="392"/>
      <c r="OGU78" s="381"/>
      <c r="OHC78" s="392"/>
      <c r="OHD78" s="381"/>
      <c r="OHL78" s="392"/>
      <c r="OHM78" s="381"/>
      <c r="OHU78" s="392"/>
      <c r="OHV78" s="381"/>
      <c r="OID78" s="392"/>
      <c r="OIE78" s="381"/>
      <c r="OIM78" s="392"/>
      <c r="OIN78" s="381"/>
      <c r="OIV78" s="392"/>
      <c r="OIW78" s="381"/>
      <c r="OJE78" s="392"/>
      <c r="OJF78" s="381"/>
      <c r="OJN78" s="392"/>
      <c r="OJO78" s="381"/>
      <c r="OJW78" s="392"/>
      <c r="OJX78" s="381"/>
      <c r="OKF78" s="392"/>
      <c r="OKG78" s="381"/>
      <c r="OKO78" s="392"/>
      <c r="OKP78" s="381"/>
      <c r="OKX78" s="392"/>
      <c r="OKY78" s="381"/>
      <c r="OLG78" s="392"/>
      <c r="OLH78" s="381"/>
      <c r="OLP78" s="392"/>
      <c r="OLQ78" s="381"/>
      <c r="OLY78" s="392"/>
      <c r="OLZ78" s="381"/>
      <c r="OMH78" s="392"/>
      <c r="OMI78" s="381"/>
      <c r="OMQ78" s="392"/>
      <c r="OMR78" s="381"/>
      <c r="OMZ78" s="392"/>
      <c r="ONA78" s="381"/>
      <c r="ONI78" s="392"/>
      <c r="ONJ78" s="381"/>
      <c r="ONR78" s="392"/>
      <c r="ONS78" s="381"/>
      <c r="OOA78" s="392"/>
      <c r="OOB78" s="381"/>
      <c r="OOJ78" s="392"/>
      <c r="OOK78" s="381"/>
      <c r="OOS78" s="392"/>
      <c r="OOT78" s="381"/>
      <c r="OPB78" s="392"/>
      <c r="OPC78" s="381"/>
      <c r="OPK78" s="392"/>
      <c r="OPL78" s="381"/>
      <c r="OPT78" s="392"/>
      <c r="OPU78" s="381"/>
      <c r="OQC78" s="392"/>
      <c r="OQD78" s="381"/>
      <c r="OQL78" s="392"/>
      <c r="OQM78" s="381"/>
      <c r="OQU78" s="392"/>
      <c r="OQV78" s="381"/>
      <c r="ORD78" s="392"/>
      <c r="ORE78" s="381"/>
      <c r="ORM78" s="392"/>
      <c r="ORN78" s="381"/>
      <c r="ORV78" s="392"/>
      <c r="ORW78" s="381"/>
      <c r="OSE78" s="392"/>
      <c r="OSF78" s="381"/>
      <c r="OSN78" s="392"/>
      <c r="OSO78" s="381"/>
      <c r="OSW78" s="392"/>
      <c r="OSX78" s="381"/>
      <c r="OTF78" s="392"/>
      <c r="OTG78" s="381"/>
      <c r="OTO78" s="392"/>
      <c r="OTP78" s="381"/>
      <c r="OTX78" s="392"/>
      <c r="OTY78" s="381"/>
      <c r="OUG78" s="392"/>
      <c r="OUH78" s="381"/>
      <c r="OUP78" s="392"/>
      <c r="OUQ78" s="381"/>
      <c r="OUY78" s="392"/>
      <c r="OUZ78" s="381"/>
      <c r="OVH78" s="392"/>
      <c r="OVI78" s="381"/>
      <c r="OVQ78" s="392"/>
      <c r="OVR78" s="381"/>
      <c r="OVZ78" s="392"/>
      <c r="OWA78" s="381"/>
      <c r="OWI78" s="392"/>
      <c r="OWJ78" s="381"/>
      <c r="OWR78" s="392"/>
      <c r="OWS78" s="381"/>
      <c r="OXA78" s="392"/>
      <c r="OXB78" s="381"/>
      <c r="OXJ78" s="392"/>
      <c r="OXK78" s="381"/>
      <c r="OXS78" s="392"/>
      <c r="OXT78" s="381"/>
      <c r="OYB78" s="392"/>
      <c r="OYC78" s="381"/>
      <c r="OYK78" s="392"/>
      <c r="OYL78" s="381"/>
      <c r="OYT78" s="392"/>
      <c r="OYU78" s="381"/>
      <c r="OZC78" s="392"/>
      <c r="OZD78" s="381"/>
      <c r="OZL78" s="392"/>
      <c r="OZM78" s="381"/>
      <c r="OZU78" s="392"/>
      <c r="OZV78" s="381"/>
      <c r="PAD78" s="392"/>
      <c r="PAE78" s="381"/>
      <c r="PAM78" s="392"/>
      <c r="PAN78" s="381"/>
      <c r="PAV78" s="392"/>
      <c r="PAW78" s="381"/>
      <c r="PBE78" s="392"/>
      <c r="PBF78" s="381"/>
      <c r="PBN78" s="392"/>
      <c r="PBO78" s="381"/>
      <c r="PBW78" s="392"/>
      <c r="PBX78" s="381"/>
      <c r="PCF78" s="392"/>
      <c r="PCG78" s="381"/>
      <c r="PCO78" s="392"/>
      <c r="PCP78" s="381"/>
      <c r="PCX78" s="392"/>
      <c r="PCY78" s="381"/>
      <c r="PDG78" s="392"/>
      <c r="PDH78" s="381"/>
      <c r="PDP78" s="392"/>
      <c r="PDQ78" s="381"/>
      <c r="PDY78" s="392"/>
      <c r="PDZ78" s="381"/>
      <c r="PEH78" s="392"/>
      <c r="PEI78" s="381"/>
      <c r="PEQ78" s="392"/>
      <c r="PER78" s="381"/>
      <c r="PEZ78" s="392"/>
      <c r="PFA78" s="381"/>
      <c r="PFI78" s="392"/>
      <c r="PFJ78" s="381"/>
      <c r="PFR78" s="392"/>
      <c r="PFS78" s="381"/>
      <c r="PGA78" s="392"/>
      <c r="PGB78" s="381"/>
      <c r="PGJ78" s="392"/>
      <c r="PGK78" s="381"/>
      <c r="PGS78" s="392"/>
      <c r="PGT78" s="381"/>
      <c r="PHB78" s="392"/>
      <c r="PHC78" s="381"/>
      <c r="PHK78" s="392"/>
      <c r="PHL78" s="381"/>
      <c r="PHT78" s="392"/>
      <c r="PHU78" s="381"/>
      <c r="PIC78" s="392"/>
      <c r="PID78" s="381"/>
      <c r="PIL78" s="392"/>
      <c r="PIM78" s="381"/>
      <c r="PIU78" s="392"/>
      <c r="PIV78" s="381"/>
      <c r="PJD78" s="392"/>
      <c r="PJE78" s="381"/>
      <c r="PJM78" s="392"/>
      <c r="PJN78" s="381"/>
      <c r="PJV78" s="392"/>
      <c r="PJW78" s="381"/>
      <c r="PKE78" s="392"/>
      <c r="PKF78" s="381"/>
      <c r="PKN78" s="392"/>
      <c r="PKO78" s="381"/>
      <c r="PKW78" s="392"/>
      <c r="PKX78" s="381"/>
      <c r="PLF78" s="392"/>
      <c r="PLG78" s="381"/>
      <c r="PLO78" s="392"/>
      <c r="PLP78" s="381"/>
      <c r="PLX78" s="392"/>
      <c r="PLY78" s="381"/>
      <c r="PMG78" s="392"/>
      <c r="PMH78" s="381"/>
      <c r="PMP78" s="392"/>
      <c r="PMQ78" s="381"/>
      <c r="PMY78" s="392"/>
      <c r="PMZ78" s="381"/>
      <c r="PNH78" s="392"/>
      <c r="PNI78" s="381"/>
      <c r="PNQ78" s="392"/>
      <c r="PNR78" s="381"/>
      <c r="PNZ78" s="392"/>
      <c r="POA78" s="381"/>
      <c r="POI78" s="392"/>
      <c r="POJ78" s="381"/>
      <c r="POR78" s="392"/>
      <c r="POS78" s="381"/>
      <c r="PPA78" s="392"/>
      <c r="PPB78" s="381"/>
      <c r="PPJ78" s="392"/>
      <c r="PPK78" s="381"/>
      <c r="PPS78" s="392"/>
      <c r="PPT78" s="381"/>
      <c r="PQB78" s="392"/>
      <c r="PQC78" s="381"/>
      <c r="PQK78" s="392"/>
      <c r="PQL78" s="381"/>
      <c r="PQT78" s="392"/>
      <c r="PQU78" s="381"/>
      <c r="PRC78" s="392"/>
      <c r="PRD78" s="381"/>
      <c r="PRL78" s="392"/>
      <c r="PRM78" s="381"/>
      <c r="PRU78" s="392"/>
      <c r="PRV78" s="381"/>
      <c r="PSD78" s="392"/>
      <c r="PSE78" s="381"/>
      <c r="PSM78" s="392"/>
      <c r="PSN78" s="381"/>
      <c r="PSV78" s="392"/>
      <c r="PSW78" s="381"/>
      <c r="PTE78" s="392"/>
      <c r="PTF78" s="381"/>
      <c r="PTN78" s="392"/>
      <c r="PTO78" s="381"/>
      <c r="PTW78" s="392"/>
      <c r="PTX78" s="381"/>
      <c r="PUF78" s="392"/>
      <c r="PUG78" s="381"/>
      <c r="PUO78" s="392"/>
      <c r="PUP78" s="381"/>
      <c r="PUX78" s="392"/>
      <c r="PUY78" s="381"/>
      <c r="PVG78" s="392"/>
      <c r="PVH78" s="381"/>
      <c r="PVP78" s="392"/>
      <c r="PVQ78" s="381"/>
      <c r="PVY78" s="392"/>
      <c r="PVZ78" s="381"/>
      <c r="PWH78" s="392"/>
      <c r="PWI78" s="381"/>
      <c r="PWQ78" s="392"/>
      <c r="PWR78" s="381"/>
      <c r="PWZ78" s="392"/>
      <c r="PXA78" s="381"/>
      <c r="PXI78" s="392"/>
      <c r="PXJ78" s="381"/>
      <c r="PXR78" s="392"/>
      <c r="PXS78" s="381"/>
      <c r="PYA78" s="392"/>
      <c r="PYB78" s="381"/>
      <c r="PYJ78" s="392"/>
      <c r="PYK78" s="381"/>
      <c r="PYS78" s="392"/>
      <c r="PYT78" s="381"/>
      <c r="PZB78" s="392"/>
      <c r="PZC78" s="381"/>
      <c r="PZK78" s="392"/>
      <c r="PZL78" s="381"/>
      <c r="PZT78" s="392"/>
      <c r="PZU78" s="381"/>
      <c r="QAC78" s="392"/>
      <c r="QAD78" s="381"/>
      <c r="QAL78" s="392"/>
      <c r="QAM78" s="381"/>
      <c r="QAU78" s="392"/>
      <c r="QAV78" s="381"/>
      <c r="QBD78" s="392"/>
      <c r="QBE78" s="381"/>
      <c r="QBM78" s="392"/>
      <c r="QBN78" s="381"/>
      <c r="QBV78" s="392"/>
      <c r="QBW78" s="381"/>
      <c r="QCE78" s="392"/>
      <c r="QCF78" s="381"/>
      <c r="QCN78" s="392"/>
      <c r="QCO78" s="381"/>
      <c r="QCW78" s="392"/>
      <c r="QCX78" s="381"/>
      <c r="QDF78" s="392"/>
      <c r="QDG78" s="381"/>
      <c r="QDO78" s="392"/>
      <c r="QDP78" s="381"/>
      <c r="QDX78" s="392"/>
      <c r="QDY78" s="381"/>
      <c r="QEG78" s="392"/>
      <c r="QEH78" s="381"/>
      <c r="QEP78" s="392"/>
      <c r="QEQ78" s="381"/>
      <c r="QEY78" s="392"/>
      <c r="QEZ78" s="381"/>
      <c r="QFH78" s="392"/>
      <c r="QFI78" s="381"/>
      <c r="QFQ78" s="392"/>
      <c r="QFR78" s="381"/>
      <c r="QFZ78" s="392"/>
      <c r="QGA78" s="381"/>
      <c r="QGI78" s="392"/>
      <c r="QGJ78" s="381"/>
      <c r="QGR78" s="392"/>
      <c r="QGS78" s="381"/>
      <c r="QHA78" s="392"/>
      <c r="QHB78" s="381"/>
      <c r="QHJ78" s="392"/>
      <c r="QHK78" s="381"/>
      <c r="QHS78" s="392"/>
      <c r="QHT78" s="381"/>
      <c r="QIB78" s="392"/>
      <c r="QIC78" s="381"/>
      <c r="QIK78" s="392"/>
      <c r="QIL78" s="381"/>
      <c r="QIT78" s="392"/>
      <c r="QIU78" s="381"/>
      <c r="QJC78" s="392"/>
      <c r="QJD78" s="381"/>
      <c r="QJL78" s="392"/>
      <c r="QJM78" s="381"/>
      <c r="QJU78" s="392"/>
      <c r="QJV78" s="381"/>
      <c r="QKD78" s="392"/>
      <c r="QKE78" s="381"/>
      <c r="QKM78" s="392"/>
      <c r="QKN78" s="381"/>
      <c r="QKV78" s="392"/>
      <c r="QKW78" s="381"/>
      <c r="QLE78" s="392"/>
      <c r="QLF78" s="381"/>
      <c r="QLN78" s="392"/>
      <c r="QLO78" s="381"/>
      <c r="QLW78" s="392"/>
      <c r="QLX78" s="381"/>
      <c r="QMF78" s="392"/>
      <c r="QMG78" s="381"/>
      <c r="QMO78" s="392"/>
      <c r="QMP78" s="381"/>
      <c r="QMX78" s="392"/>
      <c r="QMY78" s="381"/>
      <c r="QNG78" s="392"/>
      <c r="QNH78" s="381"/>
      <c r="QNP78" s="392"/>
      <c r="QNQ78" s="381"/>
      <c r="QNY78" s="392"/>
      <c r="QNZ78" s="381"/>
      <c r="QOH78" s="392"/>
      <c r="QOI78" s="381"/>
      <c r="QOQ78" s="392"/>
      <c r="QOR78" s="381"/>
      <c r="QOZ78" s="392"/>
      <c r="QPA78" s="381"/>
      <c r="QPI78" s="392"/>
      <c r="QPJ78" s="381"/>
      <c r="QPR78" s="392"/>
      <c r="QPS78" s="381"/>
      <c r="QQA78" s="392"/>
      <c r="QQB78" s="381"/>
      <c r="QQJ78" s="392"/>
      <c r="QQK78" s="381"/>
      <c r="QQS78" s="392"/>
      <c r="QQT78" s="381"/>
      <c r="QRB78" s="392"/>
      <c r="QRC78" s="381"/>
      <c r="QRK78" s="392"/>
      <c r="QRL78" s="381"/>
      <c r="QRT78" s="392"/>
      <c r="QRU78" s="381"/>
      <c r="QSC78" s="392"/>
      <c r="QSD78" s="381"/>
      <c r="QSL78" s="392"/>
      <c r="QSM78" s="381"/>
      <c r="QSU78" s="392"/>
      <c r="QSV78" s="381"/>
      <c r="QTD78" s="392"/>
      <c r="QTE78" s="381"/>
      <c r="QTM78" s="392"/>
      <c r="QTN78" s="381"/>
      <c r="QTV78" s="392"/>
      <c r="QTW78" s="381"/>
      <c r="QUE78" s="392"/>
      <c r="QUF78" s="381"/>
      <c r="QUN78" s="392"/>
      <c r="QUO78" s="381"/>
      <c r="QUW78" s="392"/>
      <c r="QUX78" s="381"/>
      <c r="QVF78" s="392"/>
      <c r="QVG78" s="381"/>
      <c r="QVO78" s="392"/>
      <c r="QVP78" s="381"/>
      <c r="QVX78" s="392"/>
      <c r="QVY78" s="381"/>
      <c r="QWG78" s="392"/>
      <c r="QWH78" s="381"/>
      <c r="QWP78" s="392"/>
      <c r="QWQ78" s="381"/>
      <c r="QWY78" s="392"/>
      <c r="QWZ78" s="381"/>
      <c r="QXH78" s="392"/>
      <c r="QXI78" s="381"/>
      <c r="QXQ78" s="392"/>
      <c r="QXR78" s="381"/>
      <c r="QXZ78" s="392"/>
      <c r="QYA78" s="381"/>
      <c r="QYI78" s="392"/>
      <c r="QYJ78" s="381"/>
      <c r="QYR78" s="392"/>
      <c r="QYS78" s="381"/>
      <c r="QZA78" s="392"/>
      <c r="QZB78" s="381"/>
      <c r="QZJ78" s="392"/>
      <c r="QZK78" s="381"/>
      <c r="QZS78" s="392"/>
      <c r="QZT78" s="381"/>
      <c r="RAB78" s="392"/>
      <c r="RAC78" s="381"/>
      <c r="RAK78" s="392"/>
      <c r="RAL78" s="381"/>
      <c r="RAT78" s="392"/>
      <c r="RAU78" s="381"/>
      <c r="RBC78" s="392"/>
      <c r="RBD78" s="381"/>
      <c r="RBL78" s="392"/>
      <c r="RBM78" s="381"/>
      <c r="RBU78" s="392"/>
      <c r="RBV78" s="381"/>
      <c r="RCD78" s="392"/>
      <c r="RCE78" s="381"/>
      <c r="RCM78" s="392"/>
      <c r="RCN78" s="381"/>
      <c r="RCV78" s="392"/>
      <c r="RCW78" s="381"/>
      <c r="RDE78" s="392"/>
      <c r="RDF78" s="381"/>
      <c r="RDN78" s="392"/>
      <c r="RDO78" s="381"/>
      <c r="RDW78" s="392"/>
      <c r="RDX78" s="381"/>
      <c r="REF78" s="392"/>
      <c r="REG78" s="381"/>
      <c r="REO78" s="392"/>
      <c r="REP78" s="381"/>
      <c r="REX78" s="392"/>
      <c r="REY78" s="381"/>
      <c r="RFG78" s="392"/>
      <c r="RFH78" s="381"/>
      <c r="RFP78" s="392"/>
      <c r="RFQ78" s="381"/>
      <c r="RFY78" s="392"/>
      <c r="RFZ78" s="381"/>
      <c r="RGH78" s="392"/>
      <c r="RGI78" s="381"/>
      <c r="RGQ78" s="392"/>
      <c r="RGR78" s="381"/>
      <c r="RGZ78" s="392"/>
      <c r="RHA78" s="381"/>
      <c r="RHI78" s="392"/>
      <c r="RHJ78" s="381"/>
      <c r="RHR78" s="392"/>
      <c r="RHS78" s="381"/>
      <c r="RIA78" s="392"/>
      <c r="RIB78" s="381"/>
      <c r="RIJ78" s="392"/>
      <c r="RIK78" s="381"/>
      <c r="RIS78" s="392"/>
      <c r="RIT78" s="381"/>
      <c r="RJB78" s="392"/>
      <c r="RJC78" s="381"/>
      <c r="RJK78" s="392"/>
      <c r="RJL78" s="381"/>
      <c r="RJT78" s="392"/>
      <c r="RJU78" s="381"/>
      <c r="RKC78" s="392"/>
      <c r="RKD78" s="381"/>
      <c r="RKL78" s="392"/>
      <c r="RKM78" s="381"/>
      <c r="RKU78" s="392"/>
      <c r="RKV78" s="381"/>
      <c r="RLD78" s="392"/>
      <c r="RLE78" s="381"/>
      <c r="RLM78" s="392"/>
      <c r="RLN78" s="381"/>
      <c r="RLV78" s="392"/>
      <c r="RLW78" s="381"/>
      <c r="RME78" s="392"/>
      <c r="RMF78" s="381"/>
      <c r="RMN78" s="392"/>
      <c r="RMO78" s="381"/>
      <c r="RMW78" s="392"/>
      <c r="RMX78" s="381"/>
      <c r="RNF78" s="392"/>
      <c r="RNG78" s="381"/>
      <c r="RNO78" s="392"/>
      <c r="RNP78" s="381"/>
      <c r="RNX78" s="392"/>
      <c r="RNY78" s="381"/>
      <c r="ROG78" s="392"/>
      <c r="ROH78" s="381"/>
      <c r="ROP78" s="392"/>
      <c r="ROQ78" s="381"/>
      <c r="ROY78" s="392"/>
      <c r="ROZ78" s="381"/>
      <c r="RPH78" s="392"/>
      <c r="RPI78" s="381"/>
      <c r="RPQ78" s="392"/>
      <c r="RPR78" s="381"/>
      <c r="RPZ78" s="392"/>
      <c r="RQA78" s="381"/>
      <c r="RQI78" s="392"/>
      <c r="RQJ78" s="381"/>
      <c r="RQR78" s="392"/>
      <c r="RQS78" s="381"/>
      <c r="RRA78" s="392"/>
      <c r="RRB78" s="381"/>
      <c r="RRJ78" s="392"/>
      <c r="RRK78" s="381"/>
      <c r="RRS78" s="392"/>
      <c r="RRT78" s="381"/>
      <c r="RSB78" s="392"/>
      <c r="RSC78" s="381"/>
      <c r="RSK78" s="392"/>
      <c r="RSL78" s="381"/>
      <c r="RST78" s="392"/>
      <c r="RSU78" s="381"/>
      <c r="RTC78" s="392"/>
      <c r="RTD78" s="381"/>
      <c r="RTL78" s="392"/>
      <c r="RTM78" s="381"/>
      <c r="RTU78" s="392"/>
      <c r="RTV78" s="381"/>
      <c r="RUD78" s="392"/>
      <c r="RUE78" s="381"/>
      <c r="RUM78" s="392"/>
      <c r="RUN78" s="381"/>
      <c r="RUV78" s="392"/>
      <c r="RUW78" s="381"/>
      <c r="RVE78" s="392"/>
      <c r="RVF78" s="381"/>
      <c r="RVN78" s="392"/>
      <c r="RVO78" s="381"/>
      <c r="RVW78" s="392"/>
      <c r="RVX78" s="381"/>
      <c r="RWF78" s="392"/>
      <c r="RWG78" s="381"/>
      <c r="RWO78" s="392"/>
      <c r="RWP78" s="381"/>
      <c r="RWX78" s="392"/>
      <c r="RWY78" s="381"/>
      <c r="RXG78" s="392"/>
      <c r="RXH78" s="381"/>
      <c r="RXP78" s="392"/>
      <c r="RXQ78" s="381"/>
      <c r="RXY78" s="392"/>
      <c r="RXZ78" s="381"/>
      <c r="RYH78" s="392"/>
      <c r="RYI78" s="381"/>
      <c r="RYQ78" s="392"/>
      <c r="RYR78" s="381"/>
      <c r="RYZ78" s="392"/>
      <c r="RZA78" s="381"/>
      <c r="RZI78" s="392"/>
      <c r="RZJ78" s="381"/>
      <c r="RZR78" s="392"/>
      <c r="RZS78" s="381"/>
      <c r="SAA78" s="392"/>
      <c r="SAB78" s="381"/>
      <c r="SAJ78" s="392"/>
      <c r="SAK78" s="381"/>
      <c r="SAS78" s="392"/>
      <c r="SAT78" s="381"/>
      <c r="SBB78" s="392"/>
      <c r="SBC78" s="381"/>
      <c r="SBK78" s="392"/>
      <c r="SBL78" s="381"/>
      <c r="SBT78" s="392"/>
      <c r="SBU78" s="381"/>
      <c r="SCC78" s="392"/>
      <c r="SCD78" s="381"/>
      <c r="SCL78" s="392"/>
      <c r="SCM78" s="381"/>
      <c r="SCU78" s="392"/>
      <c r="SCV78" s="381"/>
      <c r="SDD78" s="392"/>
      <c r="SDE78" s="381"/>
      <c r="SDM78" s="392"/>
      <c r="SDN78" s="381"/>
      <c r="SDV78" s="392"/>
      <c r="SDW78" s="381"/>
      <c r="SEE78" s="392"/>
      <c r="SEF78" s="381"/>
      <c r="SEN78" s="392"/>
      <c r="SEO78" s="381"/>
      <c r="SEW78" s="392"/>
      <c r="SEX78" s="381"/>
      <c r="SFF78" s="392"/>
      <c r="SFG78" s="381"/>
      <c r="SFO78" s="392"/>
      <c r="SFP78" s="381"/>
      <c r="SFX78" s="392"/>
      <c r="SFY78" s="381"/>
      <c r="SGG78" s="392"/>
      <c r="SGH78" s="381"/>
      <c r="SGP78" s="392"/>
      <c r="SGQ78" s="381"/>
      <c r="SGY78" s="392"/>
      <c r="SGZ78" s="381"/>
      <c r="SHH78" s="392"/>
      <c r="SHI78" s="381"/>
      <c r="SHQ78" s="392"/>
      <c r="SHR78" s="381"/>
      <c r="SHZ78" s="392"/>
      <c r="SIA78" s="381"/>
      <c r="SII78" s="392"/>
      <c r="SIJ78" s="381"/>
      <c r="SIR78" s="392"/>
      <c r="SIS78" s="381"/>
      <c r="SJA78" s="392"/>
      <c r="SJB78" s="381"/>
      <c r="SJJ78" s="392"/>
      <c r="SJK78" s="381"/>
      <c r="SJS78" s="392"/>
      <c r="SJT78" s="381"/>
      <c r="SKB78" s="392"/>
      <c r="SKC78" s="381"/>
      <c r="SKK78" s="392"/>
      <c r="SKL78" s="381"/>
      <c r="SKT78" s="392"/>
      <c r="SKU78" s="381"/>
      <c r="SLC78" s="392"/>
      <c r="SLD78" s="381"/>
      <c r="SLL78" s="392"/>
      <c r="SLM78" s="381"/>
      <c r="SLU78" s="392"/>
      <c r="SLV78" s="381"/>
      <c r="SMD78" s="392"/>
      <c r="SME78" s="381"/>
      <c r="SMM78" s="392"/>
      <c r="SMN78" s="381"/>
      <c r="SMV78" s="392"/>
      <c r="SMW78" s="381"/>
      <c r="SNE78" s="392"/>
      <c r="SNF78" s="381"/>
      <c r="SNN78" s="392"/>
      <c r="SNO78" s="381"/>
      <c r="SNW78" s="392"/>
      <c r="SNX78" s="381"/>
      <c r="SOF78" s="392"/>
      <c r="SOG78" s="381"/>
      <c r="SOO78" s="392"/>
      <c r="SOP78" s="381"/>
      <c r="SOX78" s="392"/>
      <c r="SOY78" s="381"/>
      <c r="SPG78" s="392"/>
      <c r="SPH78" s="381"/>
      <c r="SPP78" s="392"/>
      <c r="SPQ78" s="381"/>
      <c r="SPY78" s="392"/>
      <c r="SPZ78" s="381"/>
      <c r="SQH78" s="392"/>
      <c r="SQI78" s="381"/>
      <c r="SQQ78" s="392"/>
      <c r="SQR78" s="381"/>
      <c r="SQZ78" s="392"/>
      <c r="SRA78" s="381"/>
      <c r="SRI78" s="392"/>
      <c r="SRJ78" s="381"/>
      <c r="SRR78" s="392"/>
      <c r="SRS78" s="381"/>
      <c r="SSA78" s="392"/>
      <c r="SSB78" s="381"/>
      <c r="SSJ78" s="392"/>
      <c r="SSK78" s="381"/>
      <c r="SSS78" s="392"/>
      <c r="SST78" s="381"/>
      <c r="STB78" s="392"/>
      <c r="STC78" s="381"/>
      <c r="STK78" s="392"/>
      <c r="STL78" s="381"/>
      <c r="STT78" s="392"/>
      <c r="STU78" s="381"/>
      <c r="SUC78" s="392"/>
      <c r="SUD78" s="381"/>
      <c r="SUL78" s="392"/>
      <c r="SUM78" s="381"/>
      <c r="SUU78" s="392"/>
      <c r="SUV78" s="381"/>
      <c r="SVD78" s="392"/>
      <c r="SVE78" s="381"/>
      <c r="SVM78" s="392"/>
      <c r="SVN78" s="381"/>
      <c r="SVV78" s="392"/>
      <c r="SVW78" s="381"/>
      <c r="SWE78" s="392"/>
      <c r="SWF78" s="381"/>
      <c r="SWN78" s="392"/>
      <c r="SWO78" s="381"/>
      <c r="SWW78" s="392"/>
      <c r="SWX78" s="381"/>
      <c r="SXF78" s="392"/>
      <c r="SXG78" s="381"/>
      <c r="SXO78" s="392"/>
      <c r="SXP78" s="381"/>
      <c r="SXX78" s="392"/>
      <c r="SXY78" s="381"/>
      <c r="SYG78" s="392"/>
      <c r="SYH78" s="381"/>
      <c r="SYP78" s="392"/>
      <c r="SYQ78" s="381"/>
      <c r="SYY78" s="392"/>
      <c r="SYZ78" s="381"/>
      <c r="SZH78" s="392"/>
      <c r="SZI78" s="381"/>
      <c r="SZQ78" s="392"/>
      <c r="SZR78" s="381"/>
      <c r="SZZ78" s="392"/>
      <c r="TAA78" s="381"/>
      <c r="TAI78" s="392"/>
      <c r="TAJ78" s="381"/>
      <c r="TAR78" s="392"/>
      <c r="TAS78" s="381"/>
      <c r="TBA78" s="392"/>
      <c r="TBB78" s="381"/>
      <c r="TBJ78" s="392"/>
      <c r="TBK78" s="381"/>
      <c r="TBS78" s="392"/>
      <c r="TBT78" s="381"/>
      <c r="TCB78" s="392"/>
      <c r="TCC78" s="381"/>
      <c r="TCK78" s="392"/>
      <c r="TCL78" s="381"/>
      <c r="TCT78" s="392"/>
      <c r="TCU78" s="381"/>
      <c r="TDC78" s="392"/>
      <c r="TDD78" s="381"/>
      <c r="TDL78" s="392"/>
      <c r="TDM78" s="381"/>
      <c r="TDU78" s="392"/>
      <c r="TDV78" s="381"/>
      <c r="TED78" s="392"/>
      <c r="TEE78" s="381"/>
      <c r="TEM78" s="392"/>
      <c r="TEN78" s="381"/>
      <c r="TEV78" s="392"/>
      <c r="TEW78" s="381"/>
      <c r="TFE78" s="392"/>
      <c r="TFF78" s="381"/>
      <c r="TFN78" s="392"/>
      <c r="TFO78" s="381"/>
      <c r="TFW78" s="392"/>
      <c r="TFX78" s="381"/>
      <c r="TGF78" s="392"/>
      <c r="TGG78" s="381"/>
      <c r="TGO78" s="392"/>
      <c r="TGP78" s="381"/>
      <c r="TGX78" s="392"/>
      <c r="TGY78" s="381"/>
      <c r="THG78" s="392"/>
      <c r="THH78" s="381"/>
      <c r="THP78" s="392"/>
      <c r="THQ78" s="381"/>
      <c r="THY78" s="392"/>
      <c r="THZ78" s="381"/>
      <c r="TIH78" s="392"/>
      <c r="TII78" s="381"/>
      <c r="TIQ78" s="392"/>
      <c r="TIR78" s="381"/>
      <c r="TIZ78" s="392"/>
      <c r="TJA78" s="381"/>
      <c r="TJI78" s="392"/>
      <c r="TJJ78" s="381"/>
      <c r="TJR78" s="392"/>
      <c r="TJS78" s="381"/>
      <c r="TKA78" s="392"/>
      <c r="TKB78" s="381"/>
      <c r="TKJ78" s="392"/>
      <c r="TKK78" s="381"/>
      <c r="TKS78" s="392"/>
      <c r="TKT78" s="381"/>
      <c r="TLB78" s="392"/>
      <c r="TLC78" s="381"/>
      <c r="TLK78" s="392"/>
      <c r="TLL78" s="381"/>
      <c r="TLT78" s="392"/>
      <c r="TLU78" s="381"/>
      <c r="TMC78" s="392"/>
      <c r="TMD78" s="381"/>
      <c r="TML78" s="392"/>
      <c r="TMM78" s="381"/>
      <c r="TMU78" s="392"/>
      <c r="TMV78" s="381"/>
      <c r="TND78" s="392"/>
      <c r="TNE78" s="381"/>
      <c r="TNM78" s="392"/>
      <c r="TNN78" s="381"/>
      <c r="TNV78" s="392"/>
      <c r="TNW78" s="381"/>
      <c r="TOE78" s="392"/>
      <c r="TOF78" s="381"/>
      <c r="TON78" s="392"/>
      <c r="TOO78" s="381"/>
      <c r="TOW78" s="392"/>
      <c r="TOX78" s="381"/>
      <c r="TPF78" s="392"/>
      <c r="TPG78" s="381"/>
      <c r="TPO78" s="392"/>
      <c r="TPP78" s="381"/>
      <c r="TPX78" s="392"/>
      <c r="TPY78" s="381"/>
      <c r="TQG78" s="392"/>
      <c r="TQH78" s="381"/>
      <c r="TQP78" s="392"/>
      <c r="TQQ78" s="381"/>
      <c r="TQY78" s="392"/>
      <c r="TQZ78" s="381"/>
      <c r="TRH78" s="392"/>
      <c r="TRI78" s="381"/>
      <c r="TRQ78" s="392"/>
      <c r="TRR78" s="381"/>
      <c r="TRZ78" s="392"/>
      <c r="TSA78" s="381"/>
      <c r="TSI78" s="392"/>
      <c r="TSJ78" s="381"/>
      <c r="TSR78" s="392"/>
      <c r="TSS78" s="381"/>
      <c r="TTA78" s="392"/>
      <c r="TTB78" s="381"/>
      <c r="TTJ78" s="392"/>
      <c r="TTK78" s="381"/>
      <c r="TTS78" s="392"/>
      <c r="TTT78" s="381"/>
      <c r="TUB78" s="392"/>
      <c r="TUC78" s="381"/>
      <c r="TUK78" s="392"/>
      <c r="TUL78" s="381"/>
      <c r="TUT78" s="392"/>
      <c r="TUU78" s="381"/>
      <c r="TVC78" s="392"/>
      <c r="TVD78" s="381"/>
      <c r="TVL78" s="392"/>
      <c r="TVM78" s="381"/>
      <c r="TVU78" s="392"/>
      <c r="TVV78" s="381"/>
      <c r="TWD78" s="392"/>
      <c r="TWE78" s="381"/>
      <c r="TWM78" s="392"/>
      <c r="TWN78" s="381"/>
      <c r="TWV78" s="392"/>
      <c r="TWW78" s="381"/>
      <c r="TXE78" s="392"/>
      <c r="TXF78" s="381"/>
      <c r="TXN78" s="392"/>
      <c r="TXO78" s="381"/>
      <c r="TXW78" s="392"/>
      <c r="TXX78" s="381"/>
      <c r="TYF78" s="392"/>
      <c r="TYG78" s="381"/>
      <c r="TYO78" s="392"/>
      <c r="TYP78" s="381"/>
      <c r="TYX78" s="392"/>
      <c r="TYY78" s="381"/>
      <c r="TZG78" s="392"/>
      <c r="TZH78" s="381"/>
      <c r="TZP78" s="392"/>
      <c r="TZQ78" s="381"/>
      <c r="TZY78" s="392"/>
      <c r="TZZ78" s="381"/>
      <c r="UAH78" s="392"/>
      <c r="UAI78" s="381"/>
      <c r="UAQ78" s="392"/>
      <c r="UAR78" s="381"/>
      <c r="UAZ78" s="392"/>
      <c r="UBA78" s="381"/>
      <c r="UBI78" s="392"/>
      <c r="UBJ78" s="381"/>
      <c r="UBR78" s="392"/>
      <c r="UBS78" s="381"/>
      <c r="UCA78" s="392"/>
      <c r="UCB78" s="381"/>
      <c r="UCJ78" s="392"/>
      <c r="UCK78" s="381"/>
      <c r="UCS78" s="392"/>
      <c r="UCT78" s="381"/>
      <c r="UDB78" s="392"/>
      <c r="UDC78" s="381"/>
      <c r="UDK78" s="392"/>
      <c r="UDL78" s="381"/>
      <c r="UDT78" s="392"/>
      <c r="UDU78" s="381"/>
      <c r="UEC78" s="392"/>
      <c r="UED78" s="381"/>
      <c r="UEL78" s="392"/>
      <c r="UEM78" s="381"/>
      <c r="UEU78" s="392"/>
      <c r="UEV78" s="381"/>
      <c r="UFD78" s="392"/>
      <c r="UFE78" s="381"/>
      <c r="UFM78" s="392"/>
      <c r="UFN78" s="381"/>
      <c r="UFV78" s="392"/>
      <c r="UFW78" s="381"/>
      <c r="UGE78" s="392"/>
      <c r="UGF78" s="381"/>
      <c r="UGN78" s="392"/>
      <c r="UGO78" s="381"/>
      <c r="UGW78" s="392"/>
      <c r="UGX78" s="381"/>
      <c r="UHF78" s="392"/>
      <c r="UHG78" s="381"/>
      <c r="UHO78" s="392"/>
      <c r="UHP78" s="381"/>
      <c r="UHX78" s="392"/>
      <c r="UHY78" s="381"/>
      <c r="UIG78" s="392"/>
      <c r="UIH78" s="381"/>
      <c r="UIP78" s="392"/>
      <c r="UIQ78" s="381"/>
      <c r="UIY78" s="392"/>
      <c r="UIZ78" s="381"/>
      <c r="UJH78" s="392"/>
      <c r="UJI78" s="381"/>
      <c r="UJQ78" s="392"/>
      <c r="UJR78" s="381"/>
      <c r="UJZ78" s="392"/>
      <c r="UKA78" s="381"/>
      <c r="UKI78" s="392"/>
      <c r="UKJ78" s="381"/>
      <c r="UKR78" s="392"/>
      <c r="UKS78" s="381"/>
      <c r="ULA78" s="392"/>
      <c r="ULB78" s="381"/>
      <c r="ULJ78" s="392"/>
      <c r="ULK78" s="381"/>
      <c r="ULS78" s="392"/>
      <c r="ULT78" s="381"/>
      <c r="UMB78" s="392"/>
      <c r="UMC78" s="381"/>
      <c r="UMK78" s="392"/>
      <c r="UML78" s="381"/>
      <c r="UMT78" s="392"/>
      <c r="UMU78" s="381"/>
      <c r="UNC78" s="392"/>
      <c r="UND78" s="381"/>
      <c r="UNL78" s="392"/>
      <c r="UNM78" s="381"/>
      <c r="UNU78" s="392"/>
      <c r="UNV78" s="381"/>
      <c r="UOD78" s="392"/>
      <c r="UOE78" s="381"/>
      <c r="UOM78" s="392"/>
      <c r="UON78" s="381"/>
      <c r="UOV78" s="392"/>
      <c r="UOW78" s="381"/>
      <c r="UPE78" s="392"/>
      <c r="UPF78" s="381"/>
      <c r="UPN78" s="392"/>
      <c r="UPO78" s="381"/>
      <c r="UPW78" s="392"/>
      <c r="UPX78" s="381"/>
      <c r="UQF78" s="392"/>
      <c r="UQG78" s="381"/>
      <c r="UQO78" s="392"/>
      <c r="UQP78" s="381"/>
      <c r="UQX78" s="392"/>
      <c r="UQY78" s="381"/>
      <c r="URG78" s="392"/>
      <c r="URH78" s="381"/>
      <c r="URP78" s="392"/>
      <c r="URQ78" s="381"/>
      <c r="URY78" s="392"/>
      <c r="URZ78" s="381"/>
      <c r="USH78" s="392"/>
      <c r="USI78" s="381"/>
      <c r="USQ78" s="392"/>
      <c r="USR78" s="381"/>
      <c r="USZ78" s="392"/>
      <c r="UTA78" s="381"/>
      <c r="UTI78" s="392"/>
      <c r="UTJ78" s="381"/>
      <c r="UTR78" s="392"/>
      <c r="UTS78" s="381"/>
      <c r="UUA78" s="392"/>
      <c r="UUB78" s="381"/>
      <c r="UUJ78" s="392"/>
      <c r="UUK78" s="381"/>
      <c r="UUS78" s="392"/>
      <c r="UUT78" s="381"/>
      <c r="UVB78" s="392"/>
      <c r="UVC78" s="381"/>
      <c r="UVK78" s="392"/>
      <c r="UVL78" s="381"/>
      <c r="UVT78" s="392"/>
      <c r="UVU78" s="381"/>
      <c r="UWC78" s="392"/>
      <c r="UWD78" s="381"/>
      <c r="UWL78" s="392"/>
      <c r="UWM78" s="381"/>
      <c r="UWU78" s="392"/>
      <c r="UWV78" s="381"/>
      <c r="UXD78" s="392"/>
      <c r="UXE78" s="381"/>
      <c r="UXM78" s="392"/>
      <c r="UXN78" s="381"/>
      <c r="UXV78" s="392"/>
      <c r="UXW78" s="381"/>
      <c r="UYE78" s="392"/>
      <c r="UYF78" s="381"/>
      <c r="UYN78" s="392"/>
      <c r="UYO78" s="381"/>
      <c r="UYW78" s="392"/>
      <c r="UYX78" s="381"/>
      <c r="UZF78" s="392"/>
      <c r="UZG78" s="381"/>
      <c r="UZO78" s="392"/>
      <c r="UZP78" s="381"/>
      <c r="UZX78" s="392"/>
      <c r="UZY78" s="381"/>
      <c r="VAG78" s="392"/>
      <c r="VAH78" s="381"/>
      <c r="VAP78" s="392"/>
      <c r="VAQ78" s="381"/>
      <c r="VAY78" s="392"/>
      <c r="VAZ78" s="381"/>
      <c r="VBH78" s="392"/>
      <c r="VBI78" s="381"/>
      <c r="VBQ78" s="392"/>
      <c r="VBR78" s="381"/>
      <c r="VBZ78" s="392"/>
      <c r="VCA78" s="381"/>
      <c r="VCI78" s="392"/>
      <c r="VCJ78" s="381"/>
      <c r="VCR78" s="392"/>
      <c r="VCS78" s="381"/>
      <c r="VDA78" s="392"/>
      <c r="VDB78" s="381"/>
      <c r="VDJ78" s="392"/>
      <c r="VDK78" s="381"/>
      <c r="VDS78" s="392"/>
      <c r="VDT78" s="381"/>
      <c r="VEB78" s="392"/>
      <c r="VEC78" s="381"/>
      <c r="VEK78" s="392"/>
      <c r="VEL78" s="381"/>
      <c r="VET78" s="392"/>
      <c r="VEU78" s="381"/>
      <c r="VFC78" s="392"/>
      <c r="VFD78" s="381"/>
      <c r="VFL78" s="392"/>
      <c r="VFM78" s="381"/>
      <c r="VFU78" s="392"/>
      <c r="VFV78" s="381"/>
      <c r="VGD78" s="392"/>
      <c r="VGE78" s="381"/>
      <c r="VGM78" s="392"/>
      <c r="VGN78" s="381"/>
      <c r="VGV78" s="392"/>
      <c r="VGW78" s="381"/>
      <c r="VHE78" s="392"/>
      <c r="VHF78" s="381"/>
      <c r="VHN78" s="392"/>
      <c r="VHO78" s="381"/>
      <c r="VHW78" s="392"/>
      <c r="VHX78" s="381"/>
      <c r="VIF78" s="392"/>
      <c r="VIG78" s="381"/>
      <c r="VIO78" s="392"/>
      <c r="VIP78" s="381"/>
      <c r="VIX78" s="392"/>
      <c r="VIY78" s="381"/>
      <c r="VJG78" s="392"/>
      <c r="VJH78" s="381"/>
      <c r="VJP78" s="392"/>
      <c r="VJQ78" s="381"/>
      <c r="VJY78" s="392"/>
      <c r="VJZ78" s="381"/>
      <c r="VKH78" s="392"/>
      <c r="VKI78" s="381"/>
      <c r="VKQ78" s="392"/>
      <c r="VKR78" s="381"/>
      <c r="VKZ78" s="392"/>
      <c r="VLA78" s="381"/>
      <c r="VLI78" s="392"/>
      <c r="VLJ78" s="381"/>
      <c r="VLR78" s="392"/>
      <c r="VLS78" s="381"/>
      <c r="VMA78" s="392"/>
      <c r="VMB78" s="381"/>
      <c r="VMJ78" s="392"/>
      <c r="VMK78" s="381"/>
      <c r="VMS78" s="392"/>
      <c r="VMT78" s="381"/>
      <c r="VNB78" s="392"/>
      <c r="VNC78" s="381"/>
      <c r="VNK78" s="392"/>
      <c r="VNL78" s="381"/>
      <c r="VNT78" s="392"/>
      <c r="VNU78" s="381"/>
      <c r="VOC78" s="392"/>
      <c r="VOD78" s="381"/>
      <c r="VOL78" s="392"/>
      <c r="VOM78" s="381"/>
      <c r="VOU78" s="392"/>
      <c r="VOV78" s="381"/>
      <c r="VPD78" s="392"/>
      <c r="VPE78" s="381"/>
      <c r="VPM78" s="392"/>
      <c r="VPN78" s="381"/>
      <c r="VPV78" s="392"/>
      <c r="VPW78" s="381"/>
      <c r="VQE78" s="392"/>
      <c r="VQF78" s="381"/>
      <c r="VQN78" s="392"/>
      <c r="VQO78" s="381"/>
      <c r="VQW78" s="392"/>
      <c r="VQX78" s="381"/>
      <c r="VRF78" s="392"/>
      <c r="VRG78" s="381"/>
      <c r="VRO78" s="392"/>
      <c r="VRP78" s="381"/>
      <c r="VRX78" s="392"/>
      <c r="VRY78" s="381"/>
      <c r="VSG78" s="392"/>
      <c r="VSH78" s="381"/>
      <c r="VSP78" s="392"/>
      <c r="VSQ78" s="381"/>
      <c r="VSY78" s="392"/>
      <c r="VSZ78" s="381"/>
      <c r="VTH78" s="392"/>
      <c r="VTI78" s="381"/>
      <c r="VTQ78" s="392"/>
      <c r="VTR78" s="381"/>
      <c r="VTZ78" s="392"/>
      <c r="VUA78" s="381"/>
      <c r="VUI78" s="392"/>
      <c r="VUJ78" s="381"/>
      <c r="VUR78" s="392"/>
      <c r="VUS78" s="381"/>
      <c r="VVA78" s="392"/>
      <c r="VVB78" s="381"/>
      <c r="VVJ78" s="392"/>
      <c r="VVK78" s="381"/>
      <c r="VVS78" s="392"/>
      <c r="VVT78" s="381"/>
      <c r="VWB78" s="392"/>
      <c r="VWC78" s="381"/>
      <c r="VWK78" s="392"/>
      <c r="VWL78" s="381"/>
      <c r="VWT78" s="392"/>
      <c r="VWU78" s="381"/>
      <c r="VXC78" s="392"/>
      <c r="VXD78" s="381"/>
      <c r="VXL78" s="392"/>
      <c r="VXM78" s="381"/>
      <c r="VXU78" s="392"/>
      <c r="VXV78" s="381"/>
      <c r="VYD78" s="392"/>
      <c r="VYE78" s="381"/>
      <c r="VYM78" s="392"/>
      <c r="VYN78" s="381"/>
      <c r="VYV78" s="392"/>
      <c r="VYW78" s="381"/>
      <c r="VZE78" s="392"/>
      <c r="VZF78" s="381"/>
      <c r="VZN78" s="392"/>
      <c r="VZO78" s="381"/>
      <c r="VZW78" s="392"/>
      <c r="VZX78" s="381"/>
      <c r="WAF78" s="392"/>
      <c r="WAG78" s="381"/>
      <c r="WAO78" s="392"/>
      <c r="WAP78" s="381"/>
      <c r="WAX78" s="392"/>
      <c r="WAY78" s="381"/>
      <c r="WBG78" s="392"/>
      <c r="WBH78" s="381"/>
      <c r="WBP78" s="392"/>
      <c r="WBQ78" s="381"/>
      <c r="WBY78" s="392"/>
      <c r="WBZ78" s="381"/>
      <c r="WCH78" s="392"/>
      <c r="WCI78" s="381"/>
      <c r="WCQ78" s="392"/>
      <c r="WCR78" s="381"/>
      <c r="WCZ78" s="392"/>
      <c r="WDA78" s="381"/>
      <c r="WDI78" s="392"/>
      <c r="WDJ78" s="381"/>
      <c r="WDR78" s="392"/>
      <c r="WDS78" s="381"/>
      <c r="WEA78" s="392"/>
      <c r="WEB78" s="381"/>
      <c r="WEJ78" s="392"/>
      <c r="WEK78" s="381"/>
      <c r="WES78" s="392"/>
      <c r="WET78" s="381"/>
      <c r="WFB78" s="392"/>
      <c r="WFC78" s="381"/>
      <c r="WFK78" s="392"/>
      <c r="WFL78" s="381"/>
      <c r="WFT78" s="392"/>
      <c r="WFU78" s="381"/>
      <c r="WGC78" s="392"/>
      <c r="WGD78" s="381"/>
      <c r="WGL78" s="392"/>
      <c r="WGM78" s="381"/>
      <c r="WGU78" s="392"/>
      <c r="WGV78" s="381"/>
      <c r="WHD78" s="392"/>
      <c r="WHE78" s="381"/>
      <c r="WHM78" s="392"/>
      <c r="WHN78" s="381"/>
      <c r="WHV78" s="392"/>
      <c r="WHW78" s="381"/>
      <c r="WIE78" s="392"/>
      <c r="WIF78" s="381"/>
      <c r="WIN78" s="392"/>
      <c r="WIO78" s="381"/>
      <c r="WIW78" s="392"/>
      <c r="WIX78" s="381"/>
      <c r="WJF78" s="392"/>
      <c r="WJG78" s="381"/>
      <c r="WJO78" s="392"/>
      <c r="WJP78" s="381"/>
      <c r="WJX78" s="392"/>
      <c r="WJY78" s="381"/>
      <c r="WKG78" s="392"/>
      <c r="WKH78" s="381"/>
      <c r="WKP78" s="392"/>
      <c r="WKQ78" s="381"/>
      <c r="WKY78" s="392"/>
      <c r="WKZ78" s="381"/>
      <c r="WLH78" s="392"/>
      <c r="WLI78" s="381"/>
      <c r="WLQ78" s="392"/>
      <c r="WLR78" s="381"/>
      <c r="WLZ78" s="392"/>
      <c r="WMA78" s="381"/>
      <c r="WMI78" s="392"/>
      <c r="WMJ78" s="381"/>
      <c r="WMR78" s="392"/>
      <c r="WMS78" s="381"/>
      <c r="WNA78" s="392"/>
      <c r="WNB78" s="381"/>
      <c r="WNJ78" s="392"/>
      <c r="WNK78" s="381"/>
      <c r="WNS78" s="392"/>
      <c r="WNT78" s="381"/>
      <c r="WOB78" s="392"/>
      <c r="WOC78" s="381"/>
      <c r="WOK78" s="392"/>
      <c r="WOL78" s="381"/>
      <c r="WOT78" s="392"/>
      <c r="WOU78" s="381"/>
      <c r="WPC78" s="392"/>
      <c r="WPD78" s="381"/>
      <c r="WPL78" s="392"/>
      <c r="WPM78" s="381"/>
      <c r="WPU78" s="392"/>
      <c r="WPV78" s="381"/>
      <c r="WQD78" s="392"/>
      <c r="WQE78" s="381"/>
      <c r="WQM78" s="392"/>
      <c r="WQN78" s="381"/>
      <c r="WQV78" s="392"/>
      <c r="WQW78" s="381"/>
      <c r="WRE78" s="392"/>
      <c r="WRF78" s="381"/>
      <c r="WRN78" s="392"/>
      <c r="WRO78" s="381"/>
      <c r="WRW78" s="392"/>
      <c r="WRX78" s="381"/>
      <c r="WSF78" s="392"/>
      <c r="WSG78" s="381"/>
      <c r="WSO78" s="392"/>
      <c r="WSP78" s="381"/>
      <c r="WSX78" s="392"/>
      <c r="WSY78" s="381"/>
      <c r="WTG78" s="392"/>
      <c r="WTH78" s="381"/>
      <c r="WTP78" s="392"/>
      <c r="WTQ78" s="381"/>
      <c r="WTY78" s="392"/>
      <c r="WTZ78" s="381"/>
      <c r="WUH78" s="392"/>
      <c r="WUI78" s="381"/>
      <c r="WUQ78" s="392"/>
      <c r="WUR78" s="381"/>
      <c r="WUZ78" s="392"/>
      <c r="WVA78" s="381"/>
      <c r="WVI78" s="392"/>
      <c r="WVJ78" s="381"/>
      <c r="WVR78" s="392"/>
      <c r="WVS78" s="381"/>
      <c r="WWA78" s="392"/>
      <c r="WWB78" s="381"/>
      <c r="WWJ78" s="392"/>
      <c r="WWK78" s="381"/>
      <c r="WWS78" s="392"/>
      <c r="WWT78" s="381"/>
      <c r="WXB78" s="392"/>
      <c r="WXC78" s="381"/>
      <c r="WXK78" s="392"/>
      <c r="WXL78" s="381"/>
      <c r="WXT78" s="392"/>
      <c r="WXU78" s="381"/>
      <c r="WYC78" s="392"/>
      <c r="WYD78" s="381"/>
      <c r="WYL78" s="392"/>
      <c r="WYM78" s="381"/>
      <c r="WYU78" s="392"/>
      <c r="WYV78" s="381"/>
      <c r="WZD78" s="392"/>
      <c r="WZE78" s="381"/>
      <c r="WZM78" s="392"/>
      <c r="WZN78" s="381"/>
      <c r="WZV78" s="392"/>
      <c r="WZW78" s="381"/>
      <c r="XAE78" s="392"/>
      <c r="XAF78" s="381"/>
      <c r="XAN78" s="392"/>
      <c r="XAO78" s="381"/>
      <c r="XAW78" s="392"/>
      <c r="XAX78" s="381"/>
      <c r="XBF78" s="392"/>
      <c r="XBG78" s="381"/>
      <c r="XBO78" s="392"/>
      <c r="XBP78" s="381"/>
      <c r="XBX78" s="392"/>
      <c r="XBY78" s="381"/>
      <c r="XCG78" s="392"/>
      <c r="XCH78" s="381"/>
      <c r="XCP78" s="392"/>
      <c r="XCQ78" s="381"/>
      <c r="XCY78" s="392"/>
      <c r="XCZ78" s="381"/>
      <c r="XDH78" s="392"/>
      <c r="XDI78" s="381"/>
      <c r="XDQ78" s="392"/>
      <c r="XDR78" s="381"/>
      <c r="XDZ78" s="392"/>
      <c r="XEA78" s="381"/>
      <c r="XEI78" s="392"/>
      <c r="XEJ78" s="381"/>
      <c r="XER78" s="392"/>
      <c r="XES78" s="381"/>
      <c r="XFA78" s="392"/>
      <c r="XFB78" s="381"/>
    </row>
    <row r="79" spans="1:1019 1027:2045 2053:3071 3079:5114 5122:6140 6148:7166 7174:8192 8200:9209 9217:10235 10243:11261 11269:12287 12295:14330 14338:15356 15364:16382" s="378" customFormat="1" ht="51">
      <c r="A79" s="392">
        <v>38</v>
      </c>
      <c r="B79" s="381" t="s">
        <v>40</v>
      </c>
      <c r="J79" s="392"/>
      <c r="K79" s="381"/>
      <c r="S79" s="392"/>
      <c r="T79" s="381"/>
      <c r="AB79" s="392"/>
      <c r="AC79" s="381"/>
      <c r="AK79" s="392"/>
      <c r="AL79" s="381"/>
      <c r="AT79" s="392"/>
      <c r="AU79" s="381"/>
      <c r="BC79" s="392"/>
      <c r="BD79" s="381"/>
      <c r="BL79" s="392"/>
      <c r="BM79" s="381"/>
      <c r="BU79" s="392"/>
      <c r="BV79" s="381"/>
      <c r="CD79" s="392"/>
      <c r="CE79" s="381"/>
      <c r="CM79" s="392"/>
      <c r="CN79" s="381"/>
      <c r="CV79" s="392"/>
      <c r="CW79" s="381"/>
      <c r="DE79" s="392"/>
      <c r="DF79" s="381"/>
      <c r="DN79" s="392"/>
      <c r="DO79" s="381"/>
      <c r="DW79" s="392"/>
      <c r="DX79" s="381"/>
      <c r="EF79" s="392"/>
      <c r="EG79" s="381"/>
      <c r="EO79" s="392"/>
      <c r="EP79" s="381"/>
      <c r="EX79" s="392"/>
      <c r="EY79" s="381"/>
      <c r="FG79" s="392"/>
      <c r="FH79" s="381"/>
      <c r="FP79" s="392"/>
      <c r="FQ79" s="381"/>
      <c r="FY79" s="392"/>
      <c r="FZ79" s="381"/>
      <c r="GH79" s="392"/>
      <c r="GI79" s="381"/>
      <c r="GQ79" s="392"/>
      <c r="GR79" s="381"/>
      <c r="GZ79" s="392"/>
      <c r="HA79" s="381"/>
      <c r="HI79" s="392"/>
      <c r="HJ79" s="381"/>
      <c r="HR79" s="392"/>
      <c r="HS79" s="381"/>
      <c r="IA79" s="392"/>
      <c r="IB79" s="381"/>
      <c r="IJ79" s="392"/>
      <c r="IK79" s="381"/>
      <c r="IS79" s="392"/>
      <c r="IT79" s="381"/>
      <c r="JB79" s="392"/>
      <c r="JC79" s="381"/>
      <c r="JK79" s="392"/>
      <c r="JL79" s="381"/>
      <c r="JT79" s="392"/>
      <c r="JU79" s="381"/>
      <c r="KC79" s="392"/>
      <c r="KD79" s="381"/>
      <c r="KL79" s="392"/>
      <c r="KM79" s="381"/>
      <c r="KU79" s="392"/>
      <c r="KV79" s="381"/>
      <c r="LD79" s="392"/>
      <c r="LE79" s="381"/>
      <c r="LM79" s="392"/>
      <c r="LN79" s="381"/>
      <c r="LV79" s="392"/>
      <c r="LW79" s="381"/>
      <c r="ME79" s="392"/>
      <c r="MF79" s="381"/>
      <c r="MN79" s="392"/>
      <c r="MO79" s="381"/>
      <c r="MW79" s="392"/>
      <c r="MX79" s="381"/>
      <c r="NF79" s="392"/>
      <c r="NG79" s="381"/>
      <c r="NO79" s="392"/>
      <c r="NP79" s="381"/>
      <c r="NX79" s="392"/>
      <c r="NY79" s="381"/>
      <c r="OG79" s="392"/>
      <c r="OH79" s="381"/>
      <c r="OP79" s="392"/>
      <c r="OQ79" s="381"/>
      <c r="OY79" s="392"/>
      <c r="OZ79" s="381"/>
      <c r="PH79" s="392"/>
      <c r="PI79" s="381"/>
      <c r="PQ79" s="392"/>
      <c r="PR79" s="381"/>
      <c r="PZ79" s="392"/>
      <c r="QA79" s="381"/>
      <c r="QI79" s="392"/>
      <c r="QJ79" s="381"/>
      <c r="QR79" s="392"/>
      <c r="QS79" s="381"/>
      <c r="RA79" s="392"/>
      <c r="RB79" s="381"/>
      <c r="RJ79" s="392"/>
      <c r="RK79" s="381"/>
      <c r="RS79" s="392"/>
      <c r="RT79" s="381"/>
      <c r="SB79" s="392"/>
      <c r="SC79" s="381"/>
      <c r="SK79" s="392"/>
      <c r="SL79" s="381"/>
      <c r="ST79" s="392"/>
      <c r="SU79" s="381"/>
      <c r="TC79" s="392"/>
      <c r="TD79" s="381"/>
      <c r="TL79" s="392"/>
      <c r="TM79" s="381"/>
      <c r="TU79" s="392"/>
      <c r="TV79" s="381"/>
      <c r="UD79" s="392"/>
      <c r="UE79" s="381"/>
      <c r="UM79" s="392"/>
      <c r="UN79" s="381"/>
      <c r="UV79" s="392"/>
      <c r="UW79" s="381"/>
      <c r="VE79" s="392"/>
      <c r="VF79" s="381"/>
      <c r="VN79" s="392"/>
      <c r="VO79" s="381"/>
      <c r="VW79" s="392"/>
      <c r="VX79" s="381"/>
      <c r="WF79" s="392"/>
      <c r="WG79" s="381"/>
      <c r="WO79" s="392"/>
      <c r="WP79" s="381"/>
      <c r="WX79" s="392"/>
      <c r="WY79" s="381"/>
      <c r="XG79" s="392"/>
      <c r="XH79" s="381"/>
      <c r="XP79" s="392"/>
      <c r="XQ79" s="381"/>
      <c r="XY79" s="392"/>
      <c r="XZ79" s="381"/>
      <c r="YH79" s="392"/>
      <c r="YI79" s="381"/>
      <c r="YQ79" s="392"/>
      <c r="YR79" s="381"/>
      <c r="YZ79" s="392"/>
      <c r="ZA79" s="381"/>
      <c r="ZI79" s="392"/>
      <c r="ZJ79" s="381"/>
      <c r="ZR79" s="392"/>
      <c r="ZS79" s="381"/>
      <c r="AAA79" s="392"/>
      <c r="AAB79" s="381"/>
      <c r="AAJ79" s="392"/>
      <c r="AAK79" s="381"/>
      <c r="AAS79" s="392"/>
      <c r="AAT79" s="381"/>
      <c r="ABB79" s="392"/>
      <c r="ABC79" s="381"/>
      <c r="ABK79" s="392"/>
      <c r="ABL79" s="381"/>
      <c r="ABT79" s="392"/>
      <c r="ABU79" s="381"/>
      <c r="ACC79" s="392"/>
      <c r="ACD79" s="381"/>
      <c r="ACL79" s="392"/>
      <c r="ACM79" s="381"/>
      <c r="ACU79" s="392"/>
      <c r="ACV79" s="381"/>
      <c r="ADD79" s="392"/>
      <c r="ADE79" s="381"/>
      <c r="ADM79" s="392"/>
      <c r="ADN79" s="381"/>
      <c r="ADV79" s="392"/>
      <c r="ADW79" s="381"/>
      <c r="AEE79" s="392"/>
      <c r="AEF79" s="381"/>
      <c r="AEN79" s="392"/>
      <c r="AEO79" s="381"/>
      <c r="AEW79" s="392"/>
      <c r="AEX79" s="381"/>
      <c r="AFF79" s="392"/>
      <c r="AFG79" s="381"/>
      <c r="AFO79" s="392"/>
      <c r="AFP79" s="381"/>
      <c r="AFX79" s="392"/>
      <c r="AFY79" s="381"/>
      <c r="AGG79" s="392"/>
      <c r="AGH79" s="381"/>
      <c r="AGP79" s="392"/>
      <c r="AGQ79" s="381"/>
      <c r="AGY79" s="392"/>
      <c r="AGZ79" s="381"/>
      <c r="AHH79" s="392"/>
      <c r="AHI79" s="381"/>
      <c r="AHQ79" s="392"/>
      <c r="AHR79" s="381"/>
      <c r="AHZ79" s="392"/>
      <c r="AIA79" s="381"/>
      <c r="AII79" s="392"/>
      <c r="AIJ79" s="381"/>
      <c r="AIR79" s="392"/>
      <c r="AIS79" s="381"/>
      <c r="AJA79" s="392"/>
      <c r="AJB79" s="381"/>
      <c r="AJJ79" s="392"/>
      <c r="AJK79" s="381"/>
      <c r="AJS79" s="392"/>
      <c r="AJT79" s="381"/>
      <c r="AKB79" s="392"/>
      <c r="AKC79" s="381"/>
      <c r="AKK79" s="392"/>
      <c r="AKL79" s="381"/>
      <c r="AKT79" s="392"/>
      <c r="AKU79" s="381"/>
      <c r="ALC79" s="392"/>
      <c r="ALD79" s="381"/>
      <c r="ALL79" s="392"/>
      <c r="ALM79" s="381"/>
      <c r="ALU79" s="392"/>
      <c r="ALV79" s="381"/>
      <c r="AMD79" s="392"/>
      <c r="AME79" s="381"/>
      <c r="AMM79" s="392"/>
      <c r="AMN79" s="381"/>
      <c r="AMV79" s="392"/>
      <c r="AMW79" s="381"/>
      <c r="ANE79" s="392"/>
      <c r="ANF79" s="381"/>
      <c r="ANN79" s="392"/>
      <c r="ANO79" s="381"/>
      <c r="ANW79" s="392"/>
      <c r="ANX79" s="381"/>
      <c r="AOF79" s="392"/>
      <c r="AOG79" s="381"/>
      <c r="AOO79" s="392"/>
      <c r="AOP79" s="381"/>
      <c r="AOX79" s="392"/>
      <c r="AOY79" s="381"/>
      <c r="APG79" s="392"/>
      <c r="APH79" s="381"/>
      <c r="APP79" s="392"/>
      <c r="APQ79" s="381"/>
      <c r="APY79" s="392"/>
      <c r="APZ79" s="381"/>
      <c r="AQH79" s="392"/>
      <c r="AQI79" s="381"/>
      <c r="AQQ79" s="392"/>
      <c r="AQR79" s="381"/>
      <c r="AQZ79" s="392"/>
      <c r="ARA79" s="381"/>
      <c r="ARI79" s="392"/>
      <c r="ARJ79" s="381"/>
      <c r="ARR79" s="392"/>
      <c r="ARS79" s="381"/>
      <c r="ASA79" s="392"/>
      <c r="ASB79" s="381"/>
      <c r="ASJ79" s="392"/>
      <c r="ASK79" s="381"/>
      <c r="ASS79" s="392"/>
      <c r="AST79" s="381"/>
      <c r="ATB79" s="392"/>
      <c r="ATC79" s="381"/>
      <c r="ATK79" s="392"/>
      <c r="ATL79" s="381"/>
      <c r="ATT79" s="392"/>
      <c r="ATU79" s="381"/>
      <c r="AUC79" s="392"/>
      <c r="AUD79" s="381"/>
      <c r="AUL79" s="392"/>
      <c r="AUM79" s="381"/>
      <c r="AUU79" s="392"/>
      <c r="AUV79" s="381"/>
      <c r="AVD79" s="392"/>
      <c r="AVE79" s="381"/>
      <c r="AVM79" s="392"/>
      <c r="AVN79" s="381"/>
      <c r="AVV79" s="392"/>
      <c r="AVW79" s="381"/>
      <c r="AWE79" s="392"/>
      <c r="AWF79" s="381"/>
      <c r="AWN79" s="392"/>
      <c r="AWO79" s="381"/>
      <c r="AWW79" s="392"/>
      <c r="AWX79" s="381"/>
      <c r="AXF79" s="392"/>
      <c r="AXG79" s="381"/>
      <c r="AXO79" s="392"/>
      <c r="AXP79" s="381"/>
      <c r="AXX79" s="392"/>
      <c r="AXY79" s="381"/>
      <c r="AYG79" s="392"/>
      <c r="AYH79" s="381"/>
      <c r="AYP79" s="392"/>
      <c r="AYQ79" s="381"/>
      <c r="AYY79" s="392"/>
      <c r="AYZ79" s="381"/>
      <c r="AZH79" s="392"/>
      <c r="AZI79" s="381"/>
      <c r="AZQ79" s="392"/>
      <c r="AZR79" s="381"/>
      <c r="AZZ79" s="392"/>
      <c r="BAA79" s="381"/>
      <c r="BAI79" s="392"/>
      <c r="BAJ79" s="381"/>
      <c r="BAR79" s="392"/>
      <c r="BAS79" s="381"/>
      <c r="BBA79" s="392"/>
      <c r="BBB79" s="381"/>
      <c r="BBJ79" s="392"/>
      <c r="BBK79" s="381"/>
      <c r="BBS79" s="392"/>
      <c r="BBT79" s="381"/>
      <c r="BCB79" s="392"/>
      <c r="BCC79" s="381"/>
      <c r="BCK79" s="392"/>
      <c r="BCL79" s="381"/>
      <c r="BCT79" s="392"/>
      <c r="BCU79" s="381"/>
      <c r="BDC79" s="392"/>
      <c r="BDD79" s="381"/>
      <c r="BDL79" s="392"/>
      <c r="BDM79" s="381"/>
      <c r="BDU79" s="392"/>
      <c r="BDV79" s="381"/>
      <c r="BED79" s="392"/>
      <c r="BEE79" s="381"/>
      <c r="BEM79" s="392"/>
      <c r="BEN79" s="381"/>
      <c r="BEV79" s="392"/>
      <c r="BEW79" s="381"/>
      <c r="BFE79" s="392"/>
      <c r="BFF79" s="381"/>
      <c r="BFN79" s="392"/>
      <c r="BFO79" s="381"/>
      <c r="BFW79" s="392"/>
      <c r="BFX79" s="381"/>
      <c r="BGF79" s="392"/>
      <c r="BGG79" s="381"/>
      <c r="BGO79" s="392"/>
      <c r="BGP79" s="381"/>
      <c r="BGX79" s="392"/>
      <c r="BGY79" s="381"/>
      <c r="BHG79" s="392"/>
      <c r="BHH79" s="381"/>
      <c r="BHP79" s="392"/>
      <c r="BHQ79" s="381"/>
      <c r="BHY79" s="392"/>
      <c r="BHZ79" s="381"/>
      <c r="BIH79" s="392"/>
      <c r="BII79" s="381"/>
      <c r="BIQ79" s="392"/>
      <c r="BIR79" s="381"/>
      <c r="BIZ79" s="392"/>
      <c r="BJA79" s="381"/>
      <c r="BJI79" s="392"/>
      <c r="BJJ79" s="381"/>
      <c r="BJR79" s="392"/>
      <c r="BJS79" s="381"/>
      <c r="BKA79" s="392"/>
      <c r="BKB79" s="381"/>
      <c r="BKJ79" s="392"/>
      <c r="BKK79" s="381"/>
      <c r="BKS79" s="392"/>
      <c r="BKT79" s="381"/>
      <c r="BLB79" s="392"/>
      <c r="BLC79" s="381"/>
      <c r="BLK79" s="392"/>
      <c r="BLL79" s="381"/>
      <c r="BLT79" s="392"/>
      <c r="BLU79" s="381"/>
      <c r="BMC79" s="392"/>
      <c r="BMD79" s="381"/>
      <c r="BML79" s="392"/>
      <c r="BMM79" s="381"/>
      <c r="BMU79" s="392"/>
      <c r="BMV79" s="381"/>
      <c r="BND79" s="392"/>
      <c r="BNE79" s="381"/>
      <c r="BNM79" s="392"/>
      <c r="BNN79" s="381"/>
      <c r="BNV79" s="392"/>
      <c r="BNW79" s="381"/>
      <c r="BOE79" s="392"/>
      <c r="BOF79" s="381"/>
      <c r="BON79" s="392"/>
      <c r="BOO79" s="381"/>
      <c r="BOW79" s="392"/>
      <c r="BOX79" s="381"/>
      <c r="BPF79" s="392"/>
      <c r="BPG79" s="381"/>
      <c r="BPO79" s="392"/>
      <c r="BPP79" s="381"/>
      <c r="BPX79" s="392"/>
      <c r="BPY79" s="381"/>
      <c r="BQG79" s="392"/>
      <c r="BQH79" s="381"/>
      <c r="BQP79" s="392"/>
      <c r="BQQ79" s="381"/>
      <c r="BQY79" s="392"/>
      <c r="BQZ79" s="381"/>
      <c r="BRH79" s="392"/>
      <c r="BRI79" s="381"/>
      <c r="BRQ79" s="392"/>
      <c r="BRR79" s="381"/>
      <c r="BRZ79" s="392"/>
      <c r="BSA79" s="381"/>
      <c r="BSI79" s="392"/>
      <c r="BSJ79" s="381"/>
      <c r="BSR79" s="392"/>
      <c r="BSS79" s="381"/>
      <c r="BTA79" s="392"/>
      <c r="BTB79" s="381"/>
      <c r="BTJ79" s="392"/>
      <c r="BTK79" s="381"/>
      <c r="BTS79" s="392"/>
      <c r="BTT79" s="381"/>
      <c r="BUB79" s="392"/>
      <c r="BUC79" s="381"/>
      <c r="BUK79" s="392"/>
      <c r="BUL79" s="381"/>
      <c r="BUT79" s="392"/>
      <c r="BUU79" s="381"/>
      <c r="BVC79" s="392"/>
      <c r="BVD79" s="381"/>
      <c r="BVL79" s="392"/>
      <c r="BVM79" s="381"/>
      <c r="BVU79" s="392"/>
      <c r="BVV79" s="381"/>
      <c r="BWD79" s="392"/>
      <c r="BWE79" s="381"/>
      <c r="BWM79" s="392"/>
      <c r="BWN79" s="381"/>
      <c r="BWV79" s="392"/>
      <c r="BWW79" s="381"/>
      <c r="BXE79" s="392"/>
      <c r="BXF79" s="381"/>
      <c r="BXN79" s="392"/>
      <c r="BXO79" s="381"/>
      <c r="BXW79" s="392"/>
      <c r="BXX79" s="381"/>
      <c r="BYF79" s="392"/>
      <c r="BYG79" s="381"/>
      <c r="BYO79" s="392"/>
      <c r="BYP79" s="381"/>
      <c r="BYX79" s="392"/>
      <c r="BYY79" s="381"/>
      <c r="BZG79" s="392"/>
      <c r="BZH79" s="381"/>
      <c r="BZP79" s="392"/>
      <c r="BZQ79" s="381"/>
      <c r="BZY79" s="392"/>
      <c r="BZZ79" s="381"/>
      <c r="CAH79" s="392"/>
      <c r="CAI79" s="381"/>
      <c r="CAQ79" s="392"/>
      <c r="CAR79" s="381"/>
      <c r="CAZ79" s="392"/>
      <c r="CBA79" s="381"/>
      <c r="CBI79" s="392"/>
      <c r="CBJ79" s="381"/>
      <c r="CBR79" s="392"/>
      <c r="CBS79" s="381"/>
      <c r="CCA79" s="392"/>
      <c r="CCB79" s="381"/>
      <c r="CCJ79" s="392"/>
      <c r="CCK79" s="381"/>
      <c r="CCS79" s="392"/>
      <c r="CCT79" s="381"/>
      <c r="CDB79" s="392"/>
      <c r="CDC79" s="381"/>
      <c r="CDK79" s="392"/>
      <c r="CDL79" s="381"/>
      <c r="CDT79" s="392"/>
      <c r="CDU79" s="381"/>
      <c r="CEC79" s="392"/>
      <c r="CED79" s="381"/>
      <c r="CEL79" s="392"/>
      <c r="CEM79" s="381"/>
      <c r="CEU79" s="392"/>
      <c r="CEV79" s="381"/>
      <c r="CFD79" s="392"/>
      <c r="CFE79" s="381"/>
      <c r="CFM79" s="392"/>
      <c r="CFN79" s="381"/>
      <c r="CFV79" s="392"/>
      <c r="CFW79" s="381"/>
      <c r="CGE79" s="392"/>
      <c r="CGF79" s="381"/>
      <c r="CGN79" s="392"/>
      <c r="CGO79" s="381"/>
      <c r="CGW79" s="392"/>
      <c r="CGX79" s="381"/>
      <c r="CHF79" s="392"/>
      <c r="CHG79" s="381"/>
      <c r="CHO79" s="392"/>
      <c r="CHP79" s="381"/>
      <c r="CHX79" s="392"/>
      <c r="CHY79" s="381"/>
      <c r="CIG79" s="392"/>
      <c r="CIH79" s="381"/>
      <c r="CIP79" s="392"/>
      <c r="CIQ79" s="381"/>
      <c r="CIY79" s="392"/>
      <c r="CIZ79" s="381"/>
      <c r="CJH79" s="392"/>
      <c r="CJI79" s="381"/>
      <c r="CJQ79" s="392"/>
      <c r="CJR79" s="381"/>
      <c r="CJZ79" s="392"/>
      <c r="CKA79" s="381"/>
      <c r="CKI79" s="392"/>
      <c r="CKJ79" s="381"/>
      <c r="CKR79" s="392"/>
      <c r="CKS79" s="381"/>
      <c r="CLA79" s="392"/>
      <c r="CLB79" s="381"/>
      <c r="CLJ79" s="392"/>
      <c r="CLK79" s="381"/>
      <c r="CLS79" s="392"/>
      <c r="CLT79" s="381"/>
      <c r="CMB79" s="392"/>
      <c r="CMC79" s="381"/>
      <c r="CMK79" s="392"/>
      <c r="CML79" s="381"/>
      <c r="CMT79" s="392"/>
      <c r="CMU79" s="381"/>
      <c r="CNC79" s="392"/>
      <c r="CND79" s="381"/>
      <c r="CNL79" s="392"/>
      <c r="CNM79" s="381"/>
      <c r="CNU79" s="392"/>
      <c r="CNV79" s="381"/>
      <c r="COD79" s="392"/>
      <c r="COE79" s="381"/>
      <c r="COM79" s="392"/>
      <c r="CON79" s="381"/>
      <c r="COV79" s="392"/>
      <c r="COW79" s="381"/>
      <c r="CPE79" s="392"/>
      <c r="CPF79" s="381"/>
      <c r="CPN79" s="392"/>
      <c r="CPO79" s="381"/>
      <c r="CPW79" s="392"/>
      <c r="CPX79" s="381"/>
      <c r="CQF79" s="392"/>
      <c r="CQG79" s="381"/>
      <c r="CQO79" s="392"/>
      <c r="CQP79" s="381"/>
      <c r="CQX79" s="392"/>
      <c r="CQY79" s="381"/>
      <c r="CRG79" s="392"/>
      <c r="CRH79" s="381"/>
      <c r="CRP79" s="392"/>
      <c r="CRQ79" s="381"/>
      <c r="CRY79" s="392"/>
      <c r="CRZ79" s="381"/>
      <c r="CSH79" s="392"/>
      <c r="CSI79" s="381"/>
      <c r="CSQ79" s="392"/>
      <c r="CSR79" s="381"/>
      <c r="CSZ79" s="392"/>
      <c r="CTA79" s="381"/>
      <c r="CTI79" s="392"/>
      <c r="CTJ79" s="381"/>
      <c r="CTR79" s="392"/>
      <c r="CTS79" s="381"/>
      <c r="CUA79" s="392"/>
      <c r="CUB79" s="381"/>
      <c r="CUJ79" s="392"/>
      <c r="CUK79" s="381"/>
      <c r="CUS79" s="392"/>
      <c r="CUT79" s="381"/>
      <c r="CVB79" s="392"/>
      <c r="CVC79" s="381"/>
      <c r="CVK79" s="392"/>
      <c r="CVL79" s="381"/>
      <c r="CVT79" s="392"/>
      <c r="CVU79" s="381"/>
      <c r="CWC79" s="392"/>
      <c r="CWD79" s="381"/>
      <c r="CWL79" s="392"/>
      <c r="CWM79" s="381"/>
      <c r="CWU79" s="392"/>
      <c r="CWV79" s="381"/>
      <c r="CXD79" s="392"/>
      <c r="CXE79" s="381"/>
      <c r="CXM79" s="392"/>
      <c r="CXN79" s="381"/>
      <c r="CXV79" s="392"/>
      <c r="CXW79" s="381"/>
      <c r="CYE79" s="392"/>
      <c r="CYF79" s="381"/>
      <c r="CYN79" s="392"/>
      <c r="CYO79" s="381"/>
      <c r="CYW79" s="392"/>
      <c r="CYX79" s="381"/>
      <c r="CZF79" s="392"/>
      <c r="CZG79" s="381"/>
      <c r="CZO79" s="392"/>
      <c r="CZP79" s="381"/>
      <c r="CZX79" s="392"/>
      <c r="CZY79" s="381"/>
      <c r="DAG79" s="392"/>
      <c r="DAH79" s="381"/>
      <c r="DAP79" s="392"/>
      <c r="DAQ79" s="381"/>
      <c r="DAY79" s="392"/>
      <c r="DAZ79" s="381"/>
      <c r="DBH79" s="392"/>
      <c r="DBI79" s="381"/>
      <c r="DBQ79" s="392"/>
      <c r="DBR79" s="381"/>
      <c r="DBZ79" s="392"/>
      <c r="DCA79" s="381"/>
      <c r="DCI79" s="392"/>
      <c r="DCJ79" s="381"/>
      <c r="DCR79" s="392"/>
      <c r="DCS79" s="381"/>
      <c r="DDA79" s="392"/>
      <c r="DDB79" s="381"/>
      <c r="DDJ79" s="392"/>
      <c r="DDK79" s="381"/>
      <c r="DDS79" s="392"/>
      <c r="DDT79" s="381"/>
      <c r="DEB79" s="392"/>
      <c r="DEC79" s="381"/>
      <c r="DEK79" s="392"/>
      <c r="DEL79" s="381"/>
      <c r="DET79" s="392"/>
      <c r="DEU79" s="381"/>
      <c r="DFC79" s="392"/>
      <c r="DFD79" s="381"/>
      <c r="DFL79" s="392"/>
      <c r="DFM79" s="381"/>
      <c r="DFU79" s="392"/>
      <c r="DFV79" s="381"/>
      <c r="DGD79" s="392"/>
      <c r="DGE79" s="381"/>
      <c r="DGM79" s="392"/>
      <c r="DGN79" s="381"/>
      <c r="DGV79" s="392"/>
      <c r="DGW79" s="381"/>
      <c r="DHE79" s="392"/>
      <c r="DHF79" s="381"/>
      <c r="DHN79" s="392"/>
      <c r="DHO79" s="381"/>
      <c r="DHW79" s="392"/>
      <c r="DHX79" s="381"/>
      <c r="DIF79" s="392"/>
      <c r="DIG79" s="381"/>
      <c r="DIO79" s="392"/>
      <c r="DIP79" s="381"/>
      <c r="DIX79" s="392"/>
      <c r="DIY79" s="381"/>
      <c r="DJG79" s="392"/>
      <c r="DJH79" s="381"/>
      <c r="DJP79" s="392"/>
      <c r="DJQ79" s="381"/>
      <c r="DJY79" s="392"/>
      <c r="DJZ79" s="381"/>
      <c r="DKH79" s="392"/>
      <c r="DKI79" s="381"/>
      <c r="DKQ79" s="392"/>
      <c r="DKR79" s="381"/>
      <c r="DKZ79" s="392"/>
      <c r="DLA79" s="381"/>
      <c r="DLI79" s="392"/>
      <c r="DLJ79" s="381"/>
      <c r="DLR79" s="392"/>
      <c r="DLS79" s="381"/>
      <c r="DMA79" s="392"/>
      <c r="DMB79" s="381"/>
      <c r="DMJ79" s="392"/>
      <c r="DMK79" s="381"/>
      <c r="DMS79" s="392"/>
      <c r="DMT79" s="381"/>
      <c r="DNB79" s="392"/>
      <c r="DNC79" s="381"/>
      <c r="DNK79" s="392"/>
      <c r="DNL79" s="381"/>
      <c r="DNT79" s="392"/>
      <c r="DNU79" s="381"/>
      <c r="DOC79" s="392"/>
      <c r="DOD79" s="381"/>
      <c r="DOL79" s="392"/>
      <c r="DOM79" s="381"/>
      <c r="DOU79" s="392"/>
      <c r="DOV79" s="381"/>
      <c r="DPD79" s="392"/>
      <c r="DPE79" s="381"/>
      <c r="DPM79" s="392"/>
      <c r="DPN79" s="381"/>
      <c r="DPV79" s="392"/>
      <c r="DPW79" s="381"/>
      <c r="DQE79" s="392"/>
      <c r="DQF79" s="381"/>
      <c r="DQN79" s="392"/>
      <c r="DQO79" s="381"/>
      <c r="DQW79" s="392"/>
      <c r="DQX79" s="381"/>
      <c r="DRF79" s="392"/>
      <c r="DRG79" s="381"/>
      <c r="DRO79" s="392"/>
      <c r="DRP79" s="381"/>
      <c r="DRX79" s="392"/>
      <c r="DRY79" s="381"/>
      <c r="DSG79" s="392"/>
      <c r="DSH79" s="381"/>
      <c r="DSP79" s="392"/>
      <c r="DSQ79" s="381"/>
      <c r="DSY79" s="392"/>
      <c r="DSZ79" s="381"/>
      <c r="DTH79" s="392"/>
      <c r="DTI79" s="381"/>
      <c r="DTQ79" s="392"/>
      <c r="DTR79" s="381"/>
      <c r="DTZ79" s="392"/>
      <c r="DUA79" s="381"/>
      <c r="DUI79" s="392"/>
      <c r="DUJ79" s="381"/>
      <c r="DUR79" s="392"/>
      <c r="DUS79" s="381"/>
      <c r="DVA79" s="392"/>
      <c r="DVB79" s="381"/>
      <c r="DVJ79" s="392"/>
      <c r="DVK79" s="381"/>
      <c r="DVS79" s="392"/>
      <c r="DVT79" s="381"/>
      <c r="DWB79" s="392"/>
      <c r="DWC79" s="381"/>
      <c r="DWK79" s="392"/>
      <c r="DWL79" s="381"/>
      <c r="DWT79" s="392"/>
      <c r="DWU79" s="381"/>
      <c r="DXC79" s="392"/>
      <c r="DXD79" s="381"/>
      <c r="DXL79" s="392"/>
      <c r="DXM79" s="381"/>
      <c r="DXU79" s="392"/>
      <c r="DXV79" s="381"/>
      <c r="DYD79" s="392"/>
      <c r="DYE79" s="381"/>
      <c r="DYM79" s="392"/>
      <c r="DYN79" s="381"/>
      <c r="DYV79" s="392"/>
      <c r="DYW79" s="381"/>
      <c r="DZE79" s="392"/>
      <c r="DZF79" s="381"/>
      <c r="DZN79" s="392"/>
      <c r="DZO79" s="381"/>
      <c r="DZW79" s="392"/>
      <c r="DZX79" s="381"/>
      <c r="EAF79" s="392"/>
      <c r="EAG79" s="381"/>
      <c r="EAO79" s="392"/>
      <c r="EAP79" s="381"/>
      <c r="EAX79" s="392"/>
      <c r="EAY79" s="381"/>
      <c r="EBG79" s="392"/>
      <c r="EBH79" s="381"/>
      <c r="EBP79" s="392"/>
      <c r="EBQ79" s="381"/>
      <c r="EBY79" s="392"/>
      <c r="EBZ79" s="381"/>
      <c r="ECH79" s="392"/>
      <c r="ECI79" s="381"/>
      <c r="ECQ79" s="392"/>
      <c r="ECR79" s="381"/>
      <c r="ECZ79" s="392"/>
      <c r="EDA79" s="381"/>
      <c r="EDI79" s="392"/>
      <c r="EDJ79" s="381"/>
      <c r="EDR79" s="392"/>
      <c r="EDS79" s="381"/>
      <c r="EEA79" s="392"/>
      <c r="EEB79" s="381"/>
      <c r="EEJ79" s="392"/>
      <c r="EEK79" s="381"/>
      <c r="EES79" s="392"/>
      <c r="EET79" s="381"/>
      <c r="EFB79" s="392"/>
      <c r="EFC79" s="381"/>
      <c r="EFK79" s="392"/>
      <c r="EFL79" s="381"/>
      <c r="EFT79" s="392"/>
      <c r="EFU79" s="381"/>
      <c r="EGC79" s="392"/>
      <c r="EGD79" s="381"/>
      <c r="EGL79" s="392"/>
      <c r="EGM79" s="381"/>
      <c r="EGU79" s="392"/>
      <c r="EGV79" s="381"/>
      <c r="EHD79" s="392"/>
      <c r="EHE79" s="381"/>
      <c r="EHM79" s="392"/>
      <c r="EHN79" s="381"/>
      <c r="EHV79" s="392"/>
      <c r="EHW79" s="381"/>
      <c r="EIE79" s="392"/>
      <c r="EIF79" s="381"/>
      <c r="EIN79" s="392"/>
      <c r="EIO79" s="381"/>
      <c r="EIW79" s="392"/>
      <c r="EIX79" s="381"/>
      <c r="EJF79" s="392"/>
      <c r="EJG79" s="381"/>
      <c r="EJO79" s="392"/>
      <c r="EJP79" s="381"/>
      <c r="EJX79" s="392"/>
      <c r="EJY79" s="381"/>
      <c r="EKG79" s="392"/>
      <c r="EKH79" s="381"/>
      <c r="EKP79" s="392"/>
      <c r="EKQ79" s="381"/>
      <c r="EKY79" s="392"/>
      <c r="EKZ79" s="381"/>
      <c r="ELH79" s="392"/>
      <c r="ELI79" s="381"/>
      <c r="ELQ79" s="392"/>
      <c r="ELR79" s="381"/>
      <c r="ELZ79" s="392"/>
      <c r="EMA79" s="381"/>
      <c r="EMI79" s="392"/>
      <c r="EMJ79" s="381"/>
      <c r="EMR79" s="392"/>
      <c r="EMS79" s="381"/>
      <c r="ENA79" s="392"/>
      <c r="ENB79" s="381"/>
      <c r="ENJ79" s="392"/>
      <c r="ENK79" s="381"/>
      <c r="ENS79" s="392"/>
      <c r="ENT79" s="381"/>
      <c r="EOB79" s="392"/>
      <c r="EOC79" s="381"/>
      <c r="EOK79" s="392"/>
      <c r="EOL79" s="381"/>
      <c r="EOT79" s="392"/>
      <c r="EOU79" s="381"/>
      <c r="EPC79" s="392"/>
      <c r="EPD79" s="381"/>
      <c r="EPL79" s="392"/>
      <c r="EPM79" s="381"/>
      <c r="EPU79" s="392"/>
      <c r="EPV79" s="381"/>
      <c r="EQD79" s="392"/>
      <c r="EQE79" s="381"/>
      <c r="EQM79" s="392"/>
      <c r="EQN79" s="381"/>
      <c r="EQV79" s="392"/>
      <c r="EQW79" s="381"/>
      <c r="ERE79" s="392"/>
      <c r="ERF79" s="381"/>
      <c r="ERN79" s="392"/>
      <c r="ERO79" s="381"/>
      <c r="ERW79" s="392"/>
      <c r="ERX79" s="381"/>
      <c r="ESF79" s="392"/>
      <c r="ESG79" s="381"/>
      <c r="ESO79" s="392"/>
      <c r="ESP79" s="381"/>
      <c r="ESX79" s="392"/>
      <c r="ESY79" s="381"/>
      <c r="ETG79" s="392"/>
      <c r="ETH79" s="381"/>
      <c r="ETP79" s="392"/>
      <c r="ETQ79" s="381"/>
      <c r="ETY79" s="392"/>
      <c r="ETZ79" s="381"/>
      <c r="EUH79" s="392"/>
      <c r="EUI79" s="381"/>
      <c r="EUQ79" s="392"/>
      <c r="EUR79" s="381"/>
      <c r="EUZ79" s="392"/>
      <c r="EVA79" s="381"/>
      <c r="EVI79" s="392"/>
      <c r="EVJ79" s="381"/>
      <c r="EVR79" s="392"/>
      <c r="EVS79" s="381"/>
      <c r="EWA79" s="392"/>
      <c r="EWB79" s="381"/>
      <c r="EWJ79" s="392"/>
      <c r="EWK79" s="381"/>
      <c r="EWS79" s="392"/>
      <c r="EWT79" s="381"/>
      <c r="EXB79" s="392"/>
      <c r="EXC79" s="381"/>
      <c r="EXK79" s="392"/>
      <c r="EXL79" s="381"/>
      <c r="EXT79" s="392"/>
      <c r="EXU79" s="381"/>
      <c r="EYC79" s="392"/>
      <c r="EYD79" s="381"/>
      <c r="EYL79" s="392"/>
      <c r="EYM79" s="381"/>
      <c r="EYU79" s="392"/>
      <c r="EYV79" s="381"/>
      <c r="EZD79" s="392"/>
      <c r="EZE79" s="381"/>
      <c r="EZM79" s="392"/>
      <c r="EZN79" s="381"/>
      <c r="EZV79" s="392"/>
      <c r="EZW79" s="381"/>
      <c r="FAE79" s="392"/>
      <c r="FAF79" s="381"/>
      <c r="FAN79" s="392"/>
      <c r="FAO79" s="381"/>
      <c r="FAW79" s="392"/>
      <c r="FAX79" s="381"/>
      <c r="FBF79" s="392"/>
      <c r="FBG79" s="381"/>
      <c r="FBO79" s="392"/>
      <c r="FBP79" s="381"/>
      <c r="FBX79" s="392"/>
      <c r="FBY79" s="381"/>
      <c r="FCG79" s="392"/>
      <c r="FCH79" s="381"/>
      <c r="FCP79" s="392"/>
      <c r="FCQ79" s="381"/>
      <c r="FCY79" s="392"/>
      <c r="FCZ79" s="381"/>
      <c r="FDH79" s="392"/>
      <c r="FDI79" s="381"/>
      <c r="FDQ79" s="392"/>
      <c r="FDR79" s="381"/>
      <c r="FDZ79" s="392"/>
      <c r="FEA79" s="381"/>
      <c r="FEI79" s="392"/>
      <c r="FEJ79" s="381"/>
      <c r="FER79" s="392"/>
      <c r="FES79" s="381"/>
      <c r="FFA79" s="392"/>
      <c r="FFB79" s="381"/>
      <c r="FFJ79" s="392"/>
      <c r="FFK79" s="381"/>
      <c r="FFS79" s="392"/>
      <c r="FFT79" s="381"/>
      <c r="FGB79" s="392"/>
      <c r="FGC79" s="381"/>
      <c r="FGK79" s="392"/>
      <c r="FGL79" s="381"/>
      <c r="FGT79" s="392"/>
      <c r="FGU79" s="381"/>
      <c r="FHC79" s="392"/>
      <c r="FHD79" s="381"/>
      <c r="FHL79" s="392"/>
      <c r="FHM79" s="381"/>
      <c r="FHU79" s="392"/>
      <c r="FHV79" s="381"/>
      <c r="FID79" s="392"/>
      <c r="FIE79" s="381"/>
      <c r="FIM79" s="392"/>
      <c r="FIN79" s="381"/>
      <c r="FIV79" s="392"/>
      <c r="FIW79" s="381"/>
      <c r="FJE79" s="392"/>
      <c r="FJF79" s="381"/>
      <c r="FJN79" s="392"/>
      <c r="FJO79" s="381"/>
      <c r="FJW79" s="392"/>
      <c r="FJX79" s="381"/>
      <c r="FKF79" s="392"/>
      <c r="FKG79" s="381"/>
      <c r="FKO79" s="392"/>
      <c r="FKP79" s="381"/>
      <c r="FKX79" s="392"/>
      <c r="FKY79" s="381"/>
      <c r="FLG79" s="392"/>
      <c r="FLH79" s="381"/>
      <c r="FLP79" s="392"/>
      <c r="FLQ79" s="381"/>
      <c r="FLY79" s="392"/>
      <c r="FLZ79" s="381"/>
      <c r="FMH79" s="392"/>
      <c r="FMI79" s="381"/>
      <c r="FMQ79" s="392"/>
      <c r="FMR79" s="381"/>
      <c r="FMZ79" s="392"/>
      <c r="FNA79" s="381"/>
      <c r="FNI79" s="392"/>
      <c r="FNJ79" s="381"/>
      <c r="FNR79" s="392"/>
      <c r="FNS79" s="381"/>
      <c r="FOA79" s="392"/>
      <c r="FOB79" s="381"/>
      <c r="FOJ79" s="392"/>
      <c r="FOK79" s="381"/>
      <c r="FOS79" s="392"/>
      <c r="FOT79" s="381"/>
      <c r="FPB79" s="392"/>
      <c r="FPC79" s="381"/>
      <c r="FPK79" s="392"/>
      <c r="FPL79" s="381"/>
      <c r="FPT79" s="392"/>
      <c r="FPU79" s="381"/>
      <c r="FQC79" s="392"/>
      <c r="FQD79" s="381"/>
      <c r="FQL79" s="392"/>
      <c r="FQM79" s="381"/>
      <c r="FQU79" s="392"/>
      <c r="FQV79" s="381"/>
      <c r="FRD79" s="392"/>
      <c r="FRE79" s="381"/>
      <c r="FRM79" s="392"/>
      <c r="FRN79" s="381"/>
      <c r="FRV79" s="392"/>
      <c r="FRW79" s="381"/>
      <c r="FSE79" s="392"/>
      <c r="FSF79" s="381"/>
      <c r="FSN79" s="392"/>
      <c r="FSO79" s="381"/>
      <c r="FSW79" s="392"/>
      <c r="FSX79" s="381"/>
      <c r="FTF79" s="392"/>
      <c r="FTG79" s="381"/>
      <c r="FTO79" s="392"/>
      <c r="FTP79" s="381"/>
      <c r="FTX79" s="392"/>
      <c r="FTY79" s="381"/>
      <c r="FUG79" s="392"/>
      <c r="FUH79" s="381"/>
      <c r="FUP79" s="392"/>
      <c r="FUQ79" s="381"/>
      <c r="FUY79" s="392"/>
      <c r="FUZ79" s="381"/>
      <c r="FVH79" s="392"/>
      <c r="FVI79" s="381"/>
      <c r="FVQ79" s="392"/>
      <c r="FVR79" s="381"/>
      <c r="FVZ79" s="392"/>
      <c r="FWA79" s="381"/>
      <c r="FWI79" s="392"/>
      <c r="FWJ79" s="381"/>
      <c r="FWR79" s="392"/>
      <c r="FWS79" s="381"/>
      <c r="FXA79" s="392"/>
      <c r="FXB79" s="381"/>
      <c r="FXJ79" s="392"/>
      <c r="FXK79" s="381"/>
      <c r="FXS79" s="392"/>
      <c r="FXT79" s="381"/>
      <c r="FYB79" s="392"/>
      <c r="FYC79" s="381"/>
      <c r="FYK79" s="392"/>
      <c r="FYL79" s="381"/>
      <c r="FYT79" s="392"/>
      <c r="FYU79" s="381"/>
      <c r="FZC79" s="392"/>
      <c r="FZD79" s="381"/>
      <c r="FZL79" s="392"/>
      <c r="FZM79" s="381"/>
      <c r="FZU79" s="392"/>
      <c r="FZV79" s="381"/>
      <c r="GAD79" s="392"/>
      <c r="GAE79" s="381"/>
      <c r="GAM79" s="392"/>
      <c r="GAN79" s="381"/>
      <c r="GAV79" s="392"/>
      <c r="GAW79" s="381"/>
      <c r="GBE79" s="392"/>
      <c r="GBF79" s="381"/>
      <c r="GBN79" s="392"/>
      <c r="GBO79" s="381"/>
      <c r="GBW79" s="392"/>
      <c r="GBX79" s="381"/>
      <c r="GCF79" s="392"/>
      <c r="GCG79" s="381"/>
      <c r="GCO79" s="392"/>
      <c r="GCP79" s="381"/>
      <c r="GCX79" s="392"/>
      <c r="GCY79" s="381"/>
      <c r="GDG79" s="392"/>
      <c r="GDH79" s="381"/>
      <c r="GDP79" s="392"/>
      <c r="GDQ79" s="381"/>
      <c r="GDY79" s="392"/>
      <c r="GDZ79" s="381"/>
      <c r="GEH79" s="392"/>
      <c r="GEI79" s="381"/>
      <c r="GEQ79" s="392"/>
      <c r="GER79" s="381"/>
      <c r="GEZ79" s="392"/>
      <c r="GFA79" s="381"/>
      <c r="GFI79" s="392"/>
      <c r="GFJ79" s="381"/>
      <c r="GFR79" s="392"/>
      <c r="GFS79" s="381"/>
      <c r="GGA79" s="392"/>
      <c r="GGB79" s="381"/>
      <c r="GGJ79" s="392"/>
      <c r="GGK79" s="381"/>
      <c r="GGS79" s="392"/>
      <c r="GGT79" s="381"/>
      <c r="GHB79" s="392"/>
      <c r="GHC79" s="381"/>
      <c r="GHK79" s="392"/>
      <c r="GHL79" s="381"/>
      <c r="GHT79" s="392"/>
      <c r="GHU79" s="381"/>
      <c r="GIC79" s="392"/>
      <c r="GID79" s="381"/>
      <c r="GIL79" s="392"/>
      <c r="GIM79" s="381"/>
      <c r="GIU79" s="392"/>
      <c r="GIV79" s="381"/>
      <c r="GJD79" s="392"/>
      <c r="GJE79" s="381"/>
      <c r="GJM79" s="392"/>
      <c r="GJN79" s="381"/>
      <c r="GJV79" s="392"/>
      <c r="GJW79" s="381"/>
      <c r="GKE79" s="392"/>
      <c r="GKF79" s="381"/>
      <c r="GKN79" s="392"/>
      <c r="GKO79" s="381"/>
      <c r="GKW79" s="392"/>
      <c r="GKX79" s="381"/>
      <c r="GLF79" s="392"/>
      <c r="GLG79" s="381"/>
      <c r="GLO79" s="392"/>
      <c r="GLP79" s="381"/>
      <c r="GLX79" s="392"/>
      <c r="GLY79" s="381"/>
      <c r="GMG79" s="392"/>
      <c r="GMH79" s="381"/>
      <c r="GMP79" s="392"/>
      <c r="GMQ79" s="381"/>
      <c r="GMY79" s="392"/>
      <c r="GMZ79" s="381"/>
      <c r="GNH79" s="392"/>
      <c r="GNI79" s="381"/>
      <c r="GNQ79" s="392"/>
      <c r="GNR79" s="381"/>
      <c r="GNZ79" s="392"/>
      <c r="GOA79" s="381"/>
      <c r="GOI79" s="392"/>
      <c r="GOJ79" s="381"/>
      <c r="GOR79" s="392"/>
      <c r="GOS79" s="381"/>
      <c r="GPA79" s="392"/>
      <c r="GPB79" s="381"/>
      <c r="GPJ79" s="392"/>
      <c r="GPK79" s="381"/>
      <c r="GPS79" s="392"/>
      <c r="GPT79" s="381"/>
      <c r="GQB79" s="392"/>
      <c r="GQC79" s="381"/>
      <c r="GQK79" s="392"/>
      <c r="GQL79" s="381"/>
      <c r="GQT79" s="392"/>
      <c r="GQU79" s="381"/>
      <c r="GRC79" s="392"/>
      <c r="GRD79" s="381"/>
      <c r="GRL79" s="392"/>
      <c r="GRM79" s="381"/>
      <c r="GRU79" s="392"/>
      <c r="GRV79" s="381"/>
      <c r="GSD79" s="392"/>
      <c r="GSE79" s="381"/>
      <c r="GSM79" s="392"/>
      <c r="GSN79" s="381"/>
      <c r="GSV79" s="392"/>
      <c r="GSW79" s="381"/>
      <c r="GTE79" s="392"/>
      <c r="GTF79" s="381"/>
      <c r="GTN79" s="392"/>
      <c r="GTO79" s="381"/>
      <c r="GTW79" s="392"/>
      <c r="GTX79" s="381"/>
      <c r="GUF79" s="392"/>
      <c r="GUG79" s="381"/>
      <c r="GUO79" s="392"/>
      <c r="GUP79" s="381"/>
      <c r="GUX79" s="392"/>
      <c r="GUY79" s="381"/>
      <c r="GVG79" s="392"/>
      <c r="GVH79" s="381"/>
      <c r="GVP79" s="392"/>
      <c r="GVQ79" s="381"/>
      <c r="GVY79" s="392"/>
      <c r="GVZ79" s="381"/>
      <c r="GWH79" s="392"/>
      <c r="GWI79" s="381"/>
      <c r="GWQ79" s="392"/>
      <c r="GWR79" s="381"/>
      <c r="GWZ79" s="392"/>
      <c r="GXA79" s="381"/>
      <c r="GXI79" s="392"/>
      <c r="GXJ79" s="381"/>
      <c r="GXR79" s="392"/>
      <c r="GXS79" s="381"/>
      <c r="GYA79" s="392"/>
      <c r="GYB79" s="381"/>
      <c r="GYJ79" s="392"/>
      <c r="GYK79" s="381"/>
      <c r="GYS79" s="392"/>
      <c r="GYT79" s="381"/>
      <c r="GZB79" s="392"/>
      <c r="GZC79" s="381"/>
      <c r="GZK79" s="392"/>
      <c r="GZL79" s="381"/>
      <c r="GZT79" s="392"/>
      <c r="GZU79" s="381"/>
      <c r="HAC79" s="392"/>
      <c r="HAD79" s="381"/>
      <c r="HAL79" s="392"/>
      <c r="HAM79" s="381"/>
      <c r="HAU79" s="392"/>
      <c r="HAV79" s="381"/>
      <c r="HBD79" s="392"/>
      <c r="HBE79" s="381"/>
      <c r="HBM79" s="392"/>
      <c r="HBN79" s="381"/>
      <c r="HBV79" s="392"/>
      <c r="HBW79" s="381"/>
      <c r="HCE79" s="392"/>
      <c r="HCF79" s="381"/>
      <c r="HCN79" s="392"/>
      <c r="HCO79" s="381"/>
      <c r="HCW79" s="392"/>
      <c r="HCX79" s="381"/>
      <c r="HDF79" s="392"/>
      <c r="HDG79" s="381"/>
      <c r="HDO79" s="392"/>
      <c r="HDP79" s="381"/>
      <c r="HDX79" s="392"/>
      <c r="HDY79" s="381"/>
      <c r="HEG79" s="392"/>
      <c r="HEH79" s="381"/>
      <c r="HEP79" s="392"/>
      <c r="HEQ79" s="381"/>
      <c r="HEY79" s="392"/>
      <c r="HEZ79" s="381"/>
      <c r="HFH79" s="392"/>
      <c r="HFI79" s="381"/>
      <c r="HFQ79" s="392"/>
      <c r="HFR79" s="381"/>
      <c r="HFZ79" s="392"/>
      <c r="HGA79" s="381"/>
      <c r="HGI79" s="392"/>
      <c r="HGJ79" s="381"/>
      <c r="HGR79" s="392"/>
      <c r="HGS79" s="381"/>
      <c r="HHA79" s="392"/>
      <c r="HHB79" s="381"/>
      <c r="HHJ79" s="392"/>
      <c r="HHK79" s="381"/>
      <c r="HHS79" s="392"/>
      <c r="HHT79" s="381"/>
      <c r="HIB79" s="392"/>
      <c r="HIC79" s="381"/>
      <c r="HIK79" s="392"/>
      <c r="HIL79" s="381"/>
      <c r="HIT79" s="392"/>
      <c r="HIU79" s="381"/>
      <c r="HJC79" s="392"/>
      <c r="HJD79" s="381"/>
      <c r="HJL79" s="392"/>
      <c r="HJM79" s="381"/>
      <c r="HJU79" s="392"/>
      <c r="HJV79" s="381"/>
      <c r="HKD79" s="392"/>
      <c r="HKE79" s="381"/>
      <c r="HKM79" s="392"/>
      <c r="HKN79" s="381"/>
      <c r="HKV79" s="392"/>
      <c r="HKW79" s="381"/>
      <c r="HLE79" s="392"/>
      <c r="HLF79" s="381"/>
      <c r="HLN79" s="392"/>
      <c r="HLO79" s="381"/>
      <c r="HLW79" s="392"/>
      <c r="HLX79" s="381"/>
      <c r="HMF79" s="392"/>
      <c r="HMG79" s="381"/>
      <c r="HMO79" s="392"/>
      <c r="HMP79" s="381"/>
      <c r="HMX79" s="392"/>
      <c r="HMY79" s="381"/>
      <c r="HNG79" s="392"/>
      <c r="HNH79" s="381"/>
      <c r="HNP79" s="392"/>
      <c r="HNQ79" s="381"/>
      <c r="HNY79" s="392"/>
      <c r="HNZ79" s="381"/>
      <c r="HOH79" s="392"/>
      <c r="HOI79" s="381"/>
      <c r="HOQ79" s="392"/>
      <c r="HOR79" s="381"/>
      <c r="HOZ79" s="392"/>
      <c r="HPA79" s="381"/>
      <c r="HPI79" s="392"/>
      <c r="HPJ79" s="381"/>
      <c r="HPR79" s="392"/>
      <c r="HPS79" s="381"/>
      <c r="HQA79" s="392"/>
      <c r="HQB79" s="381"/>
      <c r="HQJ79" s="392"/>
      <c r="HQK79" s="381"/>
      <c r="HQS79" s="392"/>
      <c r="HQT79" s="381"/>
      <c r="HRB79" s="392"/>
      <c r="HRC79" s="381"/>
      <c r="HRK79" s="392"/>
      <c r="HRL79" s="381"/>
      <c r="HRT79" s="392"/>
      <c r="HRU79" s="381"/>
      <c r="HSC79" s="392"/>
      <c r="HSD79" s="381"/>
      <c r="HSL79" s="392"/>
      <c r="HSM79" s="381"/>
      <c r="HSU79" s="392"/>
      <c r="HSV79" s="381"/>
      <c r="HTD79" s="392"/>
      <c r="HTE79" s="381"/>
      <c r="HTM79" s="392"/>
      <c r="HTN79" s="381"/>
      <c r="HTV79" s="392"/>
      <c r="HTW79" s="381"/>
      <c r="HUE79" s="392"/>
      <c r="HUF79" s="381"/>
      <c r="HUN79" s="392"/>
      <c r="HUO79" s="381"/>
      <c r="HUW79" s="392"/>
      <c r="HUX79" s="381"/>
      <c r="HVF79" s="392"/>
      <c r="HVG79" s="381"/>
      <c r="HVO79" s="392"/>
      <c r="HVP79" s="381"/>
      <c r="HVX79" s="392"/>
      <c r="HVY79" s="381"/>
      <c r="HWG79" s="392"/>
      <c r="HWH79" s="381"/>
      <c r="HWP79" s="392"/>
      <c r="HWQ79" s="381"/>
      <c r="HWY79" s="392"/>
      <c r="HWZ79" s="381"/>
      <c r="HXH79" s="392"/>
      <c r="HXI79" s="381"/>
      <c r="HXQ79" s="392"/>
      <c r="HXR79" s="381"/>
      <c r="HXZ79" s="392"/>
      <c r="HYA79" s="381"/>
      <c r="HYI79" s="392"/>
      <c r="HYJ79" s="381"/>
      <c r="HYR79" s="392"/>
      <c r="HYS79" s="381"/>
      <c r="HZA79" s="392"/>
      <c r="HZB79" s="381"/>
      <c r="HZJ79" s="392"/>
      <c r="HZK79" s="381"/>
      <c r="HZS79" s="392"/>
      <c r="HZT79" s="381"/>
      <c r="IAB79" s="392"/>
      <c r="IAC79" s="381"/>
      <c r="IAK79" s="392"/>
      <c r="IAL79" s="381"/>
      <c r="IAT79" s="392"/>
      <c r="IAU79" s="381"/>
      <c r="IBC79" s="392"/>
      <c r="IBD79" s="381"/>
      <c r="IBL79" s="392"/>
      <c r="IBM79" s="381"/>
      <c r="IBU79" s="392"/>
      <c r="IBV79" s="381"/>
      <c r="ICD79" s="392"/>
      <c r="ICE79" s="381"/>
      <c r="ICM79" s="392"/>
      <c r="ICN79" s="381"/>
      <c r="ICV79" s="392"/>
      <c r="ICW79" s="381"/>
      <c r="IDE79" s="392"/>
      <c r="IDF79" s="381"/>
      <c r="IDN79" s="392"/>
      <c r="IDO79" s="381"/>
      <c r="IDW79" s="392"/>
      <c r="IDX79" s="381"/>
      <c r="IEF79" s="392"/>
      <c r="IEG79" s="381"/>
      <c r="IEO79" s="392"/>
      <c r="IEP79" s="381"/>
      <c r="IEX79" s="392"/>
      <c r="IEY79" s="381"/>
      <c r="IFG79" s="392"/>
      <c r="IFH79" s="381"/>
      <c r="IFP79" s="392"/>
      <c r="IFQ79" s="381"/>
      <c r="IFY79" s="392"/>
      <c r="IFZ79" s="381"/>
      <c r="IGH79" s="392"/>
      <c r="IGI79" s="381"/>
      <c r="IGQ79" s="392"/>
      <c r="IGR79" s="381"/>
      <c r="IGZ79" s="392"/>
      <c r="IHA79" s="381"/>
      <c r="IHI79" s="392"/>
      <c r="IHJ79" s="381"/>
      <c r="IHR79" s="392"/>
      <c r="IHS79" s="381"/>
      <c r="IIA79" s="392"/>
      <c r="IIB79" s="381"/>
      <c r="IIJ79" s="392"/>
      <c r="IIK79" s="381"/>
      <c r="IIS79" s="392"/>
      <c r="IIT79" s="381"/>
      <c r="IJB79" s="392"/>
      <c r="IJC79" s="381"/>
      <c r="IJK79" s="392"/>
      <c r="IJL79" s="381"/>
      <c r="IJT79" s="392"/>
      <c r="IJU79" s="381"/>
      <c r="IKC79" s="392"/>
      <c r="IKD79" s="381"/>
      <c r="IKL79" s="392"/>
      <c r="IKM79" s="381"/>
      <c r="IKU79" s="392"/>
      <c r="IKV79" s="381"/>
      <c r="ILD79" s="392"/>
      <c r="ILE79" s="381"/>
      <c r="ILM79" s="392"/>
      <c r="ILN79" s="381"/>
      <c r="ILV79" s="392"/>
      <c r="ILW79" s="381"/>
      <c r="IME79" s="392"/>
      <c r="IMF79" s="381"/>
      <c r="IMN79" s="392"/>
      <c r="IMO79" s="381"/>
      <c r="IMW79" s="392"/>
      <c r="IMX79" s="381"/>
      <c r="INF79" s="392"/>
      <c r="ING79" s="381"/>
      <c r="INO79" s="392"/>
      <c r="INP79" s="381"/>
      <c r="INX79" s="392"/>
      <c r="INY79" s="381"/>
      <c r="IOG79" s="392"/>
      <c r="IOH79" s="381"/>
      <c r="IOP79" s="392"/>
      <c r="IOQ79" s="381"/>
      <c r="IOY79" s="392"/>
      <c r="IOZ79" s="381"/>
      <c r="IPH79" s="392"/>
      <c r="IPI79" s="381"/>
      <c r="IPQ79" s="392"/>
      <c r="IPR79" s="381"/>
      <c r="IPZ79" s="392"/>
      <c r="IQA79" s="381"/>
      <c r="IQI79" s="392"/>
      <c r="IQJ79" s="381"/>
      <c r="IQR79" s="392"/>
      <c r="IQS79" s="381"/>
      <c r="IRA79" s="392"/>
      <c r="IRB79" s="381"/>
      <c r="IRJ79" s="392"/>
      <c r="IRK79" s="381"/>
      <c r="IRS79" s="392"/>
      <c r="IRT79" s="381"/>
      <c r="ISB79" s="392"/>
      <c r="ISC79" s="381"/>
      <c r="ISK79" s="392"/>
      <c r="ISL79" s="381"/>
      <c r="IST79" s="392"/>
      <c r="ISU79" s="381"/>
      <c r="ITC79" s="392"/>
      <c r="ITD79" s="381"/>
      <c r="ITL79" s="392"/>
      <c r="ITM79" s="381"/>
      <c r="ITU79" s="392"/>
      <c r="ITV79" s="381"/>
      <c r="IUD79" s="392"/>
      <c r="IUE79" s="381"/>
      <c r="IUM79" s="392"/>
      <c r="IUN79" s="381"/>
      <c r="IUV79" s="392"/>
      <c r="IUW79" s="381"/>
      <c r="IVE79" s="392"/>
      <c r="IVF79" s="381"/>
      <c r="IVN79" s="392"/>
      <c r="IVO79" s="381"/>
      <c r="IVW79" s="392"/>
      <c r="IVX79" s="381"/>
      <c r="IWF79" s="392"/>
      <c r="IWG79" s="381"/>
      <c r="IWO79" s="392"/>
      <c r="IWP79" s="381"/>
      <c r="IWX79" s="392"/>
      <c r="IWY79" s="381"/>
      <c r="IXG79" s="392"/>
      <c r="IXH79" s="381"/>
      <c r="IXP79" s="392"/>
      <c r="IXQ79" s="381"/>
      <c r="IXY79" s="392"/>
      <c r="IXZ79" s="381"/>
      <c r="IYH79" s="392"/>
      <c r="IYI79" s="381"/>
      <c r="IYQ79" s="392"/>
      <c r="IYR79" s="381"/>
      <c r="IYZ79" s="392"/>
      <c r="IZA79" s="381"/>
      <c r="IZI79" s="392"/>
      <c r="IZJ79" s="381"/>
      <c r="IZR79" s="392"/>
      <c r="IZS79" s="381"/>
      <c r="JAA79" s="392"/>
      <c r="JAB79" s="381"/>
      <c r="JAJ79" s="392"/>
      <c r="JAK79" s="381"/>
      <c r="JAS79" s="392"/>
      <c r="JAT79" s="381"/>
      <c r="JBB79" s="392"/>
      <c r="JBC79" s="381"/>
      <c r="JBK79" s="392"/>
      <c r="JBL79" s="381"/>
      <c r="JBT79" s="392"/>
      <c r="JBU79" s="381"/>
      <c r="JCC79" s="392"/>
      <c r="JCD79" s="381"/>
      <c r="JCL79" s="392"/>
      <c r="JCM79" s="381"/>
      <c r="JCU79" s="392"/>
      <c r="JCV79" s="381"/>
      <c r="JDD79" s="392"/>
      <c r="JDE79" s="381"/>
      <c r="JDM79" s="392"/>
      <c r="JDN79" s="381"/>
      <c r="JDV79" s="392"/>
      <c r="JDW79" s="381"/>
      <c r="JEE79" s="392"/>
      <c r="JEF79" s="381"/>
      <c r="JEN79" s="392"/>
      <c r="JEO79" s="381"/>
      <c r="JEW79" s="392"/>
      <c r="JEX79" s="381"/>
      <c r="JFF79" s="392"/>
      <c r="JFG79" s="381"/>
      <c r="JFO79" s="392"/>
      <c r="JFP79" s="381"/>
      <c r="JFX79" s="392"/>
      <c r="JFY79" s="381"/>
      <c r="JGG79" s="392"/>
      <c r="JGH79" s="381"/>
      <c r="JGP79" s="392"/>
      <c r="JGQ79" s="381"/>
      <c r="JGY79" s="392"/>
      <c r="JGZ79" s="381"/>
      <c r="JHH79" s="392"/>
      <c r="JHI79" s="381"/>
      <c r="JHQ79" s="392"/>
      <c r="JHR79" s="381"/>
      <c r="JHZ79" s="392"/>
      <c r="JIA79" s="381"/>
      <c r="JII79" s="392"/>
      <c r="JIJ79" s="381"/>
      <c r="JIR79" s="392"/>
      <c r="JIS79" s="381"/>
      <c r="JJA79" s="392"/>
      <c r="JJB79" s="381"/>
      <c r="JJJ79" s="392"/>
      <c r="JJK79" s="381"/>
      <c r="JJS79" s="392"/>
      <c r="JJT79" s="381"/>
      <c r="JKB79" s="392"/>
      <c r="JKC79" s="381"/>
      <c r="JKK79" s="392"/>
      <c r="JKL79" s="381"/>
      <c r="JKT79" s="392"/>
      <c r="JKU79" s="381"/>
      <c r="JLC79" s="392"/>
      <c r="JLD79" s="381"/>
      <c r="JLL79" s="392"/>
      <c r="JLM79" s="381"/>
      <c r="JLU79" s="392"/>
      <c r="JLV79" s="381"/>
      <c r="JMD79" s="392"/>
      <c r="JME79" s="381"/>
      <c r="JMM79" s="392"/>
      <c r="JMN79" s="381"/>
      <c r="JMV79" s="392"/>
      <c r="JMW79" s="381"/>
      <c r="JNE79" s="392"/>
      <c r="JNF79" s="381"/>
      <c r="JNN79" s="392"/>
      <c r="JNO79" s="381"/>
      <c r="JNW79" s="392"/>
      <c r="JNX79" s="381"/>
      <c r="JOF79" s="392"/>
      <c r="JOG79" s="381"/>
      <c r="JOO79" s="392"/>
      <c r="JOP79" s="381"/>
      <c r="JOX79" s="392"/>
      <c r="JOY79" s="381"/>
      <c r="JPG79" s="392"/>
      <c r="JPH79" s="381"/>
      <c r="JPP79" s="392"/>
      <c r="JPQ79" s="381"/>
      <c r="JPY79" s="392"/>
      <c r="JPZ79" s="381"/>
      <c r="JQH79" s="392"/>
      <c r="JQI79" s="381"/>
      <c r="JQQ79" s="392"/>
      <c r="JQR79" s="381"/>
      <c r="JQZ79" s="392"/>
      <c r="JRA79" s="381"/>
      <c r="JRI79" s="392"/>
      <c r="JRJ79" s="381"/>
      <c r="JRR79" s="392"/>
      <c r="JRS79" s="381"/>
      <c r="JSA79" s="392"/>
      <c r="JSB79" s="381"/>
      <c r="JSJ79" s="392"/>
      <c r="JSK79" s="381"/>
      <c r="JSS79" s="392"/>
      <c r="JST79" s="381"/>
      <c r="JTB79" s="392"/>
      <c r="JTC79" s="381"/>
      <c r="JTK79" s="392"/>
      <c r="JTL79" s="381"/>
      <c r="JTT79" s="392"/>
      <c r="JTU79" s="381"/>
      <c r="JUC79" s="392"/>
      <c r="JUD79" s="381"/>
      <c r="JUL79" s="392"/>
      <c r="JUM79" s="381"/>
      <c r="JUU79" s="392"/>
      <c r="JUV79" s="381"/>
      <c r="JVD79" s="392"/>
      <c r="JVE79" s="381"/>
      <c r="JVM79" s="392"/>
      <c r="JVN79" s="381"/>
      <c r="JVV79" s="392"/>
      <c r="JVW79" s="381"/>
      <c r="JWE79" s="392"/>
      <c r="JWF79" s="381"/>
      <c r="JWN79" s="392"/>
      <c r="JWO79" s="381"/>
      <c r="JWW79" s="392"/>
      <c r="JWX79" s="381"/>
      <c r="JXF79" s="392"/>
      <c r="JXG79" s="381"/>
      <c r="JXO79" s="392"/>
      <c r="JXP79" s="381"/>
      <c r="JXX79" s="392"/>
      <c r="JXY79" s="381"/>
      <c r="JYG79" s="392"/>
      <c r="JYH79" s="381"/>
      <c r="JYP79" s="392"/>
      <c r="JYQ79" s="381"/>
      <c r="JYY79" s="392"/>
      <c r="JYZ79" s="381"/>
      <c r="JZH79" s="392"/>
      <c r="JZI79" s="381"/>
      <c r="JZQ79" s="392"/>
      <c r="JZR79" s="381"/>
      <c r="JZZ79" s="392"/>
      <c r="KAA79" s="381"/>
      <c r="KAI79" s="392"/>
      <c r="KAJ79" s="381"/>
      <c r="KAR79" s="392"/>
      <c r="KAS79" s="381"/>
      <c r="KBA79" s="392"/>
      <c r="KBB79" s="381"/>
      <c r="KBJ79" s="392"/>
      <c r="KBK79" s="381"/>
      <c r="KBS79" s="392"/>
      <c r="KBT79" s="381"/>
      <c r="KCB79" s="392"/>
      <c r="KCC79" s="381"/>
      <c r="KCK79" s="392"/>
      <c r="KCL79" s="381"/>
      <c r="KCT79" s="392"/>
      <c r="KCU79" s="381"/>
      <c r="KDC79" s="392"/>
      <c r="KDD79" s="381"/>
      <c r="KDL79" s="392"/>
      <c r="KDM79" s="381"/>
      <c r="KDU79" s="392"/>
      <c r="KDV79" s="381"/>
      <c r="KED79" s="392"/>
      <c r="KEE79" s="381"/>
      <c r="KEM79" s="392"/>
      <c r="KEN79" s="381"/>
      <c r="KEV79" s="392"/>
      <c r="KEW79" s="381"/>
      <c r="KFE79" s="392"/>
      <c r="KFF79" s="381"/>
      <c r="KFN79" s="392"/>
      <c r="KFO79" s="381"/>
      <c r="KFW79" s="392"/>
      <c r="KFX79" s="381"/>
      <c r="KGF79" s="392"/>
      <c r="KGG79" s="381"/>
      <c r="KGO79" s="392"/>
      <c r="KGP79" s="381"/>
      <c r="KGX79" s="392"/>
      <c r="KGY79" s="381"/>
      <c r="KHG79" s="392"/>
      <c r="KHH79" s="381"/>
      <c r="KHP79" s="392"/>
      <c r="KHQ79" s="381"/>
      <c r="KHY79" s="392"/>
      <c r="KHZ79" s="381"/>
      <c r="KIH79" s="392"/>
      <c r="KII79" s="381"/>
      <c r="KIQ79" s="392"/>
      <c r="KIR79" s="381"/>
      <c r="KIZ79" s="392"/>
      <c r="KJA79" s="381"/>
      <c r="KJI79" s="392"/>
      <c r="KJJ79" s="381"/>
      <c r="KJR79" s="392"/>
      <c r="KJS79" s="381"/>
      <c r="KKA79" s="392"/>
      <c r="KKB79" s="381"/>
      <c r="KKJ79" s="392"/>
      <c r="KKK79" s="381"/>
      <c r="KKS79" s="392"/>
      <c r="KKT79" s="381"/>
      <c r="KLB79" s="392"/>
      <c r="KLC79" s="381"/>
      <c r="KLK79" s="392"/>
      <c r="KLL79" s="381"/>
      <c r="KLT79" s="392"/>
      <c r="KLU79" s="381"/>
      <c r="KMC79" s="392"/>
      <c r="KMD79" s="381"/>
      <c r="KML79" s="392"/>
      <c r="KMM79" s="381"/>
      <c r="KMU79" s="392"/>
      <c r="KMV79" s="381"/>
      <c r="KND79" s="392"/>
      <c r="KNE79" s="381"/>
      <c r="KNM79" s="392"/>
      <c r="KNN79" s="381"/>
      <c r="KNV79" s="392"/>
      <c r="KNW79" s="381"/>
      <c r="KOE79" s="392"/>
      <c r="KOF79" s="381"/>
      <c r="KON79" s="392"/>
      <c r="KOO79" s="381"/>
      <c r="KOW79" s="392"/>
      <c r="KOX79" s="381"/>
      <c r="KPF79" s="392"/>
      <c r="KPG79" s="381"/>
      <c r="KPO79" s="392"/>
      <c r="KPP79" s="381"/>
      <c r="KPX79" s="392"/>
      <c r="KPY79" s="381"/>
      <c r="KQG79" s="392"/>
      <c r="KQH79" s="381"/>
      <c r="KQP79" s="392"/>
      <c r="KQQ79" s="381"/>
      <c r="KQY79" s="392"/>
      <c r="KQZ79" s="381"/>
      <c r="KRH79" s="392"/>
      <c r="KRI79" s="381"/>
      <c r="KRQ79" s="392"/>
      <c r="KRR79" s="381"/>
      <c r="KRZ79" s="392"/>
      <c r="KSA79" s="381"/>
      <c r="KSI79" s="392"/>
      <c r="KSJ79" s="381"/>
      <c r="KSR79" s="392"/>
      <c r="KSS79" s="381"/>
      <c r="KTA79" s="392"/>
      <c r="KTB79" s="381"/>
      <c r="KTJ79" s="392"/>
      <c r="KTK79" s="381"/>
      <c r="KTS79" s="392"/>
      <c r="KTT79" s="381"/>
      <c r="KUB79" s="392"/>
      <c r="KUC79" s="381"/>
      <c r="KUK79" s="392"/>
      <c r="KUL79" s="381"/>
      <c r="KUT79" s="392"/>
      <c r="KUU79" s="381"/>
      <c r="KVC79" s="392"/>
      <c r="KVD79" s="381"/>
      <c r="KVL79" s="392"/>
      <c r="KVM79" s="381"/>
      <c r="KVU79" s="392"/>
      <c r="KVV79" s="381"/>
      <c r="KWD79" s="392"/>
      <c r="KWE79" s="381"/>
      <c r="KWM79" s="392"/>
      <c r="KWN79" s="381"/>
      <c r="KWV79" s="392"/>
      <c r="KWW79" s="381"/>
      <c r="KXE79" s="392"/>
      <c r="KXF79" s="381"/>
      <c r="KXN79" s="392"/>
      <c r="KXO79" s="381"/>
      <c r="KXW79" s="392"/>
      <c r="KXX79" s="381"/>
      <c r="KYF79" s="392"/>
      <c r="KYG79" s="381"/>
      <c r="KYO79" s="392"/>
      <c r="KYP79" s="381"/>
      <c r="KYX79" s="392"/>
      <c r="KYY79" s="381"/>
      <c r="KZG79" s="392"/>
      <c r="KZH79" s="381"/>
      <c r="KZP79" s="392"/>
      <c r="KZQ79" s="381"/>
      <c r="KZY79" s="392"/>
      <c r="KZZ79" s="381"/>
      <c r="LAH79" s="392"/>
      <c r="LAI79" s="381"/>
      <c r="LAQ79" s="392"/>
      <c r="LAR79" s="381"/>
      <c r="LAZ79" s="392"/>
      <c r="LBA79" s="381"/>
      <c r="LBI79" s="392"/>
      <c r="LBJ79" s="381"/>
      <c r="LBR79" s="392"/>
      <c r="LBS79" s="381"/>
      <c r="LCA79" s="392"/>
      <c r="LCB79" s="381"/>
      <c r="LCJ79" s="392"/>
      <c r="LCK79" s="381"/>
      <c r="LCS79" s="392"/>
      <c r="LCT79" s="381"/>
      <c r="LDB79" s="392"/>
      <c r="LDC79" s="381"/>
      <c r="LDK79" s="392"/>
      <c r="LDL79" s="381"/>
      <c r="LDT79" s="392"/>
      <c r="LDU79" s="381"/>
      <c r="LEC79" s="392"/>
      <c r="LED79" s="381"/>
      <c r="LEL79" s="392"/>
      <c r="LEM79" s="381"/>
      <c r="LEU79" s="392"/>
      <c r="LEV79" s="381"/>
      <c r="LFD79" s="392"/>
      <c r="LFE79" s="381"/>
      <c r="LFM79" s="392"/>
      <c r="LFN79" s="381"/>
      <c r="LFV79" s="392"/>
      <c r="LFW79" s="381"/>
      <c r="LGE79" s="392"/>
      <c r="LGF79" s="381"/>
      <c r="LGN79" s="392"/>
      <c r="LGO79" s="381"/>
      <c r="LGW79" s="392"/>
      <c r="LGX79" s="381"/>
      <c r="LHF79" s="392"/>
      <c r="LHG79" s="381"/>
      <c r="LHO79" s="392"/>
      <c r="LHP79" s="381"/>
      <c r="LHX79" s="392"/>
      <c r="LHY79" s="381"/>
      <c r="LIG79" s="392"/>
      <c r="LIH79" s="381"/>
      <c r="LIP79" s="392"/>
      <c r="LIQ79" s="381"/>
      <c r="LIY79" s="392"/>
      <c r="LIZ79" s="381"/>
      <c r="LJH79" s="392"/>
      <c r="LJI79" s="381"/>
      <c r="LJQ79" s="392"/>
      <c r="LJR79" s="381"/>
      <c r="LJZ79" s="392"/>
      <c r="LKA79" s="381"/>
      <c r="LKI79" s="392"/>
      <c r="LKJ79" s="381"/>
      <c r="LKR79" s="392"/>
      <c r="LKS79" s="381"/>
      <c r="LLA79" s="392"/>
      <c r="LLB79" s="381"/>
      <c r="LLJ79" s="392"/>
      <c r="LLK79" s="381"/>
      <c r="LLS79" s="392"/>
      <c r="LLT79" s="381"/>
      <c r="LMB79" s="392"/>
      <c r="LMC79" s="381"/>
      <c r="LMK79" s="392"/>
      <c r="LML79" s="381"/>
      <c r="LMT79" s="392"/>
      <c r="LMU79" s="381"/>
      <c r="LNC79" s="392"/>
      <c r="LND79" s="381"/>
      <c r="LNL79" s="392"/>
      <c r="LNM79" s="381"/>
      <c r="LNU79" s="392"/>
      <c r="LNV79" s="381"/>
      <c r="LOD79" s="392"/>
      <c r="LOE79" s="381"/>
      <c r="LOM79" s="392"/>
      <c r="LON79" s="381"/>
      <c r="LOV79" s="392"/>
      <c r="LOW79" s="381"/>
      <c r="LPE79" s="392"/>
      <c r="LPF79" s="381"/>
      <c r="LPN79" s="392"/>
      <c r="LPO79" s="381"/>
      <c r="LPW79" s="392"/>
      <c r="LPX79" s="381"/>
      <c r="LQF79" s="392"/>
      <c r="LQG79" s="381"/>
      <c r="LQO79" s="392"/>
      <c r="LQP79" s="381"/>
      <c r="LQX79" s="392"/>
      <c r="LQY79" s="381"/>
      <c r="LRG79" s="392"/>
      <c r="LRH79" s="381"/>
      <c r="LRP79" s="392"/>
      <c r="LRQ79" s="381"/>
      <c r="LRY79" s="392"/>
      <c r="LRZ79" s="381"/>
      <c r="LSH79" s="392"/>
      <c r="LSI79" s="381"/>
      <c r="LSQ79" s="392"/>
      <c r="LSR79" s="381"/>
      <c r="LSZ79" s="392"/>
      <c r="LTA79" s="381"/>
      <c r="LTI79" s="392"/>
      <c r="LTJ79" s="381"/>
      <c r="LTR79" s="392"/>
      <c r="LTS79" s="381"/>
      <c r="LUA79" s="392"/>
      <c r="LUB79" s="381"/>
      <c r="LUJ79" s="392"/>
      <c r="LUK79" s="381"/>
      <c r="LUS79" s="392"/>
      <c r="LUT79" s="381"/>
      <c r="LVB79" s="392"/>
      <c r="LVC79" s="381"/>
      <c r="LVK79" s="392"/>
      <c r="LVL79" s="381"/>
      <c r="LVT79" s="392"/>
      <c r="LVU79" s="381"/>
      <c r="LWC79" s="392"/>
      <c r="LWD79" s="381"/>
      <c r="LWL79" s="392"/>
      <c r="LWM79" s="381"/>
      <c r="LWU79" s="392"/>
      <c r="LWV79" s="381"/>
      <c r="LXD79" s="392"/>
      <c r="LXE79" s="381"/>
      <c r="LXM79" s="392"/>
      <c r="LXN79" s="381"/>
      <c r="LXV79" s="392"/>
      <c r="LXW79" s="381"/>
      <c r="LYE79" s="392"/>
      <c r="LYF79" s="381"/>
      <c r="LYN79" s="392"/>
      <c r="LYO79" s="381"/>
      <c r="LYW79" s="392"/>
      <c r="LYX79" s="381"/>
      <c r="LZF79" s="392"/>
      <c r="LZG79" s="381"/>
      <c r="LZO79" s="392"/>
      <c r="LZP79" s="381"/>
      <c r="LZX79" s="392"/>
      <c r="LZY79" s="381"/>
      <c r="MAG79" s="392"/>
      <c r="MAH79" s="381"/>
      <c r="MAP79" s="392"/>
      <c r="MAQ79" s="381"/>
      <c r="MAY79" s="392"/>
      <c r="MAZ79" s="381"/>
      <c r="MBH79" s="392"/>
      <c r="MBI79" s="381"/>
      <c r="MBQ79" s="392"/>
      <c r="MBR79" s="381"/>
      <c r="MBZ79" s="392"/>
      <c r="MCA79" s="381"/>
      <c r="MCI79" s="392"/>
      <c r="MCJ79" s="381"/>
      <c r="MCR79" s="392"/>
      <c r="MCS79" s="381"/>
      <c r="MDA79" s="392"/>
      <c r="MDB79" s="381"/>
      <c r="MDJ79" s="392"/>
      <c r="MDK79" s="381"/>
      <c r="MDS79" s="392"/>
      <c r="MDT79" s="381"/>
      <c r="MEB79" s="392"/>
      <c r="MEC79" s="381"/>
      <c r="MEK79" s="392"/>
      <c r="MEL79" s="381"/>
      <c r="MET79" s="392"/>
      <c r="MEU79" s="381"/>
      <c r="MFC79" s="392"/>
      <c r="MFD79" s="381"/>
      <c r="MFL79" s="392"/>
      <c r="MFM79" s="381"/>
      <c r="MFU79" s="392"/>
      <c r="MFV79" s="381"/>
      <c r="MGD79" s="392"/>
      <c r="MGE79" s="381"/>
      <c r="MGM79" s="392"/>
      <c r="MGN79" s="381"/>
      <c r="MGV79" s="392"/>
      <c r="MGW79" s="381"/>
      <c r="MHE79" s="392"/>
      <c r="MHF79" s="381"/>
      <c r="MHN79" s="392"/>
      <c r="MHO79" s="381"/>
      <c r="MHW79" s="392"/>
      <c r="MHX79" s="381"/>
      <c r="MIF79" s="392"/>
      <c r="MIG79" s="381"/>
      <c r="MIO79" s="392"/>
      <c r="MIP79" s="381"/>
      <c r="MIX79" s="392"/>
      <c r="MIY79" s="381"/>
      <c r="MJG79" s="392"/>
      <c r="MJH79" s="381"/>
      <c r="MJP79" s="392"/>
      <c r="MJQ79" s="381"/>
      <c r="MJY79" s="392"/>
      <c r="MJZ79" s="381"/>
      <c r="MKH79" s="392"/>
      <c r="MKI79" s="381"/>
      <c r="MKQ79" s="392"/>
      <c r="MKR79" s="381"/>
      <c r="MKZ79" s="392"/>
      <c r="MLA79" s="381"/>
      <c r="MLI79" s="392"/>
      <c r="MLJ79" s="381"/>
      <c r="MLR79" s="392"/>
      <c r="MLS79" s="381"/>
      <c r="MMA79" s="392"/>
      <c r="MMB79" s="381"/>
      <c r="MMJ79" s="392"/>
      <c r="MMK79" s="381"/>
      <c r="MMS79" s="392"/>
      <c r="MMT79" s="381"/>
      <c r="MNB79" s="392"/>
      <c r="MNC79" s="381"/>
      <c r="MNK79" s="392"/>
      <c r="MNL79" s="381"/>
      <c r="MNT79" s="392"/>
      <c r="MNU79" s="381"/>
      <c r="MOC79" s="392"/>
      <c r="MOD79" s="381"/>
      <c r="MOL79" s="392"/>
      <c r="MOM79" s="381"/>
      <c r="MOU79" s="392"/>
      <c r="MOV79" s="381"/>
      <c r="MPD79" s="392"/>
      <c r="MPE79" s="381"/>
      <c r="MPM79" s="392"/>
      <c r="MPN79" s="381"/>
      <c r="MPV79" s="392"/>
      <c r="MPW79" s="381"/>
      <c r="MQE79" s="392"/>
      <c r="MQF79" s="381"/>
      <c r="MQN79" s="392"/>
      <c r="MQO79" s="381"/>
      <c r="MQW79" s="392"/>
      <c r="MQX79" s="381"/>
      <c r="MRF79" s="392"/>
      <c r="MRG79" s="381"/>
      <c r="MRO79" s="392"/>
      <c r="MRP79" s="381"/>
      <c r="MRX79" s="392"/>
      <c r="MRY79" s="381"/>
      <c r="MSG79" s="392"/>
      <c r="MSH79" s="381"/>
      <c r="MSP79" s="392"/>
      <c r="MSQ79" s="381"/>
      <c r="MSY79" s="392"/>
      <c r="MSZ79" s="381"/>
      <c r="MTH79" s="392"/>
      <c r="MTI79" s="381"/>
      <c r="MTQ79" s="392"/>
      <c r="MTR79" s="381"/>
      <c r="MTZ79" s="392"/>
      <c r="MUA79" s="381"/>
      <c r="MUI79" s="392"/>
      <c r="MUJ79" s="381"/>
      <c r="MUR79" s="392"/>
      <c r="MUS79" s="381"/>
      <c r="MVA79" s="392"/>
      <c r="MVB79" s="381"/>
      <c r="MVJ79" s="392"/>
      <c r="MVK79" s="381"/>
      <c r="MVS79" s="392"/>
      <c r="MVT79" s="381"/>
      <c r="MWB79" s="392"/>
      <c r="MWC79" s="381"/>
      <c r="MWK79" s="392"/>
      <c r="MWL79" s="381"/>
      <c r="MWT79" s="392"/>
      <c r="MWU79" s="381"/>
      <c r="MXC79" s="392"/>
      <c r="MXD79" s="381"/>
      <c r="MXL79" s="392"/>
      <c r="MXM79" s="381"/>
      <c r="MXU79" s="392"/>
      <c r="MXV79" s="381"/>
      <c r="MYD79" s="392"/>
      <c r="MYE79" s="381"/>
      <c r="MYM79" s="392"/>
      <c r="MYN79" s="381"/>
      <c r="MYV79" s="392"/>
      <c r="MYW79" s="381"/>
      <c r="MZE79" s="392"/>
      <c r="MZF79" s="381"/>
      <c r="MZN79" s="392"/>
      <c r="MZO79" s="381"/>
      <c r="MZW79" s="392"/>
      <c r="MZX79" s="381"/>
      <c r="NAF79" s="392"/>
      <c r="NAG79" s="381"/>
      <c r="NAO79" s="392"/>
      <c r="NAP79" s="381"/>
      <c r="NAX79" s="392"/>
      <c r="NAY79" s="381"/>
      <c r="NBG79" s="392"/>
      <c r="NBH79" s="381"/>
      <c r="NBP79" s="392"/>
      <c r="NBQ79" s="381"/>
      <c r="NBY79" s="392"/>
      <c r="NBZ79" s="381"/>
      <c r="NCH79" s="392"/>
      <c r="NCI79" s="381"/>
      <c r="NCQ79" s="392"/>
      <c r="NCR79" s="381"/>
      <c r="NCZ79" s="392"/>
      <c r="NDA79" s="381"/>
      <c r="NDI79" s="392"/>
      <c r="NDJ79" s="381"/>
      <c r="NDR79" s="392"/>
      <c r="NDS79" s="381"/>
      <c r="NEA79" s="392"/>
      <c r="NEB79" s="381"/>
      <c r="NEJ79" s="392"/>
      <c r="NEK79" s="381"/>
      <c r="NES79" s="392"/>
      <c r="NET79" s="381"/>
      <c r="NFB79" s="392"/>
      <c r="NFC79" s="381"/>
      <c r="NFK79" s="392"/>
      <c r="NFL79" s="381"/>
      <c r="NFT79" s="392"/>
      <c r="NFU79" s="381"/>
      <c r="NGC79" s="392"/>
      <c r="NGD79" s="381"/>
      <c r="NGL79" s="392"/>
      <c r="NGM79" s="381"/>
      <c r="NGU79" s="392"/>
      <c r="NGV79" s="381"/>
      <c r="NHD79" s="392"/>
      <c r="NHE79" s="381"/>
      <c r="NHM79" s="392"/>
      <c r="NHN79" s="381"/>
      <c r="NHV79" s="392"/>
      <c r="NHW79" s="381"/>
      <c r="NIE79" s="392"/>
      <c r="NIF79" s="381"/>
      <c r="NIN79" s="392"/>
      <c r="NIO79" s="381"/>
      <c r="NIW79" s="392"/>
      <c r="NIX79" s="381"/>
      <c r="NJF79" s="392"/>
      <c r="NJG79" s="381"/>
      <c r="NJO79" s="392"/>
      <c r="NJP79" s="381"/>
      <c r="NJX79" s="392"/>
      <c r="NJY79" s="381"/>
      <c r="NKG79" s="392"/>
      <c r="NKH79" s="381"/>
      <c r="NKP79" s="392"/>
      <c r="NKQ79" s="381"/>
      <c r="NKY79" s="392"/>
      <c r="NKZ79" s="381"/>
      <c r="NLH79" s="392"/>
      <c r="NLI79" s="381"/>
      <c r="NLQ79" s="392"/>
      <c r="NLR79" s="381"/>
      <c r="NLZ79" s="392"/>
      <c r="NMA79" s="381"/>
      <c r="NMI79" s="392"/>
      <c r="NMJ79" s="381"/>
      <c r="NMR79" s="392"/>
      <c r="NMS79" s="381"/>
      <c r="NNA79" s="392"/>
      <c r="NNB79" s="381"/>
      <c r="NNJ79" s="392"/>
      <c r="NNK79" s="381"/>
      <c r="NNS79" s="392"/>
      <c r="NNT79" s="381"/>
      <c r="NOB79" s="392"/>
      <c r="NOC79" s="381"/>
      <c r="NOK79" s="392"/>
      <c r="NOL79" s="381"/>
      <c r="NOT79" s="392"/>
      <c r="NOU79" s="381"/>
      <c r="NPC79" s="392"/>
      <c r="NPD79" s="381"/>
      <c r="NPL79" s="392"/>
      <c r="NPM79" s="381"/>
      <c r="NPU79" s="392"/>
      <c r="NPV79" s="381"/>
      <c r="NQD79" s="392"/>
      <c r="NQE79" s="381"/>
      <c r="NQM79" s="392"/>
      <c r="NQN79" s="381"/>
      <c r="NQV79" s="392"/>
      <c r="NQW79" s="381"/>
      <c r="NRE79" s="392"/>
      <c r="NRF79" s="381"/>
      <c r="NRN79" s="392"/>
      <c r="NRO79" s="381"/>
      <c r="NRW79" s="392"/>
      <c r="NRX79" s="381"/>
      <c r="NSF79" s="392"/>
      <c r="NSG79" s="381"/>
      <c r="NSO79" s="392"/>
      <c r="NSP79" s="381"/>
      <c r="NSX79" s="392"/>
      <c r="NSY79" s="381"/>
      <c r="NTG79" s="392"/>
      <c r="NTH79" s="381"/>
      <c r="NTP79" s="392"/>
      <c r="NTQ79" s="381"/>
      <c r="NTY79" s="392"/>
      <c r="NTZ79" s="381"/>
      <c r="NUH79" s="392"/>
      <c r="NUI79" s="381"/>
      <c r="NUQ79" s="392"/>
      <c r="NUR79" s="381"/>
      <c r="NUZ79" s="392"/>
      <c r="NVA79" s="381"/>
      <c r="NVI79" s="392"/>
      <c r="NVJ79" s="381"/>
      <c r="NVR79" s="392"/>
      <c r="NVS79" s="381"/>
      <c r="NWA79" s="392"/>
      <c r="NWB79" s="381"/>
      <c r="NWJ79" s="392"/>
      <c r="NWK79" s="381"/>
      <c r="NWS79" s="392"/>
      <c r="NWT79" s="381"/>
      <c r="NXB79" s="392"/>
      <c r="NXC79" s="381"/>
      <c r="NXK79" s="392"/>
      <c r="NXL79" s="381"/>
      <c r="NXT79" s="392"/>
      <c r="NXU79" s="381"/>
      <c r="NYC79" s="392"/>
      <c r="NYD79" s="381"/>
      <c r="NYL79" s="392"/>
      <c r="NYM79" s="381"/>
      <c r="NYU79" s="392"/>
      <c r="NYV79" s="381"/>
      <c r="NZD79" s="392"/>
      <c r="NZE79" s="381"/>
      <c r="NZM79" s="392"/>
      <c r="NZN79" s="381"/>
      <c r="NZV79" s="392"/>
      <c r="NZW79" s="381"/>
      <c r="OAE79" s="392"/>
      <c r="OAF79" s="381"/>
      <c r="OAN79" s="392"/>
      <c r="OAO79" s="381"/>
      <c r="OAW79" s="392"/>
      <c r="OAX79" s="381"/>
      <c r="OBF79" s="392"/>
      <c r="OBG79" s="381"/>
      <c r="OBO79" s="392"/>
      <c r="OBP79" s="381"/>
      <c r="OBX79" s="392"/>
      <c r="OBY79" s="381"/>
      <c r="OCG79" s="392"/>
      <c r="OCH79" s="381"/>
      <c r="OCP79" s="392"/>
      <c r="OCQ79" s="381"/>
      <c r="OCY79" s="392"/>
      <c r="OCZ79" s="381"/>
      <c r="ODH79" s="392"/>
      <c r="ODI79" s="381"/>
      <c r="ODQ79" s="392"/>
      <c r="ODR79" s="381"/>
      <c r="ODZ79" s="392"/>
      <c r="OEA79" s="381"/>
      <c r="OEI79" s="392"/>
      <c r="OEJ79" s="381"/>
      <c r="OER79" s="392"/>
      <c r="OES79" s="381"/>
      <c r="OFA79" s="392"/>
      <c r="OFB79" s="381"/>
      <c r="OFJ79" s="392"/>
      <c r="OFK79" s="381"/>
      <c r="OFS79" s="392"/>
      <c r="OFT79" s="381"/>
      <c r="OGB79" s="392"/>
      <c r="OGC79" s="381"/>
      <c r="OGK79" s="392"/>
      <c r="OGL79" s="381"/>
      <c r="OGT79" s="392"/>
      <c r="OGU79" s="381"/>
      <c r="OHC79" s="392"/>
      <c r="OHD79" s="381"/>
      <c r="OHL79" s="392"/>
      <c r="OHM79" s="381"/>
      <c r="OHU79" s="392"/>
      <c r="OHV79" s="381"/>
      <c r="OID79" s="392"/>
      <c r="OIE79" s="381"/>
      <c r="OIM79" s="392"/>
      <c r="OIN79" s="381"/>
      <c r="OIV79" s="392"/>
      <c r="OIW79" s="381"/>
      <c r="OJE79" s="392"/>
      <c r="OJF79" s="381"/>
      <c r="OJN79" s="392"/>
      <c r="OJO79" s="381"/>
      <c r="OJW79" s="392"/>
      <c r="OJX79" s="381"/>
      <c r="OKF79" s="392"/>
      <c r="OKG79" s="381"/>
      <c r="OKO79" s="392"/>
      <c r="OKP79" s="381"/>
      <c r="OKX79" s="392"/>
      <c r="OKY79" s="381"/>
      <c r="OLG79" s="392"/>
      <c r="OLH79" s="381"/>
      <c r="OLP79" s="392"/>
      <c r="OLQ79" s="381"/>
      <c r="OLY79" s="392"/>
      <c r="OLZ79" s="381"/>
      <c r="OMH79" s="392"/>
      <c r="OMI79" s="381"/>
      <c r="OMQ79" s="392"/>
      <c r="OMR79" s="381"/>
      <c r="OMZ79" s="392"/>
      <c r="ONA79" s="381"/>
      <c r="ONI79" s="392"/>
      <c r="ONJ79" s="381"/>
      <c r="ONR79" s="392"/>
      <c r="ONS79" s="381"/>
      <c r="OOA79" s="392"/>
      <c r="OOB79" s="381"/>
      <c r="OOJ79" s="392"/>
      <c r="OOK79" s="381"/>
      <c r="OOS79" s="392"/>
      <c r="OOT79" s="381"/>
      <c r="OPB79" s="392"/>
      <c r="OPC79" s="381"/>
      <c r="OPK79" s="392"/>
      <c r="OPL79" s="381"/>
      <c r="OPT79" s="392"/>
      <c r="OPU79" s="381"/>
      <c r="OQC79" s="392"/>
      <c r="OQD79" s="381"/>
      <c r="OQL79" s="392"/>
      <c r="OQM79" s="381"/>
      <c r="OQU79" s="392"/>
      <c r="OQV79" s="381"/>
      <c r="ORD79" s="392"/>
      <c r="ORE79" s="381"/>
      <c r="ORM79" s="392"/>
      <c r="ORN79" s="381"/>
      <c r="ORV79" s="392"/>
      <c r="ORW79" s="381"/>
      <c r="OSE79" s="392"/>
      <c r="OSF79" s="381"/>
      <c r="OSN79" s="392"/>
      <c r="OSO79" s="381"/>
      <c r="OSW79" s="392"/>
      <c r="OSX79" s="381"/>
      <c r="OTF79" s="392"/>
      <c r="OTG79" s="381"/>
      <c r="OTO79" s="392"/>
      <c r="OTP79" s="381"/>
      <c r="OTX79" s="392"/>
      <c r="OTY79" s="381"/>
      <c r="OUG79" s="392"/>
      <c r="OUH79" s="381"/>
      <c r="OUP79" s="392"/>
      <c r="OUQ79" s="381"/>
      <c r="OUY79" s="392"/>
      <c r="OUZ79" s="381"/>
      <c r="OVH79" s="392"/>
      <c r="OVI79" s="381"/>
      <c r="OVQ79" s="392"/>
      <c r="OVR79" s="381"/>
      <c r="OVZ79" s="392"/>
      <c r="OWA79" s="381"/>
      <c r="OWI79" s="392"/>
      <c r="OWJ79" s="381"/>
      <c r="OWR79" s="392"/>
      <c r="OWS79" s="381"/>
      <c r="OXA79" s="392"/>
      <c r="OXB79" s="381"/>
      <c r="OXJ79" s="392"/>
      <c r="OXK79" s="381"/>
      <c r="OXS79" s="392"/>
      <c r="OXT79" s="381"/>
      <c r="OYB79" s="392"/>
      <c r="OYC79" s="381"/>
      <c r="OYK79" s="392"/>
      <c r="OYL79" s="381"/>
      <c r="OYT79" s="392"/>
      <c r="OYU79" s="381"/>
      <c r="OZC79" s="392"/>
      <c r="OZD79" s="381"/>
      <c r="OZL79" s="392"/>
      <c r="OZM79" s="381"/>
      <c r="OZU79" s="392"/>
      <c r="OZV79" s="381"/>
      <c r="PAD79" s="392"/>
      <c r="PAE79" s="381"/>
      <c r="PAM79" s="392"/>
      <c r="PAN79" s="381"/>
      <c r="PAV79" s="392"/>
      <c r="PAW79" s="381"/>
      <c r="PBE79" s="392"/>
      <c r="PBF79" s="381"/>
      <c r="PBN79" s="392"/>
      <c r="PBO79" s="381"/>
      <c r="PBW79" s="392"/>
      <c r="PBX79" s="381"/>
      <c r="PCF79" s="392"/>
      <c r="PCG79" s="381"/>
      <c r="PCO79" s="392"/>
      <c r="PCP79" s="381"/>
      <c r="PCX79" s="392"/>
      <c r="PCY79" s="381"/>
      <c r="PDG79" s="392"/>
      <c r="PDH79" s="381"/>
      <c r="PDP79" s="392"/>
      <c r="PDQ79" s="381"/>
      <c r="PDY79" s="392"/>
      <c r="PDZ79" s="381"/>
      <c r="PEH79" s="392"/>
      <c r="PEI79" s="381"/>
      <c r="PEQ79" s="392"/>
      <c r="PER79" s="381"/>
      <c r="PEZ79" s="392"/>
      <c r="PFA79" s="381"/>
      <c r="PFI79" s="392"/>
      <c r="PFJ79" s="381"/>
      <c r="PFR79" s="392"/>
      <c r="PFS79" s="381"/>
      <c r="PGA79" s="392"/>
      <c r="PGB79" s="381"/>
      <c r="PGJ79" s="392"/>
      <c r="PGK79" s="381"/>
      <c r="PGS79" s="392"/>
      <c r="PGT79" s="381"/>
      <c r="PHB79" s="392"/>
      <c r="PHC79" s="381"/>
      <c r="PHK79" s="392"/>
      <c r="PHL79" s="381"/>
      <c r="PHT79" s="392"/>
      <c r="PHU79" s="381"/>
      <c r="PIC79" s="392"/>
      <c r="PID79" s="381"/>
      <c r="PIL79" s="392"/>
      <c r="PIM79" s="381"/>
      <c r="PIU79" s="392"/>
      <c r="PIV79" s="381"/>
      <c r="PJD79" s="392"/>
      <c r="PJE79" s="381"/>
      <c r="PJM79" s="392"/>
      <c r="PJN79" s="381"/>
      <c r="PJV79" s="392"/>
      <c r="PJW79" s="381"/>
      <c r="PKE79" s="392"/>
      <c r="PKF79" s="381"/>
      <c r="PKN79" s="392"/>
      <c r="PKO79" s="381"/>
      <c r="PKW79" s="392"/>
      <c r="PKX79" s="381"/>
      <c r="PLF79" s="392"/>
      <c r="PLG79" s="381"/>
      <c r="PLO79" s="392"/>
      <c r="PLP79" s="381"/>
      <c r="PLX79" s="392"/>
      <c r="PLY79" s="381"/>
      <c r="PMG79" s="392"/>
      <c r="PMH79" s="381"/>
      <c r="PMP79" s="392"/>
      <c r="PMQ79" s="381"/>
      <c r="PMY79" s="392"/>
      <c r="PMZ79" s="381"/>
      <c r="PNH79" s="392"/>
      <c r="PNI79" s="381"/>
      <c r="PNQ79" s="392"/>
      <c r="PNR79" s="381"/>
      <c r="PNZ79" s="392"/>
      <c r="POA79" s="381"/>
      <c r="POI79" s="392"/>
      <c r="POJ79" s="381"/>
      <c r="POR79" s="392"/>
      <c r="POS79" s="381"/>
      <c r="PPA79" s="392"/>
      <c r="PPB79" s="381"/>
      <c r="PPJ79" s="392"/>
      <c r="PPK79" s="381"/>
      <c r="PPS79" s="392"/>
      <c r="PPT79" s="381"/>
      <c r="PQB79" s="392"/>
      <c r="PQC79" s="381"/>
      <c r="PQK79" s="392"/>
      <c r="PQL79" s="381"/>
      <c r="PQT79" s="392"/>
      <c r="PQU79" s="381"/>
      <c r="PRC79" s="392"/>
      <c r="PRD79" s="381"/>
      <c r="PRL79" s="392"/>
      <c r="PRM79" s="381"/>
      <c r="PRU79" s="392"/>
      <c r="PRV79" s="381"/>
      <c r="PSD79" s="392"/>
      <c r="PSE79" s="381"/>
      <c r="PSM79" s="392"/>
      <c r="PSN79" s="381"/>
      <c r="PSV79" s="392"/>
      <c r="PSW79" s="381"/>
      <c r="PTE79" s="392"/>
      <c r="PTF79" s="381"/>
      <c r="PTN79" s="392"/>
      <c r="PTO79" s="381"/>
      <c r="PTW79" s="392"/>
      <c r="PTX79" s="381"/>
      <c r="PUF79" s="392"/>
      <c r="PUG79" s="381"/>
      <c r="PUO79" s="392"/>
      <c r="PUP79" s="381"/>
      <c r="PUX79" s="392"/>
      <c r="PUY79" s="381"/>
      <c r="PVG79" s="392"/>
      <c r="PVH79" s="381"/>
      <c r="PVP79" s="392"/>
      <c r="PVQ79" s="381"/>
      <c r="PVY79" s="392"/>
      <c r="PVZ79" s="381"/>
      <c r="PWH79" s="392"/>
      <c r="PWI79" s="381"/>
      <c r="PWQ79" s="392"/>
      <c r="PWR79" s="381"/>
      <c r="PWZ79" s="392"/>
      <c r="PXA79" s="381"/>
      <c r="PXI79" s="392"/>
      <c r="PXJ79" s="381"/>
      <c r="PXR79" s="392"/>
      <c r="PXS79" s="381"/>
      <c r="PYA79" s="392"/>
      <c r="PYB79" s="381"/>
      <c r="PYJ79" s="392"/>
      <c r="PYK79" s="381"/>
      <c r="PYS79" s="392"/>
      <c r="PYT79" s="381"/>
      <c r="PZB79" s="392"/>
      <c r="PZC79" s="381"/>
      <c r="PZK79" s="392"/>
      <c r="PZL79" s="381"/>
      <c r="PZT79" s="392"/>
      <c r="PZU79" s="381"/>
      <c r="QAC79" s="392"/>
      <c r="QAD79" s="381"/>
      <c r="QAL79" s="392"/>
      <c r="QAM79" s="381"/>
      <c r="QAU79" s="392"/>
      <c r="QAV79" s="381"/>
      <c r="QBD79" s="392"/>
      <c r="QBE79" s="381"/>
      <c r="QBM79" s="392"/>
      <c r="QBN79" s="381"/>
      <c r="QBV79" s="392"/>
      <c r="QBW79" s="381"/>
      <c r="QCE79" s="392"/>
      <c r="QCF79" s="381"/>
      <c r="QCN79" s="392"/>
      <c r="QCO79" s="381"/>
      <c r="QCW79" s="392"/>
      <c r="QCX79" s="381"/>
      <c r="QDF79" s="392"/>
      <c r="QDG79" s="381"/>
      <c r="QDO79" s="392"/>
      <c r="QDP79" s="381"/>
      <c r="QDX79" s="392"/>
      <c r="QDY79" s="381"/>
      <c r="QEG79" s="392"/>
      <c r="QEH79" s="381"/>
      <c r="QEP79" s="392"/>
      <c r="QEQ79" s="381"/>
      <c r="QEY79" s="392"/>
      <c r="QEZ79" s="381"/>
      <c r="QFH79" s="392"/>
      <c r="QFI79" s="381"/>
      <c r="QFQ79" s="392"/>
      <c r="QFR79" s="381"/>
      <c r="QFZ79" s="392"/>
      <c r="QGA79" s="381"/>
      <c r="QGI79" s="392"/>
      <c r="QGJ79" s="381"/>
      <c r="QGR79" s="392"/>
      <c r="QGS79" s="381"/>
      <c r="QHA79" s="392"/>
      <c r="QHB79" s="381"/>
      <c r="QHJ79" s="392"/>
      <c r="QHK79" s="381"/>
      <c r="QHS79" s="392"/>
      <c r="QHT79" s="381"/>
      <c r="QIB79" s="392"/>
      <c r="QIC79" s="381"/>
      <c r="QIK79" s="392"/>
      <c r="QIL79" s="381"/>
      <c r="QIT79" s="392"/>
      <c r="QIU79" s="381"/>
      <c r="QJC79" s="392"/>
      <c r="QJD79" s="381"/>
      <c r="QJL79" s="392"/>
      <c r="QJM79" s="381"/>
      <c r="QJU79" s="392"/>
      <c r="QJV79" s="381"/>
      <c r="QKD79" s="392"/>
      <c r="QKE79" s="381"/>
      <c r="QKM79" s="392"/>
      <c r="QKN79" s="381"/>
      <c r="QKV79" s="392"/>
      <c r="QKW79" s="381"/>
      <c r="QLE79" s="392"/>
      <c r="QLF79" s="381"/>
      <c r="QLN79" s="392"/>
      <c r="QLO79" s="381"/>
      <c r="QLW79" s="392"/>
      <c r="QLX79" s="381"/>
      <c r="QMF79" s="392"/>
      <c r="QMG79" s="381"/>
      <c r="QMO79" s="392"/>
      <c r="QMP79" s="381"/>
      <c r="QMX79" s="392"/>
      <c r="QMY79" s="381"/>
      <c r="QNG79" s="392"/>
      <c r="QNH79" s="381"/>
      <c r="QNP79" s="392"/>
      <c r="QNQ79" s="381"/>
      <c r="QNY79" s="392"/>
      <c r="QNZ79" s="381"/>
      <c r="QOH79" s="392"/>
      <c r="QOI79" s="381"/>
      <c r="QOQ79" s="392"/>
      <c r="QOR79" s="381"/>
      <c r="QOZ79" s="392"/>
      <c r="QPA79" s="381"/>
      <c r="QPI79" s="392"/>
      <c r="QPJ79" s="381"/>
      <c r="QPR79" s="392"/>
      <c r="QPS79" s="381"/>
      <c r="QQA79" s="392"/>
      <c r="QQB79" s="381"/>
      <c r="QQJ79" s="392"/>
      <c r="QQK79" s="381"/>
      <c r="QQS79" s="392"/>
      <c r="QQT79" s="381"/>
      <c r="QRB79" s="392"/>
      <c r="QRC79" s="381"/>
      <c r="QRK79" s="392"/>
      <c r="QRL79" s="381"/>
      <c r="QRT79" s="392"/>
      <c r="QRU79" s="381"/>
      <c r="QSC79" s="392"/>
      <c r="QSD79" s="381"/>
      <c r="QSL79" s="392"/>
      <c r="QSM79" s="381"/>
      <c r="QSU79" s="392"/>
      <c r="QSV79" s="381"/>
      <c r="QTD79" s="392"/>
      <c r="QTE79" s="381"/>
      <c r="QTM79" s="392"/>
      <c r="QTN79" s="381"/>
      <c r="QTV79" s="392"/>
      <c r="QTW79" s="381"/>
      <c r="QUE79" s="392"/>
      <c r="QUF79" s="381"/>
      <c r="QUN79" s="392"/>
      <c r="QUO79" s="381"/>
      <c r="QUW79" s="392"/>
      <c r="QUX79" s="381"/>
      <c r="QVF79" s="392"/>
      <c r="QVG79" s="381"/>
      <c r="QVO79" s="392"/>
      <c r="QVP79" s="381"/>
      <c r="QVX79" s="392"/>
      <c r="QVY79" s="381"/>
      <c r="QWG79" s="392"/>
      <c r="QWH79" s="381"/>
      <c r="QWP79" s="392"/>
      <c r="QWQ79" s="381"/>
      <c r="QWY79" s="392"/>
      <c r="QWZ79" s="381"/>
      <c r="QXH79" s="392"/>
      <c r="QXI79" s="381"/>
      <c r="QXQ79" s="392"/>
      <c r="QXR79" s="381"/>
      <c r="QXZ79" s="392"/>
      <c r="QYA79" s="381"/>
      <c r="QYI79" s="392"/>
      <c r="QYJ79" s="381"/>
      <c r="QYR79" s="392"/>
      <c r="QYS79" s="381"/>
      <c r="QZA79" s="392"/>
      <c r="QZB79" s="381"/>
      <c r="QZJ79" s="392"/>
      <c r="QZK79" s="381"/>
      <c r="QZS79" s="392"/>
      <c r="QZT79" s="381"/>
      <c r="RAB79" s="392"/>
      <c r="RAC79" s="381"/>
      <c r="RAK79" s="392"/>
      <c r="RAL79" s="381"/>
      <c r="RAT79" s="392"/>
      <c r="RAU79" s="381"/>
      <c r="RBC79" s="392"/>
      <c r="RBD79" s="381"/>
      <c r="RBL79" s="392"/>
      <c r="RBM79" s="381"/>
      <c r="RBU79" s="392"/>
      <c r="RBV79" s="381"/>
      <c r="RCD79" s="392"/>
      <c r="RCE79" s="381"/>
      <c r="RCM79" s="392"/>
      <c r="RCN79" s="381"/>
      <c r="RCV79" s="392"/>
      <c r="RCW79" s="381"/>
      <c r="RDE79" s="392"/>
      <c r="RDF79" s="381"/>
      <c r="RDN79" s="392"/>
      <c r="RDO79" s="381"/>
      <c r="RDW79" s="392"/>
      <c r="RDX79" s="381"/>
      <c r="REF79" s="392"/>
      <c r="REG79" s="381"/>
      <c r="REO79" s="392"/>
      <c r="REP79" s="381"/>
      <c r="REX79" s="392"/>
      <c r="REY79" s="381"/>
      <c r="RFG79" s="392"/>
      <c r="RFH79" s="381"/>
      <c r="RFP79" s="392"/>
      <c r="RFQ79" s="381"/>
      <c r="RFY79" s="392"/>
      <c r="RFZ79" s="381"/>
      <c r="RGH79" s="392"/>
      <c r="RGI79" s="381"/>
      <c r="RGQ79" s="392"/>
      <c r="RGR79" s="381"/>
      <c r="RGZ79" s="392"/>
      <c r="RHA79" s="381"/>
      <c r="RHI79" s="392"/>
      <c r="RHJ79" s="381"/>
      <c r="RHR79" s="392"/>
      <c r="RHS79" s="381"/>
      <c r="RIA79" s="392"/>
      <c r="RIB79" s="381"/>
      <c r="RIJ79" s="392"/>
      <c r="RIK79" s="381"/>
      <c r="RIS79" s="392"/>
      <c r="RIT79" s="381"/>
      <c r="RJB79" s="392"/>
      <c r="RJC79" s="381"/>
      <c r="RJK79" s="392"/>
      <c r="RJL79" s="381"/>
      <c r="RJT79" s="392"/>
      <c r="RJU79" s="381"/>
      <c r="RKC79" s="392"/>
      <c r="RKD79" s="381"/>
      <c r="RKL79" s="392"/>
      <c r="RKM79" s="381"/>
      <c r="RKU79" s="392"/>
      <c r="RKV79" s="381"/>
      <c r="RLD79" s="392"/>
      <c r="RLE79" s="381"/>
      <c r="RLM79" s="392"/>
      <c r="RLN79" s="381"/>
      <c r="RLV79" s="392"/>
      <c r="RLW79" s="381"/>
      <c r="RME79" s="392"/>
      <c r="RMF79" s="381"/>
      <c r="RMN79" s="392"/>
      <c r="RMO79" s="381"/>
      <c r="RMW79" s="392"/>
      <c r="RMX79" s="381"/>
      <c r="RNF79" s="392"/>
      <c r="RNG79" s="381"/>
      <c r="RNO79" s="392"/>
      <c r="RNP79" s="381"/>
      <c r="RNX79" s="392"/>
      <c r="RNY79" s="381"/>
      <c r="ROG79" s="392"/>
      <c r="ROH79" s="381"/>
      <c r="ROP79" s="392"/>
      <c r="ROQ79" s="381"/>
      <c r="ROY79" s="392"/>
      <c r="ROZ79" s="381"/>
      <c r="RPH79" s="392"/>
      <c r="RPI79" s="381"/>
      <c r="RPQ79" s="392"/>
      <c r="RPR79" s="381"/>
      <c r="RPZ79" s="392"/>
      <c r="RQA79" s="381"/>
      <c r="RQI79" s="392"/>
      <c r="RQJ79" s="381"/>
      <c r="RQR79" s="392"/>
      <c r="RQS79" s="381"/>
      <c r="RRA79" s="392"/>
      <c r="RRB79" s="381"/>
      <c r="RRJ79" s="392"/>
      <c r="RRK79" s="381"/>
      <c r="RRS79" s="392"/>
      <c r="RRT79" s="381"/>
      <c r="RSB79" s="392"/>
      <c r="RSC79" s="381"/>
      <c r="RSK79" s="392"/>
      <c r="RSL79" s="381"/>
      <c r="RST79" s="392"/>
      <c r="RSU79" s="381"/>
      <c r="RTC79" s="392"/>
      <c r="RTD79" s="381"/>
      <c r="RTL79" s="392"/>
      <c r="RTM79" s="381"/>
      <c r="RTU79" s="392"/>
      <c r="RTV79" s="381"/>
      <c r="RUD79" s="392"/>
      <c r="RUE79" s="381"/>
      <c r="RUM79" s="392"/>
      <c r="RUN79" s="381"/>
      <c r="RUV79" s="392"/>
      <c r="RUW79" s="381"/>
      <c r="RVE79" s="392"/>
      <c r="RVF79" s="381"/>
      <c r="RVN79" s="392"/>
      <c r="RVO79" s="381"/>
      <c r="RVW79" s="392"/>
      <c r="RVX79" s="381"/>
      <c r="RWF79" s="392"/>
      <c r="RWG79" s="381"/>
      <c r="RWO79" s="392"/>
      <c r="RWP79" s="381"/>
      <c r="RWX79" s="392"/>
      <c r="RWY79" s="381"/>
      <c r="RXG79" s="392"/>
      <c r="RXH79" s="381"/>
      <c r="RXP79" s="392"/>
      <c r="RXQ79" s="381"/>
      <c r="RXY79" s="392"/>
      <c r="RXZ79" s="381"/>
      <c r="RYH79" s="392"/>
      <c r="RYI79" s="381"/>
      <c r="RYQ79" s="392"/>
      <c r="RYR79" s="381"/>
      <c r="RYZ79" s="392"/>
      <c r="RZA79" s="381"/>
      <c r="RZI79" s="392"/>
      <c r="RZJ79" s="381"/>
      <c r="RZR79" s="392"/>
      <c r="RZS79" s="381"/>
      <c r="SAA79" s="392"/>
      <c r="SAB79" s="381"/>
      <c r="SAJ79" s="392"/>
      <c r="SAK79" s="381"/>
      <c r="SAS79" s="392"/>
      <c r="SAT79" s="381"/>
      <c r="SBB79" s="392"/>
      <c r="SBC79" s="381"/>
      <c r="SBK79" s="392"/>
      <c r="SBL79" s="381"/>
      <c r="SBT79" s="392"/>
      <c r="SBU79" s="381"/>
      <c r="SCC79" s="392"/>
      <c r="SCD79" s="381"/>
      <c r="SCL79" s="392"/>
      <c r="SCM79" s="381"/>
      <c r="SCU79" s="392"/>
      <c r="SCV79" s="381"/>
      <c r="SDD79" s="392"/>
      <c r="SDE79" s="381"/>
      <c r="SDM79" s="392"/>
      <c r="SDN79" s="381"/>
      <c r="SDV79" s="392"/>
      <c r="SDW79" s="381"/>
      <c r="SEE79" s="392"/>
      <c r="SEF79" s="381"/>
      <c r="SEN79" s="392"/>
      <c r="SEO79" s="381"/>
      <c r="SEW79" s="392"/>
      <c r="SEX79" s="381"/>
      <c r="SFF79" s="392"/>
      <c r="SFG79" s="381"/>
      <c r="SFO79" s="392"/>
      <c r="SFP79" s="381"/>
      <c r="SFX79" s="392"/>
      <c r="SFY79" s="381"/>
      <c r="SGG79" s="392"/>
      <c r="SGH79" s="381"/>
      <c r="SGP79" s="392"/>
      <c r="SGQ79" s="381"/>
      <c r="SGY79" s="392"/>
      <c r="SGZ79" s="381"/>
      <c r="SHH79" s="392"/>
      <c r="SHI79" s="381"/>
      <c r="SHQ79" s="392"/>
      <c r="SHR79" s="381"/>
      <c r="SHZ79" s="392"/>
      <c r="SIA79" s="381"/>
      <c r="SII79" s="392"/>
      <c r="SIJ79" s="381"/>
      <c r="SIR79" s="392"/>
      <c r="SIS79" s="381"/>
      <c r="SJA79" s="392"/>
      <c r="SJB79" s="381"/>
      <c r="SJJ79" s="392"/>
      <c r="SJK79" s="381"/>
      <c r="SJS79" s="392"/>
      <c r="SJT79" s="381"/>
      <c r="SKB79" s="392"/>
      <c r="SKC79" s="381"/>
      <c r="SKK79" s="392"/>
      <c r="SKL79" s="381"/>
      <c r="SKT79" s="392"/>
      <c r="SKU79" s="381"/>
      <c r="SLC79" s="392"/>
      <c r="SLD79" s="381"/>
      <c r="SLL79" s="392"/>
      <c r="SLM79" s="381"/>
      <c r="SLU79" s="392"/>
      <c r="SLV79" s="381"/>
      <c r="SMD79" s="392"/>
      <c r="SME79" s="381"/>
      <c r="SMM79" s="392"/>
      <c r="SMN79" s="381"/>
      <c r="SMV79" s="392"/>
      <c r="SMW79" s="381"/>
      <c r="SNE79" s="392"/>
      <c r="SNF79" s="381"/>
      <c r="SNN79" s="392"/>
      <c r="SNO79" s="381"/>
      <c r="SNW79" s="392"/>
      <c r="SNX79" s="381"/>
      <c r="SOF79" s="392"/>
      <c r="SOG79" s="381"/>
      <c r="SOO79" s="392"/>
      <c r="SOP79" s="381"/>
      <c r="SOX79" s="392"/>
      <c r="SOY79" s="381"/>
      <c r="SPG79" s="392"/>
      <c r="SPH79" s="381"/>
      <c r="SPP79" s="392"/>
      <c r="SPQ79" s="381"/>
      <c r="SPY79" s="392"/>
      <c r="SPZ79" s="381"/>
      <c r="SQH79" s="392"/>
      <c r="SQI79" s="381"/>
      <c r="SQQ79" s="392"/>
      <c r="SQR79" s="381"/>
      <c r="SQZ79" s="392"/>
      <c r="SRA79" s="381"/>
      <c r="SRI79" s="392"/>
      <c r="SRJ79" s="381"/>
      <c r="SRR79" s="392"/>
      <c r="SRS79" s="381"/>
      <c r="SSA79" s="392"/>
      <c r="SSB79" s="381"/>
      <c r="SSJ79" s="392"/>
      <c r="SSK79" s="381"/>
      <c r="SSS79" s="392"/>
      <c r="SST79" s="381"/>
      <c r="STB79" s="392"/>
      <c r="STC79" s="381"/>
      <c r="STK79" s="392"/>
      <c r="STL79" s="381"/>
      <c r="STT79" s="392"/>
      <c r="STU79" s="381"/>
      <c r="SUC79" s="392"/>
      <c r="SUD79" s="381"/>
      <c r="SUL79" s="392"/>
      <c r="SUM79" s="381"/>
      <c r="SUU79" s="392"/>
      <c r="SUV79" s="381"/>
      <c r="SVD79" s="392"/>
      <c r="SVE79" s="381"/>
      <c r="SVM79" s="392"/>
      <c r="SVN79" s="381"/>
      <c r="SVV79" s="392"/>
      <c r="SVW79" s="381"/>
      <c r="SWE79" s="392"/>
      <c r="SWF79" s="381"/>
      <c r="SWN79" s="392"/>
      <c r="SWO79" s="381"/>
      <c r="SWW79" s="392"/>
      <c r="SWX79" s="381"/>
      <c r="SXF79" s="392"/>
      <c r="SXG79" s="381"/>
      <c r="SXO79" s="392"/>
      <c r="SXP79" s="381"/>
      <c r="SXX79" s="392"/>
      <c r="SXY79" s="381"/>
      <c r="SYG79" s="392"/>
      <c r="SYH79" s="381"/>
      <c r="SYP79" s="392"/>
      <c r="SYQ79" s="381"/>
      <c r="SYY79" s="392"/>
      <c r="SYZ79" s="381"/>
      <c r="SZH79" s="392"/>
      <c r="SZI79" s="381"/>
      <c r="SZQ79" s="392"/>
      <c r="SZR79" s="381"/>
      <c r="SZZ79" s="392"/>
      <c r="TAA79" s="381"/>
      <c r="TAI79" s="392"/>
      <c r="TAJ79" s="381"/>
      <c r="TAR79" s="392"/>
      <c r="TAS79" s="381"/>
      <c r="TBA79" s="392"/>
      <c r="TBB79" s="381"/>
      <c r="TBJ79" s="392"/>
      <c r="TBK79" s="381"/>
      <c r="TBS79" s="392"/>
      <c r="TBT79" s="381"/>
      <c r="TCB79" s="392"/>
      <c r="TCC79" s="381"/>
      <c r="TCK79" s="392"/>
      <c r="TCL79" s="381"/>
      <c r="TCT79" s="392"/>
      <c r="TCU79" s="381"/>
      <c r="TDC79" s="392"/>
      <c r="TDD79" s="381"/>
      <c r="TDL79" s="392"/>
      <c r="TDM79" s="381"/>
      <c r="TDU79" s="392"/>
      <c r="TDV79" s="381"/>
      <c r="TED79" s="392"/>
      <c r="TEE79" s="381"/>
      <c r="TEM79" s="392"/>
      <c r="TEN79" s="381"/>
      <c r="TEV79" s="392"/>
      <c r="TEW79" s="381"/>
      <c r="TFE79" s="392"/>
      <c r="TFF79" s="381"/>
      <c r="TFN79" s="392"/>
      <c r="TFO79" s="381"/>
      <c r="TFW79" s="392"/>
      <c r="TFX79" s="381"/>
      <c r="TGF79" s="392"/>
      <c r="TGG79" s="381"/>
      <c r="TGO79" s="392"/>
      <c r="TGP79" s="381"/>
      <c r="TGX79" s="392"/>
      <c r="TGY79" s="381"/>
      <c r="THG79" s="392"/>
      <c r="THH79" s="381"/>
      <c r="THP79" s="392"/>
      <c r="THQ79" s="381"/>
      <c r="THY79" s="392"/>
      <c r="THZ79" s="381"/>
      <c r="TIH79" s="392"/>
      <c r="TII79" s="381"/>
      <c r="TIQ79" s="392"/>
      <c r="TIR79" s="381"/>
      <c r="TIZ79" s="392"/>
      <c r="TJA79" s="381"/>
      <c r="TJI79" s="392"/>
      <c r="TJJ79" s="381"/>
      <c r="TJR79" s="392"/>
      <c r="TJS79" s="381"/>
      <c r="TKA79" s="392"/>
      <c r="TKB79" s="381"/>
      <c r="TKJ79" s="392"/>
      <c r="TKK79" s="381"/>
      <c r="TKS79" s="392"/>
      <c r="TKT79" s="381"/>
      <c r="TLB79" s="392"/>
      <c r="TLC79" s="381"/>
      <c r="TLK79" s="392"/>
      <c r="TLL79" s="381"/>
      <c r="TLT79" s="392"/>
      <c r="TLU79" s="381"/>
      <c r="TMC79" s="392"/>
      <c r="TMD79" s="381"/>
      <c r="TML79" s="392"/>
      <c r="TMM79" s="381"/>
      <c r="TMU79" s="392"/>
      <c r="TMV79" s="381"/>
      <c r="TND79" s="392"/>
      <c r="TNE79" s="381"/>
      <c r="TNM79" s="392"/>
      <c r="TNN79" s="381"/>
      <c r="TNV79" s="392"/>
      <c r="TNW79" s="381"/>
      <c r="TOE79" s="392"/>
      <c r="TOF79" s="381"/>
      <c r="TON79" s="392"/>
      <c r="TOO79" s="381"/>
      <c r="TOW79" s="392"/>
      <c r="TOX79" s="381"/>
      <c r="TPF79" s="392"/>
      <c r="TPG79" s="381"/>
      <c r="TPO79" s="392"/>
      <c r="TPP79" s="381"/>
      <c r="TPX79" s="392"/>
      <c r="TPY79" s="381"/>
      <c r="TQG79" s="392"/>
      <c r="TQH79" s="381"/>
      <c r="TQP79" s="392"/>
      <c r="TQQ79" s="381"/>
      <c r="TQY79" s="392"/>
      <c r="TQZ79" s="381"/>
      <c r="TRH79" s="392"/>
      <c r="TRI79" s="381"/>
      <c r="TRQ79" s="392"/>
      <c r="TRR79" s="381"/>
      <c r="TRZ79" s="392"/>
      <c r="TSA79" s="381"/>
      <c r="TSI79" s="392"/>
      <c r="TSJ79" s="381"/>
      <c r="TSR79" s="392"/>
      <c r="TSS79" s="381"/>
      <c r="TTA79" s="392"/>
      <c r="TTB79" s="381"/>
      <c r="TTJ79" s="392"/>
      <c r="TTK79" s="381"/>
      <c r="TTS79" s="392"/>
      <c r="TTT79" s="381"/>
      <c r="TUB79" s="392"/>
      <c r="TUC79" s="381"/>
      <c r="TUK79" s="392"/>
      <c r="TUL79" s="381"/>
      <c r="TUT79" s="392"/>
      <c r="TUU79" s="381"/>
      <c r="TVC79" s="392"/>
      <c r="TVD79" s="381"/>
      <c r="TVL79" s="392"/>
      <c r="TVM79" s="381"/>
      <c r="TVU79" s="392"/>
      <c r="TVV79" s="381"/>
      <c r="TWD79" s="392"/>
      <c r="TWE79" s="381"/>
      <c r="TWM79" s="392"/>
      <c r="TWN79" s="381"/>
      <c r="TWV79" s="392"/>
      <c r="TWW79" s="381"/>
      <c r="TXE79" s="392"/>
      <c r="TXF79" s="381"/>
      <c r="TXN79" s="392"/>
      <c r="TXO79" s="381"/>
      <c r="TXW79" s="392"/>
      <c r="TXX79" s="381"/>
      <c r="TYF79" s="392"/>
      <c r="TYG79" s="381"/>
      <c r="TYO79" s="392"/>
      <c r="TYP79" s="381"/>
      <c r="TYX79" s="392"/>
      <c r="TYY79" s="381"/>
      <c r="TZG79" s="392"/>
      <c r="TZH79" s="381"/>
      <c r="TZP79" s="392"/>
      <c r="TZQ79" s="381"/>
      <c r="TZY79" s="392"/>
      <c r="TZZ79" s="381"/>
      <c r="UAH79" s="392"/>
      <c r="UAI79" s="381"/>
      <c r="UAQ79" s="392"/>
      <c r="UAR79" s="381"/>
      <c r="UAZ79" s="392"/>
      <c r="UBA79" s="381"/>
      <c r="UBI79" s="392"/>
      <c r="UBJ79" s="381"/>
      <c r="UBR79" s="392"/>
      <c r="UBS79" s="381"/>
      <c r="UCA79" s="392"/>
      <c r="UCB79" s="381"/>
      <c r="UCJ79" s="392"/>
      <c r="UCK79" s="381"/>
      <c r="UCS79" s="392"/>
      <c r="UCT79" s="381"/>
      <c r="UDB79" s="392"/>
      <c r="UDC79" s="381"/>
      <c r="UDK79" s="392"/>
      <c r="UDL79" s="381"/>
      <c r="UDT79" s="392"/>
      <c r="UDU79" s="381"/>
      <c r="UEC79" s="392"/>
      <c r="UED79" s="381"/>
      <c r="UEL79" s="392"/>
      <c r="UEM79" s="381"/>
      <c r="UEU79" s="392"/>
      <c r="UEV79" s="381"/>
      <c r="UFD79" s="392"/>
      <c r="UFE79" s="381"/>
      <c r="UFM79" s="392"/>
      <c r="UFN79" s="381"/>
      <c r="UFV79" s="392"/>
      <c r="UFW79" s="381"/>
      <c r="UGE79" s="392"/>
      <c r="UGF79" s="381"/>
      <c r="UGN79" s="392"/>
      <c r="UGO79" s="381"/>
      <c r="UGW79" s="392"/>
      <c r="UGX79" s="381"/>
      <c r="UHF79" s="392"/>
      <c r="UHG79" s="381"/>
      <c r="UHO79" s="392"/>
      <c r="UHP79" s="381"/>
      <c r="UHX79" s="392"/>
      <c r="UHY79" s="381"/>
      <c r="UIG79" s="392"/>
      <c r="UIH79" s="381"/>
      <c r="UIP79" s="392"/>
      <c r="UIQ79" s="381"/>
      <c r="UIY79" s="392"/>
      <c r="UIZ79" s="381"/>
      <c r="UJH79" s="392"/>
      <c r="UJI79" s="381"/>
      <c r="UJQ79" s="392"/>
      <c r="UJR79" s="381"/>
      <c r="UJZ79" s="392"/>
      <c r="UKA79" s="381"/>
      <c r="UKI79" s="392"/>
      <c r="UKJ79" s="381"/>
      <c r="UKR79" s="392"/>
      <c r="UKS79" s="381"/>
      <c r="ULA79" s="392"/>
      <c r="ULB79" s="381"/>
      <c r="ULJ79" s="392"/>
      <c r="ULK79" s="381"/>
      <c r="ULS79" s="392"/>
      <c r="ULT79" s="381"/>
      <c r="UMB79" s="392"/>
      <c r="UMC79" s="381"/>
      <c r="UMK79" s="392"/>
      <c r="UML79" s="381"/>
      <c r="UMT79" s="392"/>
      <c r="UMU79" s="381"/>
      <c r="UNC79" s="392"/>
      <c r="UND79" s="381"/>
      <c r="UNL79" s="392"/>
      <c r="UNM79" s="381"/>
      <c r="UNU79" s="392"/>
      <c r="UNV79" s="381"/>
      <c r="UOD79" s="392"/>
      <c r="UOE79" s="381"/>
      <c r="UOM79" s="392"/>
      <c r="UON79" s="381"/>
      <c r="UOV79" s="392"/>
      <c r="UOW79" s="381"/>
      <c r="UPE79" s="392"/>
      <c r="UPF79" s="381"/>
      <c r="UPN79" s="392"/>
      <c r="UPO79" s="381"/>
      <c r="UPW79" s="392"/>
      <c r="UPX79" s="381"/>
      <c r="UQF79" s="392"/>
      <c r="UQG79" s="381"/>
      <c r="UQO79" s="392"/>
      <c r="UQP79" s="381"/>
      <c r="UQX79" s="392"/>
      <c r="UQY79" s="381"/>
      <c r="URG79" s="392"/>
      <c r="URH79" s="381"/>
      <c r="URP79" s="392"/>
      <c r="URQ79" s="381"/>
      <c r="URY79" s="392"/>
      <c r="URZ79" s="381"/>
      <c r="USH79" s="392"/>
      <c r="USI79" s="381"/>
      <c r="USQ79" s="392"/>
      <c r="USR79" s="381"/>
      <c r="USZ79" s="392"/>
      <c r="UTA79" s="381"/>
      <c r="UTI79" s="392"/>
      <c r="UTJ79" s="381"/>
      <c r="UTR79" s="392"/>
      <c r="UTS79" s="381"/>
      <c r="UUA79" s="392"/>
      <c r="UUB79" s="381"/>
      <c r="UUJ79" s="392"/>
      <c r="UUK79" s="381"/>
      <c r="UUS79" s="392"/>
      <c r="UUT79" s="381"/>
      <c r="UVB79" s="392"/>
      <c r="UVC79" s="381"/>
      <c r="UVK79" s="392"/>
      <c r="UVL79" s="381"/>
      <c r="UVT79" s="392"/>
      <c r="UVU79" s="381"/>
      <c r="UWC79" s="392"/>
      <c r="UWD79" s="381"/>
      <c r="UWL79" s="392"/>
      <c r="UWM79" s="381"/>
      <c r="UWU79" s="392"/>
      <c r="UWV79" s="381"/>
      <c r="UXD79" s="392"/>
      <c r="UXE79" s="381"/>
      <c r="UXM79" s="392"/>
      <c r="UXN79" s="381"/>
      <c r="UXV79" s="392"/>
      <c r="UXW79" s="381"/>
      <c r="UYE79" s="392"/>
      <c r="UYF79" s="381"/>
      <c r="UYN79" s="392"/>
      <c r="UYO79" s="381"/>
      <c r="UYW79" s="392"/>
      <c r="UYX79" s="381"/>
      <c r="UZF79" s="392"/>
      <c r="UZG79" s="381"/>
      <c r="UZO79" s="392"/>
      <c r="UZP79" s="381"/>
      <c r="UZX79" s="392"/>
      <c r="UZY79" s="381"/>
      <c r="VAG79" s="392"/>
      <c r="VAH79" s="381"/>
      <c r="VAP79" s="392"/>
      <c r="VAQ79" s="381"/>
      <c r="VAY79" s="392"/>
      <c r="VAZ79" s="381"/>
      <c r="VBH79" s="392"/>
      <c r="VBI79" s="381"/>
      <c r="VBQ79" s="392"/>
      <c r="VBR79" s="381"/>
      <c r="VBZ79" s="392"/>
      <c r="VCA79" s="381"/>
      <c r="VCI79" s="392"/>
      <c r="VCJ79" s="381"/>
      <c r="VCR79" s="392"/>
      <c r="VCS79" s="381"/>
      <c r="VDA79" s="392"/>
      <c r="VDB79" s="381"/>
      <c r="VDJ79" s="392"/>
      <c r="VDK79" s="381"/>
      <c r="VDS79" s="392"/>
      <c r="VDT79" s="381"/>
      <c r="VEB79" s="392"/>
      <c r="VEC79" s="381"/>
      <c r="VEK79" s="392"/>
      <c r="VEL79" s="381"/>
      <c r="VET79" s="392"/>
      <c r="VEU79" s="381"/>
      <c r="VFC79" s="392"/>
      <c r="VFD79" s="381"/>
      <c r="VFL79" s="392"/>
      <c r="VFM79" s="381"/>
      <c r="VFU79" s="392"/>
      <c r="VFV79" s="381"/>
      <c r="VGD79" s="392"/>
      <c r="VGE79" s="381"/>
      <c r="VGM79" s="392"/>
      <c r="VGN79" s="381"/>
      <c r="VGV79" s="392"/>
      <c r="VGW79" s="381"/>
      <c r="VHE79" s="392"/>
      <c r="VHF79" s="381"/>
      <c r="VHN79" s="392"/>
      <c r="VHO79" s="381"/>
      <c r="VHW79" s="392"/>
      <c r="VHX79" s="381"/>
      <c r="VIF79" s="392"/>
      <c r="VIG79" s="381"/>
      <c r="VIO79" s="392"/>
      <c r="VIP79" s="381"/>
      <c r="VIX79" s="392"/>
      <c r="VIY79" s="381"/>
      <c r="VJG79" s="392"/>
      <c r="VJH79" s="381"/>
      <c r="VJP79" s="392"/>
      <c r="VJQ79" s="381"/>
      <c r="VJY79" s="392"/>
      <c r="VJZ79" s="381"/>
      <c r="VKH79" s="392"/>
      <c r="VKI79" s="381"/>
      <c r="VKQ79" s="392"/>
      <c r="VKR79" s="381"/>
      <c r="VKZ79" s="392"/>
      <c r="VLA79" s="381"/>
      <c r="VLI79" s="392"/>
      <c r="VLJ79" s="381"/>
      <c r="VLR79" s="392"/>
      <c r="VLS79" s="381"/>
      <c r="VMA79" s="392"/>
      <c r="VMB79" s="381"/>
      <c r="VMJ79" s="392"/>
      <c r="VMK79" s="381"/>
      <c r="VMS79" s="392"/>
      <c r="VMT79" s="381"/>
      <c r="VNB79" s="392"/>
      <c r="VNC79" s="381"/>
      <c r="VNK79" s="392"/>
      <c r="VNL79" s="381"/>
      <c r="VNT79" s="392"/>
      <c r="VNU79" s="381"/>
      <c r="VOC79" s="392"/>
      <c r="VOD79" s="381"/>
      <c r="VOL79" s="392"/>
      <c r="VOM79" s="381"/>
      <c r="VOU79" s="392"/>
      <c r="VOV79" s="381"/>
      <c r="VPD79" s="392"/>
      <c r="VPE79" s="381"/>
      <c r="VPM79" s="392"/>
      <c r="VPN79" s="381"/>
      <c r="VPV79" s="392"/>
      <c r="VPW79" s="381"/>
      <c r="VQE79" s="392"/>
      <c r="VQF79" s="381"/>
      <c r="VQN79" s="392"/>
      <c r="VQO79" s="381"/>
      <c r="VQW79" s="392"/>
      <c r="VQX79" s="381"/>
      <c r="VRF79" s="392"/>
      <c r="VRG79" s="381"/>
      <c r="VRO79" s="392"/>
      <c r="VRP79" s="381"/>
      <c r="VRX79" s="392"/>
      <c r="VRY79" s="381"/>
      <c r="VSG79" s="392"/>
      <c r="VSH79" s="381"/>
      <c r="VSP79" s="392"/>
      <c r="VSQ79" s="381"/>
      <c r="VSY79" s="392"/>
      <c r="VSZ79" s="381"/>
      <c r="VTH79" s="392"/>
      <c r="VTI79" s="381"/>
      <c r="VTQ79" s="392"/>
      <c r="VTR79" s="381"/>
      <c r="VTZ79" s="392"/>
      <c r="VUA79" s="381"/>
      <c r="VUI79" s="392"/>
      <c r="VUJ79" s="381"/>
      <c r="VUR79" s="392"/>
      <c r="VUS79" s="381"/>
      <c r="VVA79" s="392"/>
      <c r="VVB79" s="381"/>
      <c r="VVJ79" s="392"/>
      <c r="VVK79" s="381"/>
      <c r="VVS79" s="392"/>
      <c r="VVT79" s="381"/>
      <c r="VWB79" s="392"/>
      <c r="VWC79" s="381"/>
      <c r="VWK79" s="392"/>
      <c r="VWL79" s="381"/>
      <c r="VWT79" s="392"/>
      <c r="VWU79" s="381"/>
      <c r="VXC79" s="392"/>
      <c r="VXD79" s="381"/>
      <c r="VXL79" s="392"/>
      <c r="VXM79" s="381"/>
      <c r="VXU79" s="392"/>
      <c r="VXV79" s="381"/>
      <c r="VYD79" s="392"/>
      <c r="VYE79" s="381"/>
      <c r="VYM79" s="392"/>
      <c r="VYN79" s="381"/>
      <c r="VYV79" s="392"/>
      <c r="VYW79" s="381"/>
      <c r="VZE79" s="392"/>
      <c r="VZF79" s="381"/>
      <c r="VZN79" s="392"/>
      <c r="VZO79" s="381"/>
      <c r="VZW79" s="392"/>
      <c r="VZX79" s="381"/>
      <c r="WAF79" s="392"/>
      <c r="WAG79" s="381"/>
      <c r="WAO79" s="392"/>
      <c r="WAP79" s="381"/>
      <c r="WAX79" s="392"/>
      <c r="WAY79" s="381"/>
      <c r="WBG79" s="392"/>
      <c r="WBH79" s="381"/>
      <c r="WBP79" s="392"/>
      <c r="WBQ79" s="381"/>
      <c r="WBY79" s="392"/>
      <c r="WBZ79" s="381"/>
      <c r="WCH79" s="392"/>
      <c r="WCI79" s="381"/>
      <c r="WCQ79" s="392"/>
      <c r="WCR79" s="381"/>
      <c r="WCZ79" s="392"/>
      <c r="WDA79" s="381"/>
      <c r="WDI79" s="392"/>
      <c r="WDJ79" s="381"/>
      <c r="WDR79" s="392"/>
      <c r="WDS79" s="381"/>
      <c r="WEA79" s="392"/>
      <c r="WEB79" s="381"/>
      <c r="WEJ79" s="392"/>
      <c r="WEK79" s="381"/>
      <c r="WES79" s="392"/>
      <c r="WET79" s="381"/>
      <c r="WFB79" s="392"/>
      <c r="WFC79" s="381"/>
      <c r="WFK79" s="392"/>
      <c r="WFL79" s="381"/>
      <c r="WFT79" s="392"/>
      <c r="WFU79" s="381"/>
      <c r="WGC79" s="392"/>
      <c r="WGD79" s="381"/>
      <c r="WGL79" s="392"/>
      <c r="WGM79" s="381"/>
      <c r="WGU79" s="392"/>
      <c r="WGV79" s="381"/>
      <c r="WHD79" s="392"/>
      <c r="WHE79" s="381"/>
      <c r="WHM79" s="392"/>
      <c r="WHN79" s="381"/>
      <c r="WHV79" s="392"/>
      <c r="WHW79" s="381"/>
      <c r="WIE79" s="392"/>
      <c r="WIF79" s="381"/>
      <c r="WIN79" s="392"/>
      <c r="WIO79" s="381"/>
      <c r="WIW79" s="392"/>
      <c r="WIX79" s="381"/>
      <c r="WJF79" s="392"/>
      <c r="WJG79" s="381"/>
      <c r="WJO79" s="392"/>
      <c r="WJP79" s="381"/>
      <c r="WJX79" s="392"/>
      <c r="WJY79" s="381"/>
      <c r="WKG79" s="392"/>
      <c r="WKH79" s="381"/>
      <c r="WKP79" s="392"/>
      <c r="WKQ79" s="381"/>
      <c r="WKY79" s="392"/>
      <c r="WKZ79" s="381"/>
      <c r="WLH79" s="392"/>
      <c r="WLI79" s="381"/>
      <c r="WLQ79" s="392"/>
      <c r="WLR79" s="381"/>
      <c r="WLZ79" s="392"/>
      <c r="WMA79" s="381"/>
      <c r="WMI79" s="392"/>
      <c r="WMJ79" s="381"/>
      <c r="WMR79" s="392"/>
      <c r="WMS79" s="381"/>
      <c r="WNA79" s="392"/>
      <c r="WNB79" s="381"/>
      <c r="WNJ79" s="392"/>
      <c r="WNK79" s="381"/>
      <c r="WNS79" s="392"/>
      <c r="WNT79" s="381"/>
      <c r="WOB79" s="392"/>
      <c r="WOC79" s="381"/>
      <c r="WOK79" s="392"/>
      <c r="WOL79" s="381"/>
      <c r="WOT79" s="392"/>
      <c r="WOU79" s="381"/>
      <c r="WPC79" s="392"/>
      <c r="WPD79" s="381"/>
      <c r="WPL79" s="392"/>
      <c r="WPM79" s="381"/>
      <c r="WPU79" s="392"/>
      <c r="WPV79" s="381"/>
      <c r="WQD79" s="392"/>
      <c r="WQE79" s="381"/>
      <c r="WQM79" s="392"/>
      <c r="WQN79" s="381"/>
      <c r="WQV79" s="392"/>
      <c r="WQW79" s="381"/>
      <c r="WRE79" s="392"/>
      <c r="WRF79" s="381"/>
      <c r="WRN79" s="392"/>
      <c r="WRO79" s="381"/>
      <c r="WRW79" s="392"/>
      <c r="WRX79" s="381"/>
      <c r="WSF79" s="392"/>
      <c r="WSG79" s="381"/>
      <c r="WSO79" s="392"/>
      <c r="WSP79" s="381"/>
      <c r="WSX79" s="392"/>
      <c r="WSY79" s="381"/>
      <c r="WTG79" s="392"/>
      <c r="WTH79" s="381"/>
      <c r="WTP79" s="392"/>
      <c r="WTQ79" s="381"/>
      <c r="WTY79" s="392"/>
      <c r="WTZ79" s="381"/>
      <c r="WUH79" s="392"/>
      <c r="WUI79" s="381"/>
      <c r="WUQ79" s="392"/>
      <c r="WUR79" s="381"/>
      <c r="WUZ79" s="392"/>
      <c r="WVA79" s="381"/>
      <c r="WVI79" s="392"/>
      <c r="WVJ79" s="381"/>
      <c r="WVR79" s="392"/>
      <c r="WVS79" s="381"/>
      <c r="WWA79" s="392"/>
      <c r="WWB79" s="381"/>
      <c r="WWJ79" s="392"/>
      <c r="WWK79" s="381"/>
      <c r="WWS79" s="392"/>
      <c r="WWT79" s="381"/>
      <c r="WXB79" s="392"/>
      <c r="WXC79" s="381"/>
      <c r="WXK79" s="392"/>
      <c r="WXL79" s="381"/>
      <c r="WXT79" s="392"/>
      <c r="WXU79" s="381"/>
      <c r="WYC79" s="392"/>
      <c r="WYD79" s="381"/>
      <c r="WYL79" s="392"/>
      <c r="WYM79" s="381"/>
      <c r="WYU79" s="392"/>
      <c r="WYV79" s="381"/>
      <c r="WZD79" s="392"/>
      <c r="WZE79" s="381"/>
      <c r="WZM79" s="392"/>
      <c r="WZN79" s="381"/>
      <c r="WZV79" s="392"/>
      <c r="WZW79" s="381"/>
      <c r="XAE79" s="392"/>
      <c r="XAF79" s="381"/>
      <c r="XAN79" s="392"/>
      <c r="XAO79" s="381"/>
      <c r="XAW79" s="392"/>
      <c r="XAX79" s="381"/>
      <c r="XBF79" s="392"/>
      <c r="XBG79" s="381"/>
      <c r="XBO79" s="392"/>
      <c r="XBP79" s="381"/>
      <c r="XBX79" s="392"/>
      <c r="XBY79" s="381"/>
      <c r="XCG79" s="392"/>
      <c r="XCH79" s="381"/>
      <c r="XCP79" s="392"/>
      <c r="XCQ79" s="381"/>
      <c r="XCY79" s="392"/>
      <c r="XCZ79" s="381"/>
      <c r="XDH79" s="392"/>
      <c r="XDI79" s="381"/>
      <c r="XDQ79" s="392"/>
      <c r="XDR79" s="381"/>
      <c r="XDZ79" s="392"/>
      <c r="XEA79" s="381"/>
      <c r="XEI79" s="392"/>
      <c r="XEJ79" s="381"/>
      <c r="XER79" s="392"/>
      <c r="XES79" s="381"/>
      <c r="XFA79" s="392"/>
      <c r="XFB79" s="381"/>
    </row>
    <row r="80" spans="1:1019 1027:2045 2053:3071 3079:5114 5122:6140 6148:7166 7174:8192 8200:9209 9217:10235 10243:11261 11269:12287 12295:14330 14338:15356 15364:16382" s="378" customFormat="1">
      <c r="A80" s="392"/>
      <c r="B80" s="381"/>
      <c r="J80" s="392"/>
      <c r="K80" s="381"/>
      <c r="S80" s="392"/>
      <c r="T80" s="381"/>
      <c r="AB80" s="392"/>
      <c r="AC80" s="381"/>
      <c r="AK80" s="392"/>
      <c r="AL80" s="381"/>
      <c r="AT80" s="392"/>
      <c r="AU80" s="381"/>
      <c r="BC80" s="392"/>
      <c r="BD80" s="381"/>
      <c r="BL80" s="392"/>
      <c r="BM80" s="381"/>
      <c r="BU80" s="392"/>
      <c r="BV80" s="381"/>
      <c r="CD80" s="392"/>
      <c r="CE80" s="381"/>
      <c r="CM80" s="392"/>
      <c r="CN80" s="381"/>
      <c r="CV80" s="392"/>
      <c r="CW80" s="381"/>
      <c r="DE80" s="392"/>
      <c r="DF80" s="381"/>
      <c r="DN80" s="392"/>
      <c r="DO80" s="381"/>
      <c r="DW80" s="392"/>
      <c r="DX80" s="381"/>
      <c r="EF80" s="392"/>
      <c r="EG80" s="381"/>
      <c r="EO80" s="392"/>
      <c r="EP80" s="381"/>
      <c r="EX80" s="392"/>
      <c r="EY80" s="381"/>
      <c r="FG80" s="392"/>
      <c r="FH80" s="381"/>
      <c r="FP80" s="392"/>
      <c r="FQ80" s="381"/>
      <c r="FY80" s="392"/>
      <c r="FZ80" s="381"/>
      <c r="GH80" s="392"/>
      <c r="GI80" s="381"/>
      <c r="GQ80" s="392"/>
      <c r="GR80" s="381"/>
      <c r="GZ80" s="392"/>
      <c r="HA80" s="381"/>
      <c r="HI80" s="392"/>
      <c r="HJ80" s="381"/>
      <c r="HR80" s="392"/>
      <c r="HS80" s="381"/>
      <c r="IA80" s="392"/>
      <c r="IB80" s="381"/>
      <c r="IJ80" s="392"/>
      <c r="IK80" s="381"/>
      <c r="IS80" s="392"/>
      <c r="IT80" s="381"/>
      <c r="JB80" s="392"/>
      <c r="JC80" s="381"/>
      <c r="JK80" s="392"/>
      <c r="JL80" s="381"/>
      <c r="JT80" s="392"/>
      <c r="JU80" s="381"/>
      <c r="KC80" s="392"/>
      <c r="KD80" s="381"/>
      <c r="KL80" s="392"/>
      <c r="KM80" s="381"/>
      <c r="KU80" s="392"/>
      <c r="KV80" s="381"/>
      <c r="LD80" s="392"/>
      <c r="LE80" s="381"/>
      <c r="LM80" s="392"/>
      <c r="LN80" s="381"/>
      <c r="LV80" s="392"/>
      <c r="LW80" s="381"/>
      <c r="ME80" s="392"/>
      <c r="MF80" s="381"/>
      <c r="MN80" s="392"/>
      <c r="MO80" s="381"/>
      <c r="MW80" s="392"/>
      <c r="MX80" s="381"/>
      <c r="NF80" s="392"/>
      <c r="NG80" s="381"/>
      <c r="NO80" s="392"/>
      <c r="NP80" s="381"/>
      <c r="NX80" s="392"/>
      <c r="NY80" s="381"/>
      <c r="OG80" s="392"/>
      <c r="OH80" s="381"/>
      <c r="OP80" s="392"/>
      <c r="OQ80" s="381"/>
      <c r="OY80" s="392"/>
      <c r="OZ80" s="381"/>
      <c r="PH80" s="392"/>
      <c r="PI80" s="381"/>
      <c r="PQ80" s="392"/>
      <c r="PR80" s="381"/>
      <c r="PZ80" s="392"/>
      <c r="QA80" s="381"/>
      <c r="QI80" s="392"/>
      <c r="QJ80" s="381"/>
      <c r="QR80" s="392"/>
      <c r="QS80" s="381"/>
      <c r="RA80" s="392"/>
      <c r="RB80" s="381"/>
      <c r="RJ80" s="392"/>
      <c r="RK80" s="381"/>
      <c r="RS80" s="392"/>
      <c r="RT80" s="381"/>
      <c r="SB80" s="392"/>
      <c r="SC80" s="381"/>
      <c r="SK80" s="392"/>
      <c r="SL80" s="381"/>
      <c r="ST80" s="392"/>
      <c r="SU80" s="381"/>
      <c r="TC80" s="392"/>
      <c r="TD80" s="381"/>
      <c r="TL80" s="392"/>
      <c r="TM80" s="381"/>
      <c r="TU80" s="392"/>
      <c r="TV80" s="381"/>
      <c r="UD80" s="392"/>
      <c r="UE80" s="381"/>
      <c r="UM80" s="392"/>
      <c r="UN80" s="381"/>
      <c r="UV80" s="392"/>
      <c r="UW80" s="381"/>
      <c r="VE80" s="392"/>
      <c r="VF80" s="381"/>
      <c r="VN80" s="392"/>
      <c r="VO80" s="381"/>
      <c r="VW80" s="392"/>
      <c r="VX80" s="381"/>
      <c r="WF80" s="392"/>
      <c r="WG80" s="381"/>
      <c r="WO80" s="392"/>
      <c r="WP80" s="381"/>
      <c r="WX80" s="392"/>
      <c r="WY80" s="381"/>
      <c r="XG80" s="392"/>
      <c r="XH80" s="381"/>
      <c r="XP80" s="392"/>
      <c r="XQ80" s="381"/>
      <c r="XY80" s="392"/>
      <c r="XZ80" s="381"/>
      <c r="YH80" s="392"/>
      <c r="YI80" s="381"/>
      <c r="YQ80" s="392"/>
      <c r="YR80" s="381"/>
      <c r="YZ80" s="392"/>
      <c r="ZA80" s="381"/>
      <c r="ZI80" s="392"/>
      <c r="ZJ80" s="381"/>
      <c r="ZR80" s="392"/>
      <c r="ZS80" s="381"/>
      <c r="AAA80" s="392"/>
      <c r="AAB80" s="381"/>
      <c r="AAJ80" s="392"/>
      <c r="AAK80" s="381"/>
      <c r="AAS80" s="392"/>
      <c r="AAT80" s="381"/>
      <c r="ABB80" s="392"/>
      <c r="ABC80" s="381"/>
      <c r="ABK80" s="392"/>
      <c r="ABL80" s="381"/>
      <c r="ABT80" s="392"/>
      <c r="ABU80" s="381"/>
      <c r="ACC80" s="392"/>
      <c r="ACD80" s="381"/>
      <c r="ACL80" s="392"/>
      <c r="ACM80" s="381"/>
      <c r="ACU80" s="392"/>
      <c r="ACV80" s="381"/>
      <c r="ADD80" s="392"/>
      <c r="ADE80" s="381"/>
      <c r="ADM80" s="392"/>
      <c r="ADN80" s="381"/>
      <c r="ADV80" s="392"/>
      <c r="ADW80" s="381"/>
      <c r="AEE80" s="392"/>
      <c r="AEF80" s="381"/>
      <c r="AEN80" s="392"/>
      <c r="AEO80" s="381"/>
      <c r="AEW80" s="392"/>
      <c r="AEX80" s="381"/>
      <c r="AFF80" s="392"/>
      <c r="AFG80" s="381"/>
      <c r="AFO80" s="392"/>
      <c r="AFP80" s="381"/>
      <c r="AFX80" s="392"/>
      <c r="AFY80" s="381"/>
      <c r="AGG80" s="392"/>
      <c r="AGH80" s="381"/>
      <c r="AGP80" s="392"/>
      <c r="AGQ80" s="381"/>
      <c r="AGY80" s="392"/>
      <c r="AGZ80" s="381"/>
      <c r="AHH80" s="392"/>
      <c r="AHI80" s="381"/>
      <c r="AHQ80" s="392"/>
      <c r="AHR80" s="381"/>
      <c r="AHZ80" s="392"/>
      <c r="AIA80" s="381"/>
      <c r="AII80" s="392"/>
      <c r="AIJ80" s="381"/>
      <c r="AIR80" s="392"/>
      <c r="AIS80" s="381"/>
      <c r="AJA80" s="392"/>
      <c r="AJB80" s="381"/>
      <c r="AJJ80" s="392"/>
      <c r="AJK80" s="381"/>
      <c r="AJS80" s="392"/>
      <c r="AJT80" s="381"/>
      <c r="AKB80" s="392"/>
      <c r="AKC80" s="381"/>
      <c r="AKK80" s="392"/>
      <c r="AKL80" s="381"/>
      <c r="AKT80" s="392"/>
      <c r="AKU80" s="381"/>
      <c r="ALC80" s="392"/>
      <c r="ALD80" s="381"/>
      <c r="ALL80" s="392"/>
      <c r="ALM80" s="381"/>
      <c r="ALU80" s="392"/>
      <c r="ALV80" s="381"/>
      <c r="AMD80" s="392"/>
      <c r="AME80" s="381"/>
      <c r="AMM80" s="392"/>
      <c r="AMN80" s="381"/>
      <c r="AMV80" s="392"/>
      <c r="AMW80" s="381"/>
      <c r="ANE80" s="392"/>
      <c r="ANF80" s="381"/>
      <c r="ANN80" s="392"/>
      <c r="ANO80" s="381"/>
      <c r="ANW80" s="392"/>
      <c r="ANX80" s="381"/>
      <c r="AOF80" s="392"/>
      <c r="AOG80" s="381"/>
      <c r="AOO80" s="392"/>
      <c r="AOP80" s="381"/>
      <c r="AOX80" s="392"/>
      <c r="AOY80" s="381"/>
      <c r="APG80" s="392"/>
      <c r="APH80" s="381"/>
      <c r="APP80" s="392"/>
      <c r="APQ80" s="381"/>
      <c r="APY80" s="392"/>
      <c r="APZ80" s="381"/>
      <c r="AQH80" s="392"/>
      <c r="AQI80" s="381"/>
      <c r="AQQ80" s="392"/>
      <c r="AQR80" s="381"/>
      <c r="AQZ80" s="392"/>
      <c r="ARA80" s="381"/>
      <c r="ARI80" s="392"/>
      <c r="ARJ80" s="381"/>
      <c r="ARR80" s="392"/>
      <c r="ARS80" s="381"/>
      <c r="ASA80" s="392"/>
      <c r="ASB80" s="381"/>
      <c r="ASJ80" s="392"/>
      <c r="ASK80" s="381"/>
      <c r="ASS80" s="392"/>
      <c r="AST80" s="381"/>
      <c r="ATB80" s="392"/>
      <c r="ATC80" s="381"/>
      <c r="ATK80" s="392"/>
      <c r="ATL80" s="381"/>
      <c r="ATT80" s="392"/>
      <c r="ATU80" s="381"/>
      <c r="AUC80" s="392"/>
      <c r="AUD80" s="381"/>
      <c r="AUL80" s="392"/>
      <c r="AUM80" s="381"/>
      <c r="AUU80" s="392"/>
      <c r="AUV80" s="381"/>
      <c r="AVD80" s="392"/>
      <c r="AVE80" s="381"/>
      <c r="AVM80" s="392"/>
      <c r="AVN80" s="381"/>
      <c r="AVV80" s="392"/>
      <c r="AVW80" s="381"/>
      <c r="AWE80" s="392"/>
      <c r="AWF80" s="381"/>
      <c r="AWN80" s="392"/>
      <c r="AWO80" s="381"/>
      <c r="AWW80" s="392"/>
      <c r="AWX80" s="381"/>
      <c r="AXF80" s="392"/>
      <c r="AXG80" s="381"/>
      <c r="AXO80" s="392"/>
      <c r="AXP80" s="381"/>
      <c r="AXX80" s="392"/>
      <c r="AXY80" s="381"/>
      <c r="AYG80" s="392"/>
      <c r="AYH80" s="381"/>
      <c r="AYP80" s="392"/>
      <c r="AYQ80" s="381"/>
      <c r="AYY80" s="392"/>
      <c r="AYZ80" s="381"/>
      <c r="AZH80" s="392"/>
      <c r="AZI80" s="381"/>
      <c r="AZQ80" s="392"/>
      <c r="AZR80" s="381"/>
      <c r="AZZ80" s="392"/>
      <c r="BAA80" s="381"/>
      <c r="BAI80" s="392"/>
      <c r="BAJ80" s="381"/>
      <c r="BAR80" s="392"/>
      <c r="BAS80" s="381"/>
      <c r="BBA80" s="392"/>
      <c r="BBB80" s="381"/>
      <c r="BBJ80" s="392"/>
      <c r="BBK80" s="381"/>
      <c r="BBS80" s="392"/>
      <c r="BBT80" s="381"/>
      <c r="BCB80" s="392"/>
      <c r="BCC80" s="381"/>
      <c r="BCK80" s="392"/>
      <c r="BCL80" s="381"/>
      <c r="BCT80" s="392"/>
      <c r="BCU80" s="381"/>
      <c r="BDC80" s="392"/>
      <c r="BDD80" s="381"/>
      <c r="BDL80" s="392"/>
      <c r="BDM80" s="381"/>
      <c r="BDU80" s="392"/>
      <c r="BDV80" s="381"/>
      <c r="BED80" s="392"/>
      <c r="BEE80" s="381"/>
      <c r="BEM80" s="392"/>
      <c r="BEN80" s="381"/>
      <c r="BEV80" s="392"/>
      <c r="BEW80" s="381"/>
      <c r="BFE80" s="392"/>
      <c r="BFF80" s="381"/>
      <c r="BFN80" s="392"/>
      <c r="BFO80" s="381"/>
      <c r="BFW80" s="392"/>
      <c r="BFX80" s="381"/>
      <c r="BGF80" s="392"/>
      <c r="BGG80" s="381"/>
      <c r="BGO80" s="392"/>
      <c r="BGP80" s="381"/>
      <c r="BGX80" s="392"/>
      <c r="BGY80" s="381"/>
      <c r="BHG80" s="392"/>
      <c r="BHH80" s="381"/>
      <c r="BHP80" s="392"/>
      <c r="BHQ80" s="381"/>
      <c r="BHY80" s="392"/>
      <c r="BHZ80" s="381"/>
      <c r="BIH80" s="392"/>
      <c r="BII80" s="381"/>
      <c r="BIQ80" s="392"/>
      <c r="BIR80" s="381"/>
      <c r="BIZ80" s="392"/>
      <c r="BJA80" s="381"/>
      <c r="BJI80" s="392"/>
      <c r="BJJ80" s="381"/>
      <c r="BJR80" s="392"/>
      <c r="BJS80" s="381"/>
      <c r="BKA80" s="392"/>
      <c r="BKB80" s="381"/>
      <c r="BKJ80" s="392"/>
      <c r="BKK80" s="381"/>
      <c r="BKS80" s="392"/>
      <c r="BKT80" s="381"/>
      <c r="BLB80" s="392"/>
      <c r="BLC80" s="381"/>
      <c r="BLK80" s="392"/>
      <c r="BLL80" s="381"/>
      <c r="BLT80" s="392"/>
      <c r="BLU80" s="381"/>
      <c r="BMC80" s="392"/>
      <c r="BMD80" s="381"/>
      <c r="BML80" s="392"/>
      <c r="BMM80" s="381"/>
      <c r="BMU80" s="392"/>
      <c r="BMV80" s="381"/>
      <c r="BND80" s="392"/>
      <c r="BNE80" s="381"/>
      <c r="BNM80" s="392"/>
      <c r="BNN80" s="381"/>
      <c r="BNV80" s="392"/>
      <c r="BNW80" s="381"/>
      <c r="BOE80" s="392"/>
      <c r="BOF80" s="381"/>
      <c r="BON80" s="392"/>
      <c r="BOO80" s="381"/>
      <c r="BOW80" s="392"/>
      <c r="BOX80" s="381"/>
      <c r="BPF80" s="392"/>
      <c r="BPG80" s="381"/>
      <c r="BPO80" s="392"/>
      <c r="BPP80" s="381"/>
      <c r="BPX80" s="392"/>
      <c r="BPY80" s="381"/>
      <c r="BQG80" s="392"/>
      <c r="BQH80" s="381"/>
      <c r="BQP80" s="392"/>
      <c r="BQQ80" s="381"/>
      <c r="BQY80" s="392"/>
      <c r="BQZ80" s="381"/>
      <c r="BRH80" s="392"/>
      <c r="BRI80" s="381"/>
      <c r="BRQ80" s="392"/>
      <c r="BRR80" s="381"/>
      <c r="BRZ80" s="392"/>
      <c r="BSA80" s="381"/>
      <c r="BSI80" s="392"/>
      <c r="BSJ80" s="381"/>
      <c r="BSR80" s="392"/>
      <c r="BSS80" s="381"/>
      <c r="BTA80" s="392"/>
      <c r="BTB80" s="381"/>
      <c r="BTJ80" s="392"/>
      <c r="BTK80" s="381"/>
      <c r="BTS80" s="392"/>
      <c r="BTT80" s="381"/>
      <c r="BUB80" s="392"/>
      <c r="BUC80" s="381"/>
      <c r="BUK80" s="392"/>
      <c r="BUL80" s="381"/>
      <c r="BUT80" s="392"/>
      <c r="BUU80" s="381"/>
      <c r="BVC80" s="392"/>
      <c r="BVD80" s="381"/>
      <c r="BVL80" s="392"/>
      <c r="BVM80" s="381"/>
      <c r="BVU80" s="392"/>
      <c r="BVV80" s="381"/>
      <c r="BWD80" s="392"/>
      <c r="BWE80" s="381"/>
      <c r="BWM80" s="392"/>
      <c r="BWN80" s="381"/>
      <c r="BWV80" s="392"/>
      <c r="BWW80" s="381"/>
      <c r="BXE80" s="392"/>
      <c r="BXF80" s="381"/>
      <c r="BXN80" s="392"/>
      <c r="BXO80" s="381"/>
      <c r="BXW80" s="392"/>
      <c r="BXX80" s="381"/>
      <c r="BYF80" s="392"/>
      <c r="BYG80" s="381"/>
      <c r="BYO80" s="392"/>
      <c r="BYP80" s="381"/>
      <c r="BYX80" s="392"/>
      <c r="BYY80" s="381"/>
      <c r="BZG80" s="392"/>
      <c r="BZH80" s="381"/>
      <c r="BZP80" s="392"/>
      <c r="BZQ80" s="381"/>
      <c r="BZY80" s="392"/>
      <c r="BZZ80" s="381"/>
      <c r="CAH80" s="392"/>
      <c r="CAI80" s="381"/>
      <c r="CAQ80" s="392"/>
      <c r="CAR80" s="381"/>
      <c r="CAZ80" s="392"/>
      <c r="CBA80" s="381"/>
      <c r="CBI80" s="392"/>
      <c r="CBJ80" s="381"/>
      <c r="CBR80" s="392"/>
      <c r="CBS80" s="381"/>
      <c r="CCA80" s="392"/>
      <c r="CCB80" s="381"/>
      <c r="CCJ80" s="392"/>
      <c r="CCK80" s="381"/>
      <c r="CCS80" s="392"/>
      <c r="CCT80" s="381"/>
      <c r="CDB80" s="392"/>
      <c r="CDC80" s="381"/>
      <c r="CDK80" s="392"/>
      <c r="CDL80" s="381"/>
      <c r="CDT80" s="392"/>
      <c r="CDU80" s="381"/>
      <c r="CEC80" s="392"/>
      <c r="CED80" s="381"/>
      <c r="CEL80" s="392"/>
      <c r="CEM80" s="381"/>
      <c r="CEU80" s="392"/>
      <c r="CEV80" s="381"/>
      <c r="CFD80" s="392"/>
      <c r="CFE80" s="381"/>
      <c r="CFM80" s="392"/>
      <c r="CFN80" s="381"/>
      <c r="CFV80" s="392"/>
      <c r="CFW80" s="381"/>
      <c r="CGE80" s="392"/>
      <c r="CGF80" s="381"/>
      <c r="CGN80" s="392"/>
      <c r="CGO80" s="381"/>
      <c r="CGW80" s="392"/>
      <c r="CGX80" s="381"/>
      <c r="CHF80" s="392"/>
      <c r="CHG80" s="381"/>
      <c r="CHO80" s="392"/>
      <c r="CHP80" s="381"/>
      <c r="CHX80" s="392"/>
      <c r="CHY80" s="381"/>
      <c r="CIG80" s="392"/>
      <c r="CIH80" s="381"/>
      <c r="CIP80" s="392"/>
      <c r="CIQ80" s="381"/>
      <c r="CIY80" s="392"/>
      <c r="CIZ80" s="381"/>
      <c r="CJH80" s="392"/>
      <c r="CJI80" s="381"/>
      <c r="CJQ80" s="392"/>
      <c r="CJR80" s="381"/>
      <c r="CJZ80" s="392"/>
      <c r="CKA80" s="381"/>
      <c r="CKI80" s="392"/>
      <c r="CKJ80" s="381"/>
      <c r="CKR80" s="392"/>
      <c r="CKS80" s="381"/>
      <c r="CLA80" s="392"/>
      <c r="CLB80" s="381"/>
      <c r="CLJ80" s="392"/>
      <c r="CLK80" s="381"/>
      <c r="CLS80" s="392"/>
      <c r="CLT80" s="381"/>
      <c r="CMB80" s="392"/>
      <c r="CMC80" s="381"/>
      <c r="CMK80" s="392"/>
      <c r="CML80" s="381"/>
      <c r="CMT80" s="392"/>
      <c r="CMU80" s="381"/>
      <c r="CNC80" s="392"/>
      <c r="CND80" s="381"/>
      <c r="CNL80" s="392"/>
      <c r="CNM80" s="381"/>
      <c r="CNU80" s="392"/>
      <c r="CNV80" s="381"/>
      <c r="COD80" s="392"/>
      <c r="COE80" s="381"/>
      <c r="COM80" s="392"/>
      <c r="CON80" s="381"/>
      <c r="COV80" s="392"/>
      <c r="COW80" s="381"/>
      <c r="CPE80" s="392"/>
      <c r="CPF80" s="381"/>
      <c r="CPN80" s="392"/>
      <c r="CPO80" s="381"/>
      <c r="CPW80" s="392"/>
      <c r="CPX80" s="381"/>
      <c r="CQF80" s="392"/>
      <c r="CQG80" s="381"/>
      <c r="CQO80" s="392"/>
      <c r="CQP80" s="381"/>
      <c r="CQX80" s="392"/>
      <c r="CQY80" s="381"/>
      <c r="CRG80" s="392"/>
      <c r="CRH80" s="381"/>
      <c r="CRP80" s="392"/>
      <c r="CRQ80" s="381"/>
      <c r="CRY80" s="392"/>
      <c r="CRZ80" s="381"/>
      <c r="CSH80" s="392"/>
      <c r="CSI80" s="381"/>
      <c r="CSQ80" s="392"/>
      <c r="CSR80" s="381"/>
      <c r="CSZ80" s="392"/>
      <c r="CTA80" s="381"/>
      <c r="CTI80" s="392"/>
      <c r="CTJ80" s="381"/>
      <c r="CTR80" s="392"/>
      <c r="CTS80" s="381"/>
      <c r="CUA80" s="392"/>
      <c r="CUB80" s="381"/>
      <c r="CUJ80" s="392"/>
      <c r="CUK80" s="381"/>
      <c r="CUS80" s="392"/>
      <c r="CUT80" s="381"/>
      <c r="CVB80" s="392"/>
      <c r="CVC80" s="381"/>
      <c r="CVK80" s="392"/>
      <c r="CVL80" s="381"/>
      <c r="CVT80" s="392"/>
      <c r="CVU80" s="381"/>
      <c r="CWC80" s="392"/>
      <c r="CWD80" s="381"/>
      <c r="CWL80" s="392"/>
      <c r="CWM80" s="381"/>
      <c r="CWU80" s="392"/>
      <c r="CWV80" s="381"/>
      <c r="CXD80" s="392"/>
      <c r="CXE80" s="381"/>
      <c r="CXM80" s="392"/>
      <c r="CXN80" s="381"/>
      <c r="CXV80" s="392"/>
      <c r="CXW80" s="381"/>
      <c r="CYE80" s="392"/>
      <c r="CYF80" s="381"/>
      <c r="CYN80" s="392"/>
      <c r="CYO80" s="381"/>
      <c r="CYW80" s="392"/>
      <c r="CYX80" s="381"/>
      <c r="CZF80" s="392"/>
      <c r="CZG80" s="381"/>
      <c r="CZO80" s="392"/>
      <c r="CZP80" s="381"/>
      <c r="CZX80" s="392"/>
      <c r="CZY80" s="381"/>
      <c r="DAG80" s="392"/>
      <c r="DAH80" s="381"/>
      <c r="DAP80" s="392"/>
      <c r="DAQ80" s="381"/>
      <c r="DAY80" s="392"/>
      <c r="DAZ80" s="381"/>
      <c r="DBH80" s="392"/>
      <c r="DBI80" s="381"/>
      <c r="DBQ80" s="392"/>
      <c r="DBR80" s="381"/>
      <c r="DBZ80" s="392"/>
      <c r="DCA80" s="381"/>
      <c r="DCI80" s="392"/>
      <c r="DCJ80" s="381"/>
      <c r="DCR80" s="392"/>
      <c r="DCS80" s="381"/>
      <c r="DDA80" s="392"/>
      <c r="DDB80" s="381"/>
      <c r="DDJ80" s="392"/>
      <c r="DDK80" s="381"/>
      <c r="DDS80" s="392"/>
      <c r="DDT80" s="381"/>
      <c r="DEB80" s="392"/>
      <c r="DEC80" s="381"/>
      <c r="DEK80" s="392"/>
      <c r="DEL80" s="381"/>
      <c r="DET80" s="392"/>
      <c r="DEU80" s="381"/>
      <c r="DFC80" s="392"/>
      <c r="DFD80" s="381"/>
      <c r="DFL80" s="392"/>
      <c r="DFM80" s="381"/>
      <c r="DFU80" s="392"/>
      <c r="DFV80" s="381"/>
      <c r="DGD80" s="392"/>
      <c r="DGE80" s="381"/>
      <c r="DGM80" s="392"/>
      <c r="DGN80" s="381"/>
      <c r="DGV80" s="392"/>
      <c r="DGW80" s="381"/>
      <c r="DHE80" s="392"/>
      <c r="DHF80" s="381"/>
      <c r="DHN80" s="392"/>
      <c r="DHO80" s="381"/>
      <c r="DHW80" s="392"/>
      <c r="DHX80" s="381"/>
      <c r="DIF80" s="392"/>
      <c r="DIG80" s="381"/>
      <c r="DIO80" s="392"/>
      <c r="DIP80" s="381"/>
      <c r="DIX80" s="392"/>
      <c r="DIY80" s="381"/>
      <c r="DJG80" s="392"/>
      <c r="DJH80" s="381"/>
      <c r="DJP80" s="392"/>
      <c r="DJQ80" s="381"/>
      <c r="DJY80" s="392"/>
      <c r="DJZ80" s="381"/>
      <c r="DKH80" s="392"/>
      <c r="DKI80" s="381"/>
      <c r="DKQ80" s="392"/>
      <c r="DKR80" s="381"/>
      <c r="DKZ80" s="392"/>
      <c r="DLA80" s="381"/>
      <c r="DLI80" s="392"/>
      <c r="DLJ80" s="381"/>
      <c r="DLR80" s="392"/>
      <c r="DLS80" s="381"/>
      <c r="DMA80" s="392"/>
      <c r="DMB80" s="381"/>
      <c r="DMJ80" s="392"/>
      <c r="DMK80" s="381"/>
      <c r="DMS80" s="392"/>
      <c r="DMT80" s="381"/>
      <c r="DNB80" s="392"/>
      <c r="DNC80" s="381"/>
      <c r="DNK80" s="392"/>
      <c r="DNL80" s="381"/>
      <c r="DNT80" s="392"/>
      <c r="DNU80" s="381"/>
      <c r="DOC80" s="392"/>
      <c r="DOD80" s="381"/>
      <c r="DOL80" s="392"/>
      <c r="DOM80" s="381"/>
      <c r="DOU80" s="392"/>
      <c r="DOV80" s="381"/>
      <c r="DPD80" s="392"/>
      <c r="DPE80" s="381"/>
      <c r="DPM80" s="392"/>
      <c r="DPN80" s="381"/>
      <c r="DPV80" s="392"/>
      <c r="DPW80" s="381"/>
      <c r="DQE80" s="392"/>
      <c r="DQF80" s="381"/>
      <c r="DQN80" s="392"/>
      <c r="DQO80" s="381"/>
      <c r="DQW80" s="392"/>
      <c r="DQX80" s="381"/>
      <c r="DRF80" s="392"/>
      <c r="DRG80" s="381"/>
      <c r="DRO80" s="392"/>
      <c r="DRP80" s="381"/>
      <c r="DRX80" s="392"/>
      <c r="DRY80" s="381"/>
      <c r="DSG80" s="392"/>
      <c r="DSH80" s="381"/>
      <c r="DSP80" s="392"/>
      <c r="DSQ80" s="381"/>
      <c r="DSY80" s="392"/>
      <c r="DSZ80" s="381"/>
      <c r="DTH80" s="392"/>
      <c r="DTI80" s="381"/>
      <c r="DTQ80" s="392"/>
      <c r="DTR80" s="381"/>
      <c r="DTZ80" s="392"/>
      <c r="DUA80" s="381"/>
      <c r="DUI80" s="392"/>
      <c r="DUJ80" s="381"/>
      <c r="DUR80" s="392"/>
      <c r="DUS80" s="381"/>
      <c r="DVA80" s="392"/>
      <c r="DVB80" s="381"/>
      <c r="DVJ80" s="392"/>
      <c r="DVK80" s="381"/>
      <c r="DVS80" s="392"/>
      <c r="DVT80" s="381"/>
      <c r="DWB80" s="392"/>
      <c r="DWC80" s="381"/>
      <c r="DWK80" s="392"/>
      <c r="DWL80" s="381"/>
      <c r="DWT80" s="392"/>
      <c r="DWU80" s="381"/>
      <c r="DXC80" s="392"/>
      <c r="DXD80" s="381"/>
      <c r="DXL80" s="392"/>
      <c r="DXM80" s="381"/>
      <c r="DXU80" s="392"/>
      <c r="DXV80" s="381"/>
      <c r="DYD80" s="392"/>
      <c r="DYE80" s="381"/>
      <c r="DYM80" s="392"/>
      <c r="DYN80" s="381"/>
      <c r="DYV80" s="392"/>
      <c r="DYW80" s="381"/>
      <c r="DZE80" s="392"/>
      <c r="DZF80" s="381"/>
      <c r="DZN80" s="392"/>
      <c r="DZO80" s="381"/>
      <c r="DZW80" s="392"/>
      <c r="DZX80" s="381"/>
      <c r="EAF80" s="392"/>
      <c r="EAG80" s="381"/>
      <c r="EAO80" s="392"/>
      <c r="EAP80" s="381"/>
      <c r="EAX80" s="392"/>
      <c r="EAY80" s="381"/>
      <c r="EBG80" s="392"/>
      <c r="EBH80" s="381"/>
      <c r="EBP80" s="392"/>
      <c r="EBQ80" s="381"/>
      <c r="EBY80" s="392"/>
      <c r="EBZ80" s="381"/>
      <c r="ECH80" s="392"/>
      <c r="ECI80" s="381"/>
      <c r="ECQ80" s="392"/>
      <c r="ECR80" s="381"/>
      <c r="ECZ80" s="392"/>
      <c r="EDA80" s="381"/>
      <c r="EDI80" s="392"/>
      <c r="EDJ80" s="381"/>
      <c r="EDR80" s="392"/>
      <c r="EDS80" s="381"/>
      <c r="EEA80" s="392"/>
      <c r="EEB80" s="381"/>
      <c r="EEJ80" s="392"/>
      <c r="EEK80" s="381"/>
      <c r="EES80" s="392"/>
      <c r="EET80" s="381"/>
      <c r="EFB80" s="392"/>
      <c r="EFC80" s="381"/>
      <c r="EFK80" s="392"/>
      <c r="EFL80" s="381"/>
      <c r="EFT80" s="392"/>
      <c r="EFU80" s="381"/>
      <c r="EGC80" s="392"/>
      <c r="EGD80" s="381"/>
      <c r="EGL80" s="392"/>
      <c r="EGM80" s="381"/>
      <c r="EGU80" s="392"/>
      <c r="EGV80" s="381"/>
      <c r="EHD80" s="392"/>
      <c r="EHE80" s="381"/>
      <c r="EHM80" s="392"/>
      <c r="EHN80" s="381"/>
      <c r="EHV80" s="392"/>
      <c r="EHW80" s="381"/>
      <c r="EIE80" s="392"/>
      <c r="EIF80" s="381"/>
      <c r="EIN80" s="392"/>
      <c r="EIO80" s="381"/>
      <c r="EIW80" s="392"/>
      <c r="EIX80" s="381"/>
      <c r="EJF80" s="392"/>
      <c r="EJG80" s="381"/>
      <c r="EJO80" s="392"/>
      <c r="EJP80" s="381"/>
      <c r="EJX80" s="392"/>
      <c r="EJY80" s="381"/>
      <c r="EKG80" s="392"/>
      <c r="EKH80" s="381"/>
      <c r="EKP80" s="392"/>
      <c r="EKQ80" s="381"/>
      <c r="EKY80" s="392"/>
      <c r="EKZ80" s="381"/>
      <c r="ELH80" s="392"/>
      <c r="ELI80" s="381"/>
      <c r="ELQ80" s="392"/>
      <c r="ELR80" s="381"/>
      <c r="ELZ80" s="392"/>
      <c r="EMA80" s="381"/>
      <c r="EMI80" s="392"/>
      <c r="EMJ80" s="381"/>
      <c r="EMR80" s="392"/>
      <c r="EMS80" s="381"/>
      <c r="ENA80" s="392"/>
      <c r="ENB80" s="381"/>
      <c r="ENJ80" s="392"/>
      <c r="ENK80" s="381"/>
      <c r="ENS80" s="392"/>
      <c r="ENT80" s="381"/>
      <c r="EOB80" s="392"/>
      <c r="EOC80" s="381"/>
      <c r="EOK80" s="392"/>
      <c r="EOL80" s="381"/>
      <c r="EOT80" s="392"/>
      <c r="EOU80" s="381"/>
      <c r="EPC80" s="392"/>
      <c r="EPD80" s="381"/>
      <c r="EPL80" s="392"/>
      <c r="EPM80" s="381"/>
      <c r="EPU80" s="392"/>
      <c r="EPV80" s="381"/>
      <c r="EQD80" s="392"/>
      <c r="EQE80" s="381"/>
      <c r="EQM80" s="392"/>
      <c r="EQN80" s="381"/>
      <c r="EQV80" s="392"/>
      <c r="EQW80" s="381"/>
      <c r="ERE80" s="392"/>
      <c r="ERF80" s="381"/>
      <c r="ERN80" s="392"/>
      <c r="ERO80" s="381"/>
      <c r="ERW80" s="392"/>
      <c r="ERX80" s="381"/>
      <c r="ESF80" s="392"/>
      <c r="ESG80" s="381"/>
      <c r="ESO80" s="392"/>
      <c r="ESP80" s="381"/>
      <c r="ESX80" s="392"/>
      <c r="ESY80" s="381"/>
      <c r="ETG80" s="392"/>
      <c r="ETH80" s="381"/>
      <c r="ETP80" s="392"/>
      <c r="ETQ80" s="381"/>
      <c r="ETY80" s="392"/>
      <c r="ETZ80" s="381"/>
      <c r="EUH80" s="392"/>
      <c r="EUI80" s="381"/>
      <c r="EUQ80" s="392"/>
      <c r="EUR80" s="381"/>
      <c r="EUZ80" s="392"/>
      <c r="EVA80" s="381"/>
      <c r="EVI80" s="392"/>
      <c r="EVJ80" s="381"/>
      <c r="EVR80" s="392"/>
      <c r="EVS80" s="381"/>
      <c r="EWA80" s="392"/>
      <c r="EWB80" s="381"/>
      <c r="EWJ80" s="392"/>
      <c r="EWK80" s="381"/>
      <c r="EWS80" s="392"/>
      <c r="EWT80" s="381"/>
      <c r="EXB80" s="392"/>
      <c r="EXC80" s="381"/>
      <c r="EXK80" s="392"/>
      <c r="EXL80" s="381"/>
      <c r="EXT80" s="392"/>
      <c r="EXU80" s="381"/>
      <c r="EYC80" s="392"/>
      <c r="EYD80" s="381"/>
      <c r="EYL80" s="392"/>
      <c r="EYM80" s="381"/>
      <c r="EYU80" s="392"/>
      <c r="EYV80" s="381"/>
      <c r="EZD80" s="392"/>
      <c r="EZE80" s="381"/>
      <c r="EZM80" s="392"/>
      <c r="EZN80" s="381"/>
      <c r="EZV80" s="392"/>
      <c r="EZW80" s="381"/>
      <c r="FAE80" s="392"/>
      <c r="FAF80" s="381"/>
      <c r="FAN80" s="392"/>
      <c r="FAO80" s="381"/>
      <c r="FAW80" s="392"/>
      <c r="FAX80" s="381"/>
      <c r="FBF80" s="392"/>
      <c r="FBG80" s="381"/>
      <c r="FBO80" s="392"/>
      <c r="FBP80" s="381"/>
      <c r="FBX80" s="392"/>
      <c r="FBY80" s="381"/>
      <c r="FCG80" s="392"/>
      <c r="FCH80" s="381"/>
      <c r="FCP80" s="392"/>
      <c r="FCQ80" s="381"/>
      <c r="FCY80" s="392"/>
      <c r="FCZ80" s="381"/>
      <c r="FDH80" s="392"/>
      <c r="FDI80" s="381"/>
      <c r="FDQ80" s="392"/>
      <c r="FDR80" s="381"/>
      <c r="FDZ80" s="392"/>
      <c r="FEA80" s="381"/>
      <c r="FEI80" s="392"/>
      <c r="FEJ80" s="381"/>
      <c r="FER80" s="392"/>
      <c r="FES80" s="381"/>
      <c r="FFA80" s="392"/>
      <c r="FFB80" s="381"/>
      <c r="FFJ80" s="392"/>
      <c r="FFK80" s="381"/>
      <c r="FFS80" s="392"/>
      <c r="FFT80" s="381"/>
      <c r="FGB80" s="392"/>
      <c r="FGC80" s="381"/>
      <c r="FGK80" s="392"/>
      <c r="FGL80" s="381"/>
      <c r="FGT80" s="392"/>
      <c r="FGU80" s="381"/>
      <c r="FHC80" s="392"/>
      <c r="FHD80" s="381"/>
      <c r="FHL80" s="392"/>
      <c r="FHM80" s="381"/>
      <c r="FHU80" s="392"/>
      <c r="FHV80" s="381"/>
      <c r="FID80" s="392"/>
      <c r="FIE80" s="381"/>
      <c r="FIM80" s="392"/>
      <c r="FIN80" s="381"/>
      <c r="FIV80" s="392"/>
      <c r="FIW80" s="381"/>
      <c r="FJE80" s="392"/>
      <c r="FJF80" s="381"/>
      <c r="FJN80" s="392"/>
      <c r="FJO80" s="381"/>
      <c r="FJW80" s="392"/>
      <c r="FJX80" s="381"/>
      <c r="FKF80" s="392"/>
      <c r="FKG80" s="381"/>
      <c r="FKO80" s="392"/>
      <c r="FKP80" s="381"/>
      <c r="FKX80" s="392"/>
      <c r="FKY80" s="381"/>
      <c r="FLG80" s="392"/>
      <c r="FLH80" s="381"/>
      <c r="FLP80" s="392"/>
      <c r="FLQ80" s="381"/>
      <c r="FLY80" s="392"/>
      <c r="FLZ80" s="381"/>
      <c r="FMH80" s="392"/>
      <c r="FMI80" s="381"/>
      <c r="FMQ80" s="392"/>
      <c r="FMR80" s="381"/>
      <c r="FMZ80" s="392"/>
      <c r="FNA80" s="381"/>
      <c r="FNI80" s="392"/>
      <c r="FNJ80" s="381"/>
      <c r="FNR80" s="392"/>
      <c r="FNS80" s="381"/>
      <c r="FOA80" s="392"/>
      <c r="FOB80" s="381"/>
      <c r="FOJ80" s="392"/>
      <c r="FOK80" s="381"/>
      <c r="FOS80" s="392"/>
      <c r="FOT80" s="381"/>
      <c r="FPB80" s="392"/>
      <c r="FPC80" s="381"/>
      <c r="FPK80" s="392"/>
      <c r="FPL80" s="381"/>
      <c r="FPT80" s="392"/>
      <c r="FPU80" s="381"/>
      <c r="FQC80" s="392"/>
      <c r="FQD80" s="381"/>
      <c r="FQL80" s="392"/>
      <c r="FQM80" s="381"/>
      <c r="FQU80" s="392"/>
      <c r="FQV80" s="381"/>
      <c r="FRD80" s="392"/>
      <c r="FRE80" s="381"/>
      <c r="FRM80" s="392"/>
      <c r="FRN80" s="381"/>
      <c r="FRV80" s="392"/>
      <c r="FRW80" s="381"/>
      <c r="FSE80" s="392"/>
      <c r="FSF80" s="381"/>
      <c r="FSN80" s="392"/>
      <c r="FSO80" s="381"/>
      <c r="FSW80" s="392"/>
      <c r="FSX80" s="381"/>
      <c r="FTF80" s="392"/>
      <c r="FTG80" s="381"/>
      <c r="FTO80" s="392"/>
      <c r="FTP80" s="381"/>
      <c r="FTX80" s="392"/>
      <c r="FTY80" s="381"/>
      <c r="FUG80" s="392"/>
      <c r="FUH80" s="381"/>
      <c r="FUP80" s="392"/>
      <c r="FUQ80" s="381"/>
      <c r="FUY80" s="392"/>
      <c r="FUZ80" s="381"/>
      <c r="FVH80" s="392"/>
      <c r="FVI80" s="381"/>
      <c r="FVQ80" s="392"/>
      <c r="FVR80" s="381"/>
      <c r="FVZ80" s="392"/>
      <c r="FWA80" s="381"/>
      <c r="FWI80" s="392"/>
      <c r="FWJ80" s="381"/>
      <c r="FWR80" s="392"/>
      <c r="FWS80" s="381"/>
      <c r="FXA80" s="392"/>
      <c r="FXB80" s="381"/>
      <c r="FXJ80" s="392"/>
      <c r="FXK80" s="381"/>
      <c r="FXS80" s="392"/>
      <c r="FXT80" s="381"/>
      <c r="FYB80" s="392"/>
      <c r="FYC80" s="381"/>
      <c r="FYK80" s="392"/>
      <c r="FYL80" s="381"/>
      <c r="FYT80" s="392"/>
      <c r="FYU80" s="381"/>
      <c r="FZC80" s="392"/>
      <c r="FZD80" s="381"/>
      <c r="FZL80" s="392"/>
      <c r="FZM80" s="381"/>
      <c r="FZU80" s="392"/>
      <c r="FZV80" s="381"/>
      <c r="GAD80" s="392"/>
      <c r="GAE80" s="381"/>
      <c r="GAM80" s="392"/>
      <c r="GAN80" s="381"/>
      <c r="GAV80" s="392"/>
      <c r="GAW80" s="381"/>
      <c r="GBE80" s="392"/>
      <c r="GBF80" s="381"/>
      <c r="GBN80" s="392"/>
      <c r="GBO80" s="381"/>
      <c r="GBW80" s="392"/>
      <c r="GBX80" s="381"/>
      <c r="GCF80" s="392"/>
      <c r="GCG80" s="381"/>
      <c r="GCO80" s="392"/>
      <c r="GCP80" s="381"/>
      <c r="GCX80" s="392"/>
      <c r="GCY80" s="381"/>
      <c r="GDG80" s="392"/>
      <c r="GDH80" s="381"/>
      <c r="GDP80" s="392"/>
      <c r="GDQ80" s="381"/>
      <c r="GDY80" s="392"/>
      <c r="GDZ80" s="381"/>
      <c r="GEH80" s="392"/>
      <c r="GEI80" s="381"/>
      <c r="GEQ80" s="392"/>
      <c r="GER80" s="381"/>
      <c r="GEZ80" s="392"/>
      <c r="GFA80" s="381"/>
      <c r="GFI80" s="392"/>
      <c r="GFJ80" s="381"/>
      <c r="GFR80" s="392"/>
      <c r="GFS80" s="381"/>
      <c r="GGA80" s="392"/>
      <c r="GGB80" s="381"/>
      <c r="GGJ80" s="392"/>
      <c r="GGK80" s="381"/>
      <c r="GGS80" s="392"/>
      <c r="GGT80" s="381"/>
      <c r="GHB80" s="392"/>
      <c r="GHC80" s="381"/>
      <c r="GHK80" s="392"/>
      <c r="GHL80" s="381"/>
      <c r="GHT80" s="392"/>
      <c r="GHU80" s="381"/>
      <c r="GIC80" s="392"/>
      <c r="GID80" s="381"/>
      <c r="GIL80" s="392"/>
      <c r="GIM80" s="381"/>
      <c r="GIU80" s="392"/>
      <c r="GIV80" s="381"/>
      <c r="GJD80" s="392"/>
      <c r="GJE80" s="381"/>
      <c r="GJM80" s="392"/>
      <c r="GJN80" s="381"/>
      <c r="GJV80" s="392"/>
      <c r="GJW80" s="381"/>
      <c r="GKE80" s="392"/>
      <c r="GKF80" s="381"/>
      <c r="GKN80" s="392"/>
      <c r="GKO80" s="381"/>
      <c r="GKW80" s="392"/>
      <c r="GKX80" s="381"/>
      <c r="GLF80" s="392"/>
      <c r="GLG80" s="381"/>
      <c r="GLO80" s="392"/>
      <c r="GLP80" s="381"/>
      <c r="GLX80" s="392"/>
      <c r="GLY80" s="381"/>
      <c r="GMG80" s="392"/>
      <c r="GMH80" s="381"/>
      <c r="GMP80" s="392"/>
      <c r="GMQ80" s="381"/>
      <c r="GMY80" s="392"/>
      <c r="GMZ80" s="381"/>
      <c r="GNH80" s="392"/>
      <c r="GNI80" s="381"/>
      <c r="GNQ80" s="392"/>
      <c r="GNR80" s="381"/>
      <c r="GNZ80" s="392"/>
      <c r="GOA80" s="381"/>
      <c r="GOI80" s="392"/>
      <c r="GOJ80" s="381"/>
      <c r="GOR80" s="392"/>
      <c r="GOS80" s="381"/>
      <c r="GPA80" s="392"/>
      <c r="GPB80" s="381"/>
      <c r="GPJ80" s="392"/>
      <c r="GPK80" s="381"/>
      <c r="GPS80" s="392"/>
      <c r="GPT80" s="381"/>
      <c r="GQB80" s="392"/>
      <c r="GQC80" s="381"/>
      <c r="GQK80" s="392"/>
      <c r="GQL80" s="381"/>
      <c r="GQT80" s="392"/>
      <c r="GQU80" s="381"/>
      <c r="GRC80" s="392"/>
      <c r="GRD80" s="381"/>
      <c r="GRL80" s="392"/>
      <c r="GRM80" s="381"/>
      <c r="GRU80" s="392"/>
      <c r="GRV80" s="381"/>
      <c r="GSD80" s="392"/>
      <c r="GSE80" s="381"/>
      <c r="GSM80" s="392"/>
      <c r="GSN80" s="381"/>
      <c r="GSV80" s="392"/>
      <c r="GSW80" s="381"/>
      <c r="GTE80" s="392"/>
      <c r="GTF80" s="381"/>
      <c r="GTN80" s="392"/>
      <c r="GTO80" s="381"/>
      <c r="GTW80" s="392"/>
      <c r="GTX80" s="381"/>
      <c r="GUF80" s="392"/>
      <c r="GUG80" s="381"/>
      <c r="GUO80" s="392"/>
      <c r="GUP80" s="381"/>
      <c r="GUX80" s="392"/>
      <c r="GUY80" s="381"/>
      <c r="GVG80" s="392"/>
      <c r="GVH80" s="381"/>
      <c r="GVP80" s="392"/>
      <c r="GVQ80" s="381"/>
      <c r="GVY80" s="392"/>
      <c r="GVZ80" s="381"/>
      <c r="GWH80" s="392"/>
      <c r="GWI80" s="381"/>
      <c r="GWQ80" s="392"/>
      <c r="GWR80" s="381"/>
      <c r="GWZ80" s="392"/>
      <c r="GXA80" s="381"/>
      <c r="GXI80" s="392"/>
      <c r="GXJ80" s="381"/>
      <c r="GXR80" s="392"/>
      <c r="GXS80" s="381"/>
      <c r="GYA80" s="392"/>
      <c r="GYB80" s="381"/>
      <c r="GYJ80" s="392"/>
      <c r="GYK80" s="381"/>
      <c r="GYS80" s="392"/>
      <c r="GYT80" s="381"/>
      <c r="GZB80" s="392"/>
      <c r="GZC80" s="381"/>
      <c r="GZK80" s="392"/>
      <c r="GZL80" s="381"/>
      <c r="GZT80" s="392"/>
      <c r="GZU80" s="381"/>
      <c r="HAC80" s="392"/>
      <c r="HAD80" s="381"/>
      <c r="HAL80" s="392"/>
      <c r="HAM80" s="381"/>
      <c r="HAU80" s="392"/>
      <c r="HAV80" s="381"/>
      <c r="HBD80" s="392"/>
      <c r="HBE80" s="381"/>
      <c r="HBM80" s="392"/>
      <c r="HBN80" s="381"/>
      <c r="HBV80" s="392"/>
      <c r="HBW80" s="381"/>
      <c r="HCE80" s="392"/>
      <c r="HCF80" s="381"/>
      <c r="HCN80" s="392"/>
      <c r="HCO80" s="381"/>
      <c r="HCW80" s="392"/>
      <c r="HCX80" s="381"/>
      <c r="HDF80" s="392"/>
      <c r="HDG80" s="381"/>
      <c r="HDO80" s="392"/>
      <c r="HDP80" s="381"/>
      <c r="HDX80" s="392"/>
      <c r="HDY80" s="381"/>
      <c r="HEG80" s="392"/>
      <c r="HEH80" s="381"/>
      <c r="HEP80" s="392"/>
      <c r="HEQ80" s="381"/>
      <c r="HEY80" s="392"/>
      <c r="HEZ80" s="381"/>
      <c r="HFH80" s="392"/>
      <c r="HFI80" s="381"/>
      <c r="HFQ80" s="392"/>
      <c r="HFR80" s="381"/>
      <c r="HFZ80" s="392"/>
      <c r="HGA80" s="381"/>
      <c r="HGI80" s="392"/>
      <c r="HGJ80" s="381"/>
      <c r="HGR80" s="392"/>
      <c r="HGS80" s="381"/>
      <c r="HHA80" s="392"/>
      <c r="HHB80" s="381"/>
      <c r="HHJ80" s="392"/>
      <c r="HHK80" s="381"/>
      <c r="HHS80" s="392"/>
      <c r="HHT80" s="381"/>
      <c r="HIB80" s="392"/>
      <c r="HIC80" s="381"/>
      <c r="HIK80" s="392"/>
      <c r="HIL80" s="381"/>
      <c r="HIT80" s="392"/>
      <c r="HIU80" s="381"/>
      <c r="HJC80" s="392"/>
      <c r="HJD80" s="381"/>
      <c r="HJL80" s="392"/>
      <c r="HJM80" s="381"/>
      <c r="HJU80" s="392"/>
      <c r="HJV80" s="381"/>
      <c r="HKD80" s="392"/>
      <c r="HKE80" s="381"/>
      <c r="HKM80" s="392"/>
      <c r="HKN80" s="381"/>
      <c r="HKV80" s="392"/>
      <c r="HKW80" s="381"/>
      <c r="HLE80" s="392"/>
      <c r="HLF80" s="381"/>
      <c r="HLN80" s="392"/>
      <c r="HLO80" s="381"/>
      <c r="HLW80" s="392"/>
      <c r="HLX80" s="381"/>
      <c r="HMF80" s="392"/>
      <c r="HMG80" s="381"/>
      <c r="HMO80" s="392"/>
      <c r="HMP80" s="381"/>
      <c r="HMX80" s="392"/>
      <c r="HMY80" s="381"/>
      <c r="HNG80" s="392"/>
      <c r="HNH80" s="381"/>
      <c r="HNP80" s="392"/>
      <c r="HNQ80" s="381"/>
      <c r="HNY80" s="392"/>
      <c r="HNZ80" s="381"/>
      <c r="HOH80" s="392"/>
      <c r="HOI80" s="381"/>
      <c r="HOQ80" s="392"/>
      <c r="HOR80" s="381"/>
      <c r="HOZ80" s="392"/>
      <c r="HPA80" s="381"/>
      <c r="HPI80" s="392"/>
      <c r="HPJ80" s="381"/>
      <c r="HPR80" s="392"/>
      <c r="HPS80" s="381"/>
      <c r="HQA80" s="392"/>
      <c r="HQB80" s="381"/>
      <c r="HQJ80" s="392"/>
      <c r="HQK80" s="381"/>
      <c r="HQS80" s="392"/>
      <c r="HQT80" s="381"/>
      <c r="HRB80" s="392"/>
      <c r="HRC80" s="381"/>
      <c r="HRK80" s="392"/>
      <c r="HRL80" s="381"/>
      <c r="HRT80" s="392"/>
      <c r="HRU80" s="381"/>
      <c r="HSC80" s="392"/>
      <c r="HSD80" s="381"/>
      <c r="HSL80" s="392"/>
      <c r="HSM80" s="381"/>
      <c r="HSU80" s="392"/>
      <c r="HSV80" s="381"/>
      <c r="HTD80" s="392"/>
      <c r="HTE80" s="381"/>
      <c r="HTM80" s="392"/>
      <c r="HTN80" s="381"/>
      <c r="HTV80" s="392"/>
      <c r="HTW80" s="381"/>
      <c r="HUE80" s="392"/>
      <c r="HUF80" s="381"/>
      <c r="HUN80" s="392"/>
      <c r="HUO80" s="381"/>
      <c r="HUW80" s="392"/>
      <c r="HUX80" s="381"/>
      <c r="HVF80" s="392"/>
      <c r="HVG80" s="381"/>
      <c r="HVO80" s="392"/>
      <c r="HVP80" s="381"/>
      <c r="HVX80" s="392"/>
      <c r="HVY80" s="381"/>
      <c r="HWG80" s="392"/>
      <c r="HWH80" s="381"/>
      <c r="HWP80" s="392"/>
      <c r="HWQ80" s="381"/>
      <c r="HWY80" s="392"/>
      <c r="HWZ80" s="381"/>
      <c r="HXH80" s="392"/>
      <c r="HXI80" s="381"/>
      <c r="HXQ80" s="392"/>
      <c r="HXR80" s="381"/>
      <c r="HXZ80" s="392"/>
      <c r="HYA80" s="381"/>
      <c r="HYI80" s="392"/>
      <c r="HYJ80" s="381"/>
      <c r="HYR80" s="392"/>
      <c r="HYS80" s="381"/>
      <c r="HZA80" s="392"/>
      <c r="HZB80" s="381"/>
      <c r="HZJ80" s="392"/>
      <c r="HZK80" s="381"/>
      <c r="HZS80" s="392"/>
      <c r="HZT80" s="381"/>
      <c r="IAB80" s="392"/>
      <c r="IAC80" s="381"/>
      <c r="IAK80" s="392"/>
      <c r="IAL80" s="381"/>
      <c r="IAT80" s="392"/>
      <c r="IAU80" s="381"/>
      <c r="IBC80" s="392"/>
      <c r="IBD80" s="381"/>
      <c r="IBL80" s="392"/>
      <c r="IBM80" s="381"/>
      <c r="IBU80" s="392"/>
      <c r="IBV80" s="381"/>
      <c r="ICD80" s="392"/>
      <c r="ICE80" s="381"/>
      <c r="ICM80" s="392"/>
      <c r="ICN80" s="381"/>
      <c r="ICV80" s="392"/>
      <c r="ICW80" s="381"/>
      <c r="IDE80" s="392"/>
      <c r="IDF80" s="381"/>
      <c r="IDN80" s="392"/>
      <c r="IDO80" s="381"/>
      <c r="IDW80" s="392"/>
      <c r="IDX80" s="381"/>
      <c r="IEF80" s="392"/>
      <c r="IEG80" s="381"/>
      <c r="IEO80" s="392"/>
      <c r="IEP80" s="381"/>
      <c r="IEX80" s="392"/>
      <c r="IEY80" s="381"/>
      <c r="IFG80" s="392"/>
      <c r="IFH80" s="381"/>
      <c r="IFP80" s="392"/>
      <c r="IFQ80" s="381"/>
      <c r="IFY80" s="392"/>
      <c r="IFZ80" s="381"/>
      <c r="IGH80" s="392"/>
      <c r="IGI80" s="381"/>
      <c r="IGQ80" s="392"/>
      <c r="IGR80" s="381"/>
      <c r="IGZ80" s="392"/>
      <c r="IHA80" s="381"/>
      <c r="IHI80" s="392"/>
      <c r="IHJ80" s="381"/>
      <c r="IHR80" s="392"/>
      <c r="IHS80" s="381"/>
      <c r="IIA80" s="392"/>
      <c r="IIB80" s="381"/>
      <c r="IIJ80" s="392"/>
      <c r="IIK80" s="381"/>
      <c r="IIS80" s="392"/>
      <c r="IIT80" s="381"/>
      <c r="IJB80" s="392"/>
      <c r="IJC80" s="381"/>
      <c r="IJK80" s="392"/>
      <c r="IJL80" s="381"/>
      <c r="IJT80" s="392"/>
      <c r="IJU80" s="381"/>
      <c r="IKC80" s="392"/>
      <c r="IKD80" s="381"/>
      <c r="IKL80" s="392"/>
      <c r="IKM80" s="381"/>
      <c r="IKU80" s="392"/>
      <c r="IKV80" s="381"/>
      <c r="ILD80" s="392"/>
      <c r="ILE80" s="381"/>
      <c r="ILM80" s="392"/>
      <c r="ILN80" s="381"/>
      <c r="ILV80" s="392"/>
      <c r="ILW80" s="381"/>
      <c r="IME80" s="392"/>
      <c r="IMF80" s="381"/>
      <c r="IMN80" s="392"/>
      <c r="IMO80" s="381"/>
      <c r="IMW80" s="392"/>
      <c r="IMX80" s="381"/>
      <c r="INF80" s="392"/>
      <c r="ING80" s="381"/>
      <c r="INO80" s="392"/>
      <c r="INP80" s="381"/>
      <c r="INX80" s="392"/>
      <c r="INY80" s="381"/>
      <c r="IOG80" s="392"/>
      <c r="IOH80" s="381"/>
      <c r="IOP80" s="392"/>
      <c r="IOQ80" s="381"/>
      <c r="IOY80" s="392"/>
      <c r="IOZ80" s="381"/>
      <c r="IPH80" s="392"/>
      <c r="IPI80" s="381"/>
      <c r="IPQ80" s="392"/>
      <c r="IPR80" s="381"/>
      <c r="IPZ80" s="392"/>
      <c r="IQA80" s="381"/>
      <c r="IQI80" s="392"/>
      <c r="IQJ80" s="381"/>
      <c r="IQR80" s="392"/>
      <c r="IQS80" s="381"/>
      <c r="IRA80" s="392"/>
      <c r="IRB80" s="381"/>
      <c r="IRJ80" s="392"/>
      <c r="IRK80" s="381"/>
      <c r="IRS80" s="392"/>
      <c r="IRT80" s="381"/>
      <c r="ISB80" s="392"/>
      <c r="ISC80" s="381"/>
      <c r="ISK80" s="392"/>
      <c r="ISL80" s="381"/>
      <c r="IST80" s="392"/>
      <c r="ISU80" s="381"/>
      <c r="ITC80" s="392"/>
      <c r="ITD80" s="381"/>
      <c r="ITL80" s="392"/>
      <c r="ITM80" s="381"/>
      <c r="ITU80" s="392"/>
      <c r="ITV80" s="381"/>
      <c r="IUD80" s="392"/>
      <c r="IUE80" s="381"/>
      <c r="IUM80" s="392"/>
      <c r="IUN80" s="381"/>
      <c r="IUV80" s="392"/>
      <c r="IUW80" s="381"/>
      <c r="IVE80" s="392"/>
      <c r="IVF80" s="381"/>
      <c r="IVN80" s="392"/>
      <c r="IVO80" s="381"/>
      <c r="IVW80" s="392"/>
      <c r="IVX80" s="381"/>
      <c r="IWF80" s="392"/>
      <c r="IWG80" s="381"/>
      <c r="IWO80" s="392"/>
      <c r="IWP80" s="381"/>
      <c r="IWX80" s="392"/>
      <c r="IWY80" s="381"/>
      <c r="IXG80" s="392"/>
      <c r="IXH80" s="381"/>
      <c r="IXP80" s="392"/>
      <c r="IXQ80" s="381"/>
      <c r="IXY80" s="392"/>
      <c r="IXZ80" s="381"/>
      <c r="IYH80" s="392"/>
      <c r="IYI80" s="381"/>
      <c r="IYQ80" s="392"/>
      <c r="IYR80" s="381"/>
      <c r="IYZ80" s="392"/>
      <c r="IZA80" s="381"/>
      <c r="IZI80" s="392"/>
      <c r="IZJ80" s="381"/>
      <c r="IZR80" s="392"/>
      <c r="IZS80" s="381"/>
      <c r="JAA80" s="392"/>
      <c r="JAB80" s="381"/>
      <c r="JAJ80" s="392"/>
      <c r="JAK80" s="381"/>
      <c r="JAS80" s="392"/>
      <c r="JAT80" s="381"/>
      <c r="JBB80" s="392"/>
      <c r="JBC80" s="381"/>
      <c r="JBK80" s="392"/>
      <c r="JBL80" s="381"/>
      <c r="JBT80" s="392"/>
      <c r="JBU80" s="381"/>
      <c r="JCC80" s="392"/>
      <c r="JCD80" s="381"/>
      <c r="JCL80" s="392"/>
      <c r="JCM80" s="381"/>
      <c r="JCU80" s="392"/>
      <c r="JCV80" s="381"/>
      <c r="JDD80" s="392"/>
      <c r="JDE80" s="381"/>
      <c r="JDM80" s="392"/>
      <c r="JDN80" s="381"/>
      <c r="JDV80" s="392"/>
      <c r="JDW80" s="381"/>
      <c r="JEE80" s="392"/>
      <c r="JEF80" s="381"/>
      <c r="JEN80" s="392"/>
      <c r="JEO80" s="381"/>
      <c r="JEW80" s="392"/>
      <c r="JEX80" s="381"/>
      <c r="JFF80" s="392"/>
      <c r="JFG80" s="381"/>
      <c r="JFO80" s="392"/>
      <c r="JFP80" s="381"/>
      <c r="JFX80" s="392"/>
      <c r="JFY80" s="381"/>
      <c r="JGG80" s="392"/>
      <c r="JGH80" s="381"/>
      <c r="JGP80" s="392"/>
      <c r="JGQ80" s="381"/>
      <c r="JGY80" s="392"/>
      <c r="JGZ80" s="381"/>
      <c r="JHH80" s="392"/>
      <c r="JHI80" s="381"/>
      <c r="JHQ80" s="392"/>
      <c r="JHR80" s="381"/>
      <c r="JHZ80" s="392"/>
      <c r="JIA80" s="381"/>
      <c r="JII80" s="392"/>
      <c r="JIJ80" s="381"/>
      <c r="JIR80" s="392"/>
      <c r="JIS80" s="381"/>
      <c r="JJA80" s="392"/>
      <c r="JJB80" s="381"/>
      <c r="JJJ80" s="392"/>
      <c r="JJK80" s="381"/>
      <c r="JJS80" s="392"/>
      <c r="JJT80" s="381"/>
      <c r="JKB80" s="392"/>
      <c r="JKC80" s="381"/>
      <c r="JKK80" s="392"/>
      <c r="JKL80" s="381"/>
      <c r="JKT80" s="392"/>
      <c r="JKU80" s="381"/>
      <c r="JLC80" s="392"/>
      <c r="JLD80" s="381"/>
      <c r="JLL80" s="392"/>
      <c r="JLM80" s="381"/>
      <c r="JLU80" s="392"/>
      <c r="JLV80" s="381"/>
      <c r="JMD80" s="392"/>
      <c r="JME80" s="381"/>
      <c r="JMM80" s="392"/>
      <c r="JMN80" s="381"/>
      <c r="JMV80" s="392"/>
      <c r="JMW80" s="381"/>
      <c r="JNE80" s="392"/>
      <c r="JNF80" s="381"/>
      <c r="JNN80" s="392"/>
      <c r="JNO80" s="381"/>
      <c r="JNW80" s="392"/>
      <c r="JNX80" s="381"/>
      <c r="JOF80" s="392"/>
      <c r="JOG80" s="381"/>
      <c r="JOO80" s="392"/>
      <c r="JOP80" s="381"/>
      <c r="JOX80" s="392"/>
      <c r="JOY80" s="381"/>
      <c r="JPG80" s="392"/>
      <c r="JPH80" s="381"/>
      <c r="JPP80" s="392"/>
      <c r="JPQ80" s="381"/>
      <c r="JPY80" s="392"/>
      <c r="JPZ80" s="381"/>
      <c r="JQH80" s="392"/>
      <c r="JQI80" s="381"/>
      <c r="JQQ80" s="392"/>
      <c r="JQR80" s="381"/>
      <c r="JQZ80" s="392"/>
      <c r="JRA80" s="381"/>
      <c r="JRI80" s="392"/>
      <c r="JRJ80" s="381"/>
      <c r="JRR80" s="392"/>
      <c r="JRS80" s="381"/>
      <c r="JSA80" s="392"/>
      <c r="JSB80" s="381"/>
      <c r="JSJ80" s="392"/>
      <c r="JSK80" s="381"/>
      <c r="JSS80" s="392"/>
      <c r="JST80" s="381"/>
      <c r="JTB80" s="392"/>
      <c r="JTC80" s="381"/>
      <c r="JTK80" s="392"/>
      <c r="JTL80" s="381"/>
      <c r="JTT80" s="392"/>
      <c r="JTU80" s="381"/>
      <c r="JUC80" s="392"/>
      <c r="JUD80" s="381"/>
      <c r="JUL80" s="392"/>
      <c r="JUM80" s="381"/>
      <c r="JUU80" s="392"/>
      <c r="JUV80" s="381"/>
      <c r="JVD80" s="392"/>
      <c r="JVE80" s="381"/>
      <c r="JVM80" s="392"/>
      <c r="JVN80" s="381"/>
      <c r="JVV80" s="392"/>
      <c r="JVW80" s="381"/>
      <c r="JWE80" s="392"/>
      <c r="JWF80" s="381"/>
      <c r="JWN80" s="392"/>
      <c r="JWO80" s="381"/>
      <c r="JWW80" s="392"/>
      <c r="JWX80" s="381"/>
      <c r="JXF80" s="392"/>
      <c r="JXG80" s="381"/>
      <c r="JXO80" s="392"/>
      <c r="JXP80" s="381"/>
      <c r="JXX80" s="392"/>
      <c r="JXY80" s="381"/>
      <c r="JYG80" s="392"/>
      <c r="JYH80" s="381"/>
      <c r="JYP80" s="392"/>
      <c r="JYQ80" s="381"/>
      <c r="JYY80" s="392"/>
      <c r="JYZ80" s="381"/>
      <c r="JZH80" s="392"/>
      <c r="JZI80" s="381"/>
      <c r="JZQ80" s="392"/>
      <c r="JZR80" s="381"/>
      <c r="JZZ80" s="392"/>
      <c r="KAA80" s="381"/>
      <c r="KAI80" s="392"/>
      <c r="KAJ80" s="381"/>
      <c r="KAR80" s="392"/>
      <c r="KAS80" s="381"/>
      <c r="KBA80" s="392"/>
      <c r="KBB80" s="381"/>
      <c r="KBJ80" s="392"/>
      <c r="KBK80" s="381"/>
      <c r="KBS80" s="392"/>
      <c r="KBT80" s="381"/>
      <c r="KCB80" s="392"/>
      <c r="KCC80" s="381"/>
      <c r="KCK80" s="392"/>
      <c r="KCL80" s="381"/>
      <c r="KCT80" s="392"/>
      <c r="KCU80" s="381"/>
      <c r="KDC80" s="392"/>
      <c r="KDD80" s="381"/>
      <c r="KDL80" s="392"/>
      <c r="KDM80" s="381"/>
      <c r="KDU80" s="392"/>
      <c r="KDV80" s="381"/>
      <c r="KED80" s="392"/>
      <c r="KEE80" s="381"/>
      <c r="KEM80" s="392"/>
      <c r="KEN80" s="381"/>
      <c r="KEV80" s="392"/>
      <c r="KEW80" s="381"/>
      <c r="KFE80" s="392"/>
      <c r="KFF80" s="381"/>
      <c r="KFN80" s="392"/>
      <c r="KFO80" s="381"/>
      <c r="KFW80" s="392"/>
      <c r="KFX80" s="381"/>
      <c r="KGF80" s="392"/>
      <c r="KGG80" s="381"/>
      <c r="KGO80" s="392"/>
      <c r="KGP80" s="381"/>
      <c r="KGX80" s="392"/>
      <c r="KGY80" s="381"/>
      <c r="KHG80" s="392"/>
      <c r="KHH80" s="381"/>
      <c r="KHP80" s="392"/>
      <c r="KHQ80" s="381"/>
      <c r="KHY80" s="392"/>
      <c r="KHZ80" s="381"/>
      <c r="KIH80" s="392"/>
      <c r="KII80" s="381"/>
      <c r="KIQ80" s="392"/>
      <c r="KIR80" s="381"/>
      <c r="KIZ80" s="392"/>
      <c r="KJA80" s="381"/>
      <c r="KJI80" s="392"/>
      <c r="KJJ80" s="381"/>
      <c r="KJR80" s="392"/>
      <c r="KJS80" s="381"/>
      <c r="KKA80" s="392"/>
      <c r="KKB80" s="381"/>
      <c r="KKJ80" s="392"/>
      <c r="KKK80" s="381"/>
      <c r="KKS80" s="392"/>
      <c r="KKT80" s="381"/>
      <c r="KLB80" s="392"/>
      <c r="KLC80" s="381"/>
      <c r="KLK80" s="392"/>
      <c r="KLL80" s="381"/>
      <c r="KLT80" s="392"/>
      <c r="KLU80" s="381"/>
      <c r="KMC80" s="392"/>
      <c r="KMD80" s="381"/>
      <c r="KML80" s="392"/>
      <c r="KMM80" s="381"/>
      <c r="KMU80" s="392"/>
      <c r="KMV80" s="381"/>
      <c r="KND80" s="392"/>
      <c r="KNE80" s="381"/>
      <c r="KNM80" s="392"/>
      <c r="KNN80" s="381"/>
      <c r="KNV80" s="392"/>
      <c r="KNW80" s="381"/>
      <c r="KOE80" s="392"/>
      <c r="KOF80" s="381"/>
      <c r="KON80" s="392"/>
      <c r="KOO80" s="381"/>
      <c r="KOW80" s="392"/>
      <c r="KOX80" s="381"/>
      <c r="KPF80" s="392"/>
      <c r="KPG80" s="381"/>
      <c r="KPO80" s="392"/>
      <c r="KPP80" s="381"/>
      <c r="KPX80" s="392"/>
      <c r="KPY80" s="381"/>
      <c r="KQG80" s="392"/>
      <c r="KQH80" s="381"/>
      <c r="KQP80" s="392"/>
      <c r="KQQ80" s="381"/>
      <c r="KQY80" s="392"/>
      <c r="KQZ80" s="381"/>
      <c r="KRH80" s="392"/>
      <c r="KRI80" s="381"/>
      <c r="KRQ80" s="392"/>
      <c r="KRR80" s="381"/>
      <c r="KRZ80" s="392"/>
      <c r="KSA80" s="381"/>
      <c r="KSI80" s="392"/>
      <c r="KSJ80" s="381"/>
      <c r="KSR80" s="392"/>
      <c r="KSS80" s="381"/>
      <c r="KTA80" s="392"/>
      <c r="KTB80" s="381"/>
      <c r="KTJ80" s="392"/>
      <c r="KTK80" s="381"/>
      <c r="KTS80" s="392"/>
      <c r="KTT80" s="381"/>
      <c r="KUB80" s="392"/>
      <c r="KUC80" s="381"/>
      <c r="KUK80" s="392"/>
      <c r="KUL80" s="381"/>
      <c r="KUT80" s="392"/>
      <c r="KUU80" s="381"/>
      <c r="KVC80" s="392"/>
      <c r="KVD80" s="381"/>
      <c r="KVL80" s="392"/>
      <c r="KVM80" s="381"/>
      <c r="KVU80" s="392"/>
      <c r="KVV80" s="381"/>
      <c r="KWD80" s="392"/>
      <c r="KWE80" s="381"/>
      <c r="KWM80" s="392"/>
      <c r="KWN80" s="381"/>
      <c r="KWV80" s="392"/>
      <c r="KWW80" s="381"/>
      <c r="KXE80" s="392"/>
      <c r="KXF80" s="381"/>
      <c r="KXN80" s="392"/>
      <c r="KXO80" s="381"/>
      <c r="KXW80" s="392"/>
      <c r="KXX80" s="381"/>
      <c r="KYF80" s="392"/>
      <c r="KYG80" s="381"/>
      <c r="KYO80" s="392"/>
      <c r="KYP80" s="381"/>
      <c r="KYX80" s="392"/>
      <c r="KYY80" s="381"/>
      <c r="KZG80" s="392"/>
      <c r="KZH80" s="381"/>
      <c r="KZP80" s="392"/>
      <c r="KZQ80" s="381"/>
      <c r="KZY80" s="392"/>
      <c r="KZZ80" s="381"/>
      <c r="LAH80" s="392"/>
      <c r="LAI80" s="381"/>
      <c r="LAQ80" s="392"/>
      <c r="LAR80" s="381"/>
      <c r="LAZ80" s="392"/>
      <c r="LBA80" s="381"/>
      <c r="LBI80" s="392"/>
      <c r="LBJ80" s="381"/>
      <c r="LBR80" s="392"/>
      <c r="LBS80" s="381"/>
      <c r="LCA80" s="392"/>
      <c r="LCB80" s="381"/>
      <c r="LCJ80" s="392"/>
      <c r="LCK80" s="381"/>
      <c r="LCS80" s="392"/>
      <c r="LCT80" s="381"/>
      <c r="LDB80" s="392"/>
      <c r="LDC80" s="381"/>
      <c r="LDK80" s="392"/>
      <c r="LDL80" s="381"/>
      <c r="LDT80" s="392"/>
      <c r="LDU80" s="381"/>
      <c r="LEC80" s="392"/>
      <c r="LED80" s="381"/>
      <c r="LEL80" s="392"/>
      <c r="LEM80" s="381"/>
      <c r="LEU80" s="392"/>
      <c r="LEV80" s="381"/>
      <c r="LFD80" s="392"/>
      <c r="LFE80" s="381"/>
      <c r="LFM80" s="392"/>
      <c r="LFN80" s="381"/>
      <c r="LFV80" s="392"/>
      <c r="LFW80" s="381"/>
      <c r="LGE80" s="392"/>
      <c r="LGF80" s="381"/>
      <c r="LGN80" s="392"/>
      <c r="LGO80" s="381"/>
      <c r="LGW80" s="392"/>
      <c r="LGX80" s="381"/>
      <c r="LHF80" s="392"/>
      <c r="LHG80" s="381"/>
      <c r="LHO80" s="392"/>
      <c r="LHP80" s="381"/>
      <c r="LHX80" s="392"/>
      <c r="LHY80" s="381"/>
      <c r="LIG80" s="392"/>
      <c r="LIH80" s="381"/>
      <c r="LIP80" s="392"/>
      <c r="LIQ80" s="381"/>
      <c r="LIY80" s="392"/>
      <c r="LIZ80" s="381"/>
      <c r="LJH80" s="392"/>
      <c r="LJI80" s="381"/>
      <c r="LJQ80" s="392"/>
      <c r="LJR80" s="381"/>
      <c r="LJZ80" s="392"/>
      <c r="LKA80" s="381"/>
      <c r="LKI80" s="392"/>
      <c r="LKJ80" s="381"/>
      <c r="LKR80" s="392"/>
      <c r="LKS80" s="381"/>
      <c r="LLA80" s="392"/>
      <c r="LLB80" s="381"/>
      <c r="LLJ80" s="392"/>
      <c r="LLK80" s="381"/>
      <c r="LLS80" s="392"/>
      <c r="LLT80" s="381"/>
      <c r="LMB80" s="392"/>
      <c r="LMC80" s="381"/>
      <c r="LMK80" s="392"/>
      <c r="LML80" s="381"/>
      <c r="LMT80" s="392"/>
      <c r="LMU80" s="381"/>
      <c r="LNC80" s="392"/>
      <c r="LND80" s="381"/>
      <c r="LNL80" s="392"/>
      <c r="LNM80" s="381"/>
      <c r="LNU80" s="392"/>
      <c r="LNV80" s="381"/>
      <c r="LOD80" s="392"/>
      <c r="LOE80" s="381"/>
      <c r="LOM80" s="392"/>
      <c r="LON80" s="381"/>
      <c r="LOV80" s="392"/>
      <c r="LOW80" s="381"/>
      <c r="LPE80" s="392"/>
      <c r="LPF80" s="381"/>
      <c r="LPN80" s="392"/>
      <c r="LPO80" s="381"/>
      <c r="LPW80" s="392"/>
      <c r="LPX80" s="381"/>
      <c r="LQF80" s="392"/>
      <c r="LQG80" s="381"/>
      <c r="LQO80" s="392"/>
      <c r="LQP80" s="381"/>
      <c r="LQX80" s="392"/>
      <c r="LQY80" s="381"/>
      <c r="LRG80" s="392"/>
      <c r="LRH80" s="381"/>
      <c r="LRP80" s="392"/>
      <c r="LRQ80" s="381"/>
      <c r="LRY80" s="392"/>
      <c r="LRZ80" s="381"/>
      <c r="LSH80" s="392"/>
      <c r="LSI80" s="381"/>
      <c r="LSQ80" s="392"/>
      <c r="LSR80" s="381"/>
      <c r="LSZ80" s="392"/>
      <c r="LTA80" s="381"/>
      <c r="LTI80" s="392"/>
      <c r="LTJ80" s="381"/>
      <c r="LTR80" s="392"/>
      <c r="LTS80" s="381"/>
      <c r="LUA80" s="392"/>
      <c r="LUB80" s="381"/>
      <c r="LUJ80" s="392"/>
      <c r="LUK80" s="381"/>
      <c r="LUS80" s="392"/>
      <c r="LUT80" s="381"/>
      <c r="LVB80" s="392"/>
      <c r="LVC80" s="381"/>
      <c r="LVK80" s="392"/>
      <c r="LVL80" s="381"/>
      <c r="LVT80" s="392"/>
      <c r="LVU80" s="381"/>
      <c r="LWC80" s="392"/>
      <c r="LWD80" s="381"/>
      <c r="LWL80" s="392"/>
      <c r="LWM80" s="381"/>
      <c r="LWU80" s="392"/>
      <c r="LWV80" s="381"/>
      <c r="LXD80" s="392"/>
      <c r="LXE80" s="381"/>
      <c r="LXM80" s="392"/>
      <c r="LXN80" s="381"/>
      <c r="LXV80" s="392"/>
      <c r="LXW80" s="381"/>
      <c r="LYE80" s="392"/>
      <c r="LYF80" s="381"/>
      <c r="LYN80" s="392"/>
      <c r="LYO80" s="381"/>
      <c r="LYW80" s="392"/>
      <c r="LYX80" s="381"/>
      <c r="LZF80" s="392"/>
      <c r="LZG80" s="381"/>
      <c r="LZO80" s="392"/>
      <c r="LZP80" s="381"/>
      <c r="LZX80" s="392"/>
      <c r="LZY80" s="381"/>
      <c r="MAG80" s="392"/>
      <c r="MAH80" s="381"/>
      <c r="MAP80" s="392"/>
      <c r="MAQ80" s="381"/>
      <c r="MAY80" s="392"/>
      <c r="MAZ80" s="381"/>
      <c r="MBH80" s="392"/>
      <c r="MBI80" s="381"/>
      <c r="MBQ80" s="392"/>
      <c r="MBR80" s="381"/>
      <c r="MBZ80" s="392"/>
      <c r="MCA80" s="381"/>
      <c r="MCI80" s="392"/>
      <c r="MCJ80" s="381"/>
      <c r="MCR80" s="392"/>
      <c r="MCS80" s="381"/>
      <c r="MDA80" s="392"/>
      <c r="MDB80" s="381"/>
      <c r="MDJ80" s="392"/>
      <c r="MDK80" s="381"/>
      <c r="MDS80" s="392"/>
      <c r="MDT80" s="381"/>
      <c r="MEB80" s="392"/>
      <c r="MEC80" s="381"/>
      <c r="MEK80" s="392"/>
      <c r="MEL80" s="381"/>
      <c r="MET80" s="392"/>
      <c r="MEU80" s="381"/>
      <c r="MFC80" s="392"/>
      <c r="MFD80" s="381"/>
      <c r="MFL80" s="392"/>
      <c r="MFM80" s="381"/>
      <c r="MFU80" s="392"/>
      <c r="MFV80" s="381"/>
      <c r="MGD80" s="392"/>
      <c r="MGE80" s="381"/>
      <c r="MGM80" s="392"/>
      <c r="MGN80" s="381"/>
      <c r="MGV80" s="392"/>
      <c r="MGW80" s="381"/>
      <c r="MHE80" s="392"/>
      <c r="MHF80" s="381"/>
      <c r="MHN80" s="392"/>
      <c r="MHO80" s="381"/>
      <c r="MHW80" s="392"/>
      <c r="MHX80" s="381"/>
      <c r="MIF80" s="392"/>
      <c r="MIG80" s="381"/>
      <c r="MIO80" s="392"/>
      <c r="MIP80" s="381"/>
      <c r="MIX80" s="392"/>
      <c r="MIY80" s="381"/>
      <c r="MJG80" s="392"/>
      <c r="MJH80" s="381"/>
      <c r="MJP80" s="392"/>
      <c r="MJQ80" s="381"/>
      <c r="MJY80" s="392"/>
      <c r="MJZ80" s="381"/>
      <c r="MKH80" s="392"/>
      <c r="MKI80" s="381"/>
      <c r="MKQ80" s="392"/>
      <c r="MKR80" s="381"/>
      <c r="MKZ80" s="392"/>
      <c r="MLA80" s="381"/>
      <c r="MLI80" s="392"/>
      <c r="MLJ80" s="381"/>
      <c r="MLR80" s="392"/>
      <c r="MLS80" s="381"/>
      <c r="MMA80" s="392"/>
      <c r="MMB80" s="381"/>
      <c r="MMJ80" s="392"/>
      <c r="MMK80" s="381"/>
      <c r="MMS80" s="392"/>
      <c r="MMT80" s="381"/>
      <c r="MNB80" s="392"/>
      <c r="MNC80" s="381"/>
      <c r="MNK80" s="392"/>
      <c r="MNL80" s="381"/>
      <c r="MNT80" s="392"/>
      <c r="MNU80" s="381"/>
      <c r="MOC80" s="392"/>
      <c r="MOD80" s="381"/>
      <c r="MOL80" s="392"/>
      <c r="MOM80" s="381"/>
      <c r="MOU80" s="392"/>
      <c r="MOV80" s="381"/>
      <c r="MPD80" s="392"/>
      <c r="MPE80" s="381"/>
      <c r="MPM80" s="392"/>
      <c r="MPN80" s="381"/>
      <c r="MPV80" s="392"/>
      <c r="MPW80" s="381"/>
      <c r="MQE80" s="392"/>
      <c r="MQF80" s="381"/>
      <c r="MQN80" s="392"/>
      <c r="MQO80" s="381"/>
      <c r="MQW80" s="392"/>
      <c r="MQX80" s="381"/>
      <c r="MRF80" s="392"/>
      <c r="MRG80" s="381"/>
      <c r="MRO80" s="392"/>
      <c r="MRP80" s="381"/>
      <c r="MRX80" s="392"/>
      <c r="MRY80" s="381"/>
      <c r="MSG80" s="392"/>
      <c r="MSH80" s="381"/>
      <c r="MSP80" s="392"/>
      <c r="MSQ80" s="381"/>
      <c r="MSY80" s="392"/>
      <c r="MSZ80" s="381"/>
      <c r="MTH80" s="392"/>
      <c r="MTI80" s="381"/>
      <c r="MTQ80" s="392"/>
      <c r="MTR80" s="381"/>
      <c r="MTZ80" s="392"/>
      <c r="MUA80" s="381"/>
      <c r="MUI80" s="392"/>
      <c r="MUJ80" s="381"/>
      <c r="MUR80" s="392"/>
      <c r="MUS80" s="381"/>
      <c r="MVA80" s="392"/>
      <c r="MVB80" s="381"/>
      <c r="MVJ80" s="392"/>
      <c r="MVK80" s="381"/>
      <c r="MVS80" s="392"/>
      <c r="MVT80" s="381"/>
      <c r="MWB80" s="392"/>
      <c r="MWC80" s="381"/>
      <c r="MWK80" s="392"/>
      <c r="MWL80" s="381"/>
      <c r="MWT80" s="392"/>
      <c r="MWU80" s="381"/>
      <c r="MXC80" s="392"/>
      <c r="MXD80" s="381"/>
      <c r="MXL80" s="392"/>
      <c r="MXM80" s="381"/>
      <c r="MXU80" s="392"/>
      <c r="MXV80" s="381"/>
      <c r="MYD80" s="392"/>
      <c r="MYE80" s="381"/>
      <c r="MYM80" s="392"/>
      <c r="MYN80" s="381"/>
      <c r="MYV80" s="392"/>
      <c r="MYW80" s="381"/>
      <c r="MZE80" s="392"/>
      <c r="MZF80" s="381"/>
      <c r="MZN80" s="392"/>
      <c r="MZO80" s="381"/>
      <c r="MZW80" s="392"/>
      <c r="MZX80" s="381"/>
      <c r="NAF80" s="392"/>
      <c r="NAG80" s="381"/>
      <c r="NAO80" s="392"/>
      <c r="NAP80" s="381"/>
      <c r="NAX80" s="392"/>
      <c r="NAY80" s="381"/>
      <c r="NBG80" s="392"/>
      <c r="NBH80" s="381"/>
      <c r="NBP80" s="392"/>
      <c r="NBQ80" s="381"/>
      <c r="NBY80" s="392"/>
      <c r="NBZ80" s="381"/>
      <c r="NCH80" s="392"/>
      <c r="NCI80" s="381"/>
      <c r="NCQ80" s="392"/>
      <c r="NCR80" s="381"/>
      <c r="NCZ80" s="392"/>
      <c r="NDA80" s="381"/>
      <c r="NDI80" s="392"/>
      <c r="NDJ80" s="381"/>
      <c r="NDR80" s="392"/>
      <c r="NDS80" s="381"/>
      <c r="NEA80" s="392"/>
      <c r="NEB80" s="381"/>
      <c r="NEJ80" s="392"/>
      <c r="NEK80" s="381"/>
      <c r="NES80" s="392"/>
      <c r="NET80" s="381"/>
      <c r="NFB80" s="392"/>
      <c r="NFC80" s="381"/>
      <c r="NFK80" s="392"/>
      <c r="NFL80" s="381"/>
      <c r="NFT80" s="392"/>
      <c r="NFU80" s="381"/>
      <c r="NGC80" s="392"/>
      <c r="NGD80" s="381"/>
      <c r="NGL80" s="392"/>
      <c r="NGM80" s="381"/>
      <c r="NGU80" s="392"/>
      <c r="NGV80" s="381"/>
      <c r="NHD80" s="392"/>
      <c r="NHE80" s="381"/>
      <c r="NHM80" s="392"/>
      <c r="NHN80" s="381"/>
      <c r="NHV80" s="392"/>
      <c r="NHW80" s="381"/>
      <c r="NIE80" s="392"/>
      <c r="NIF80" s="381"/>
      <c r="NIN80" s="392"/>
      <c r="NIO80" s="381"/>
      <c r="NIW80" s="392"/>
      <c r="NIX80" s="381"/>
      <c r="NJF80" s="392"/>
      <c r="NJG80" s="381"/>
      <c r="NJO80" s="392"/>
      <c r="NJP80" s="381"/>
      <c r="NJX80" s="392"/>
      <c r="NJY80" s="381"/>
      <c r="NKG80" s="392"/>
      <c r="NKH80" s="381"/>
      <c r="NKP80" s="392"/>
      <c r="NKQ80" s="381"/>
      <c r="NKY80" s="392"/>
      <c r="NKZ80" s="381"/>
      <c r="NLH80" s="392"/>
      <c r="NLI80" s="381"/>
      <c r="NLQ80" s="392"/>
      <c r="NLR80" s="381"/>
      <c r="NLZ80" s="392"/>
      <c r="NMA80" s="381"/>
      <c r="NMI80" s="392"/>
      <c r="NMJ80" s="381"/>
      <c r="NMR80" s="392"/>
      <c r="NMS80" s="381"/>
      <c r="NNA80" s="392"/>
      <c r="NNB80" s="381"/>
      <c r="NNJ80" s="392"/>
      <c r="NNK80" s="381"/>
      <c r="NNS80" s="392"/>
      <c r="NNT80" s="381"/>
      <c r="NOB80" s="392"/>
      <c r="NOC80" s="381"/>
      <c r="NOK80" s="392"/>
      <c r="NOL80" s="381"/>
      <c r="NOT80" s="392"/>
      <c r="NOU80" s="381"/>
      <c r="NPC80" s="392"/>
      <c r="NPD80" s="381"/>
      <c r="NPL80" s="392"/>
      <c r="NPM80" s="381"/>
      <c r="NPU80" s="392"/>
      <c r="NPV80" s="381"/>
      <c r="NQD80" s="392"/>
      <c r="NQE80" s="381"/>
      <c r="NQM80" s="392"/>
      <c r="NQN80" s="381"/>
      <c r="NQV80" s="392"/>
      <c r="NQW80" s="381"/>
      <c r="NRE80" s="392"/>
      <c r="NRF80" s="381"/>
      <c r="NRN80" s="392"/>
      <c r="NRO80" s="381"/>
      <c r="NRW80" s="392"/>
      <c r="NRX80" s="381"/>
      <c r="NSF80" s="392"/>
      <c r="NSG80" s="381"/>
      <c r="NSO80" s="392"/>
      <c r="NSP80" s="381"/>
      <c r="NSX80" s="392"/>
      <c r="NSY80" s="381"/>
      <c r="NTG80" s="392"/>
      <c r="NTH80" s="381"/>
      <c r="NTP80" s="392"/>
      <c r="NTQ80" s="381"/>
      <c r="NTY80" s="392"/>
      <c r="NTZ80" s="381"/>
      <c r="NUH80" s="392"/>
      <c r="NUI80" s="381"/>
      <c r="NUQ80" s="392"/>
      <c r="NUR80" s="381"/>
      <c r="NUZ80" s="392"/>
      <c r="NVA80" s="381"/>
      <c r="NVI80" s="392"/>
      <c r="NVJ80" s="381"/>
      <c r="NVR80" s="392"/>
      <c r="NVS80" s="381"/>
      <c r="NWA80" s="392"/>
      <c r="NWB80" s="381"/>
      <c r="NWJ80" s="392"/>
      <c r="NWK80" s="381"/>
      <c r="NWS80" s="392"/>
      <c r="NWT80" s="381"/>
      <c r="NXB80" s="392"/>
      <c r="NXC80" s="381"/>
      <c r="NXK80" s="392"/>
      <c r="NXL80" s="381"/>
      <c r="NXT80" s="392"/>
      <c r="NXU80" s="381"/>
      <c r="NYC80" s="392"/>
      <c r="NYD80" s="381"/>
      <c r="NYL80" s="392"/>
      <c r="NYM80" s="381"/>
      <c r="NYU80" s="392"/>
      <c r="NYV80" s="381"/>
      <c r="NZD80" s="392"/>
      <c r="NZE80" s="381"/>
      <c r="NZM80" s="392"/>
      <c r="NZN80" s="381"/>
      <c r="NZV80" s="392"/>
      <c r="NZW80" s="381"/>
      <c r="OAE80" s="392"/>
      <c r="OAF80" s="381"/>
      <c r="OAN80" s="392"/>
      <c r="OAO80" s="381"/>
      <c r="OAW80" s="392"/>
      <c r="OAX80" s="381"/>
      <c r="OBF80" s="392"/>
      <c r="OBG80" s="381"/>
      <c r="OBO80" s="392"/>
      <c r="OBP80" s="381"/>
      <c r="OBX80" s="392"/>
      <c r="OBY80" s="381"/>
      <c r="OCG80" s="392"/>
      <c r="OCH80" s="381"/>
      <c r="OCP80" s="392"/>
      <c r="OCQ80" s="381"/>
      <c r="OCY80" s="392"/>
      <c r="OCZ80" s="381"/>
      <c r="ODH80" s="392"/>
      <c r="ODI80" s="381"/>
      <c r="ODQ80" s="392"/>
      <c r="ODR80" s="381"/>
      <c r="ODZ80" s="392"/>
      <c r="OEA80" s="381"/>
      <c r="OEI80" s="392"/>
      <c r="OEJ80" s="381"/>
      <c r="OER80" s="392"/>
      <c r="OES80" s="381"/>
      <c r="OFA80" s="392"/>
      <c r="OFB80" s="381"/>
      <c r="OFJ80" s="392"/>
      <c r="OFK80" s="381"/>
      <c r="OFS80" s="392"/>
      <c r="OFT80" s="381"/>
      <c r="OGB80" s="392"/>
      <c r="OGC80" s="381"/>
      <c r="OGK80" s="392"/>
      <c r="OGL80" s="381"/>
      <c r="OGT80" s="392"/>
      <c r="OGU80" s="381"/>
      <c r="OHC80" s="392"/>
      <c r="OHD80" s="381"/>
      <c r="OHL80" s="392"/>
      <c r="OHM80" s="381"/>
      <c r="OHU80" s="392"/>
      <c r="OHV80" s="381"/>
      <c r="OID80" s="392"/>
      <c r="OIE80" s="381"/>
      <c r="OIM80" s="392"/>
      <c r="OIN80" s="381"/>
      <c r="OIV80" s="392"/>
      <c r="OIW80" s="381"/>
      <c r="OJE80" s="392"/>
      <c r="OJF80" s="381"/>
      <c r="OJN80" s="392"/>
      <c r="OJO80" s="381"/>
      <c r="OJW80" s="392"/>
      <c r="OJX80" s="381"/>
      <c r="OKF80" s="392"/>
      <c r="OKG80" s="381"/>
      <c r="OKO80" s="392"/>
      <c r="OKP80" s="381"/>
      <c r="OKX80" s="392"/>
      <c r="OKY80" s="381"/>
      <c r="OLG80" s="392"/>
      <c r="OLH80" s="381"/>
      <c r="OLP80" s="392"/>
      <c r="OLQ80" s="381"/>
      <c r="OLY80" s="392"/>
      <c r="OLZ80" s="381"/>
      <c r="OMH80" s="392"/>
      <c r="OMI80" s="381"/>
      <c r="OMQ80" s="392"/>
      <c r="OMR80" s="381"/>
      <c r="OMZ80" s="392"/>
      <c r="ONA80" s="381"/>
      <c r="ONI80" s="392"/>
      <c r="ONJ80" s="381"/>
      <c r="ONR80" s="392"/>
      <c r="ONS80" s="381"/>
      <c r="OOA80" s="392"/>
      <c r="OOB80" s="381"/>
      <c r="OOJ80" s="392"/>
      <c r="OOK80" s="381"/>
      <c r="OOS80" s="392"/>
      <c r="OOT80" s="381"/>
      <c r="OPB80" s="392"/>
      <c r="OPC80" s="381"/>
      <c r="OPK80" s="392"/>
      <c r="OPL80" s="381"/>
      <c r="OPT80" s="392"/>
      <c r="OPU80" s="381"/>
      <c r="OQC80" s="392"/>
      <c r="OQD80" s="381"/>
      <c r="OQL80" s="392"/>
      <c r="OQM80" s="381"/>
      <c r="OQU80" s="392"/>
      <c r="OQV80" s="381"/>
      <c r="ORD80" s="392"/>
      <c r="ORE80" s="381"/>
      <c r="ORM80" s="392"/>
      <c r="ORN80" s="381"/>
      <c r="ORV80" s="392"/>
      <c r="ORW80" s="381"/>
      <c r="OSE80" s="392"/>
      <c r="OSF80" s="381"/>
      <c r="OSN80" s="392"/>
      <c r="OSO80" s="381"/>
      <c r="OSW80" s="392"/>
      <c r="OSX80" s="381"/>
      <c r="OTF80" s="392"/>
      <c r="OTG80" s="381"/>
      <c r="OTO80" s="392"/>
      <c r="OTP80" s="381"/>
      <c r="OTX80" s="392"/>
      <c r="OTY80" s="381"/>
      <c r="OUG80" s="392"/>
      <c r="OUH80" s="381"/>
      <c r="OUP80" s="392"/>
      <c r="OUQ80" s="381"/>
      <c r="OUY80" s="392"/>
      <c r="OUZ80" s="381"/>
      <c r="OVH80" s="392"/>
      <c r="OVI80" s="381"/>
      <c r="OVQ80" s="392"/>
      <c r="OVR80" s="381"/>
      <c r="OVZ80" s="392"/>
      <c r="OWA80" s="381"/>
      <c r="OWI80" s="392"/>
      <c r="OWJ80" s="381"/>
      <c r="OWR80" s="392"/>
      <c r="OWS80" s="381"/>
      <c r="OXA80" s="392"/>
      <c r="OXB80" s="381"/>
      <c r="OXJ80" s="392"/>
      <c r="OXK80" s="381"/>
      <c r="OXS80" s="392"/>
      <c r="OXT80" s="381"/>
      <c r="OYB80" s="392"/>
      <c r="OYC80" s="381"/>
      <c r="OYK80" s="392"/>
      <c r="OYL80" s="381"/>
      <c r="OYT80" s="392"/>
      <c r="OYU80" s="381"/>
      <c r="OZC80" s="392"/>
      <c r="OZD80" s="381"/>
      <c r="OZL80" s="392"/>
      <c r="OZM80" s="381"/>
      <c r="OZU80" s="392"/>
      <c r="OZV80" s="381"/>
      <c r="PAD80" s="392"/>
      <c r="PAE80" s="381"/>
      <c r="PAM80" s="392"/>
      <c r="PAN80" s="381"/>
      <c r="PAV80" s="392"/>
      <c r="PAW80" s="381"/>
      <c r="PBE80" s="392"/>
      <c r="PBF80" s="381"/>
      <c r="PBN80" s="392"/>
      <c r="PBO80" s="381"/>
      <c r="PBW80" s="392"/>
      <c r="PBX80" s="381"/>
      <c r="PCF80" s="392"/>
      <c r="PCG80" s="381"/>
      <c r="PCO80" s="392"/>
      <c r="PCP80" s="381"/>
      <c r="PCX80" s="392"/>
      <c r="PCY80" s="381"/>
      <c r="PDG80" s="392"/>
      <c r="PDH80" s="381"/>
      <c r="PDP80" s="392"/>
      <c r="PDQ80" s="381"/>
      <c r="PDY80" s="392"/>
      <c r="PDZ80" s="381"/>
      <c r="PEH80" s="392"/>
      <c r="PEI80" s="381"/>
      <c r="PEQ80" s="392"/>
      <c r="PER80" s="381"/>
      <c r="PEZ80" s="392"/>
      <c r="PFA80" s="381"/>
      <c r="PFI80" s="392"/>
      <c r="PFJ80" s="381"/>
      <c r="PFR80" s="392"/>
      <c r="PFS80" s="381"/>
      <c r="PGA80" s="392"/>
      <c r="PGB80" s="381"/>
      <c r="PGJ80" s="392"/>
      <c r="PGK80" s="381"/>
      <c r="PGS80" s="392"/>
      <c r="PGT80" s="381"/>
      <c r="PHB80" s="392"/>
      <c r="PHC80" s="381"/>
      <c r="PHK80" s="392"/>
      <c r="PHL80" s="381"/>
      <c r="PHT80" s="392"/>
      <c r="PHU80" s="381"/>
      <c r="PIC80" s="392"/>
      <c r="PID80" s="381"/>
      <c r="PIL80" s="392"/>
      <c r="PIM80" s="381"/>
      <c r="PIU80" s="392"/>
      <c r="PIV80" s="381"/>
      <c r="PJD80" s="392"/>
      <c r="PJE80" s="381"/>
      <c r="PJM80" s="392"/>
      <c r="PJN80" s="381"/>
      <c r="PJV80" s="392"/>
      <c r="PJW80" s="381"/>
      <c r="PKE80" s="392"/>
      <c r="PKF80" s="381"/>
      <c r="PKN80" s="392"/>
      <c r="PKO80" s="381"/>
      <c r="PKW80" s="392"/>
      <c r="PKX80" s="381"/>
      <c r="PLF80" s="392"/>
      <c r="PLG80" s="381"/>
      <c r="PLO80" s="392"/>
      <c r="PLP80" s="381"/>
      <c r="PLX80" s="392"/>
      <c r="PLY80" s="381"/>
      <c r="PMG80" s="392"/>
      <c r="PMH80" s="381"/>
      <c r="PMP80" s="392"/>
      <c r="PMQ80" s="381"/>
      <c r="PMY80" s="392"/>
      <c r="PMZ80" s="381"/>
      <c r="PNH80" s="392"/>
      <c r="PNI80" s="381"/>
      <c r="PNQ80" s="392"/>
      <c r="PNR80" s="381"/>
      <c r="PNZ80" s="392"/>
      <c r="POA80" s="381"/>
      <c r="POI80" s="392"/>
      <c r="POJ80" s="381"/>
      <c r="POR80" s="392"/>
      <c r="POS80" s="381"/>
      <c r="PPA80" s="392"/>
      <c r="PPB80" s="381"/>
      <c r="PPJ80" s="392"/>
      <c r="PPK80" s="381"/>
      <c r="PPS80" s="392"/>
      <c r="PPT80" s="381"/>
      <c r="PQB80" s="392"/>
      <c r="PQC80" s="381"/>
      <c r="PQK80" s="392"/>
      <c r="PQL80" s="381"/>
      <c r="PQT80" s="392"/>
      <c r="PQU80" s="381"/>
      <c r="PRC80" s="392"/>
      <c r="PRD80" s="381"/>
      <c r="PRL80" s="392"/>
      <c r="PRM80" s="381"/>
      <c r="PRU80" s="392"/>
      <c r="PRV80" s="381"/>
      <c r="PSD80" s="392"/>
      <c r="PSE80" s="381"/>
      <c r="PSM80" s="392"/>
      <c r="PSN80" s="381"/>
      <c r="PSV80" s="392"/>
      <c r="PSW80" s="381"/>
      <c r="PTE80" s="392"/>
      <c r="PTF80" s="381"/>
      <c r="PTN80" s="392"/>
      <c r="PTO80" s="381"/>
      <c r="PTW80" s="392"/>
      <c r="PTX80" s="381"/>
      <c r="PUF80" s="392"/>
      <c r="PUG80" s="381"/>
      <c r="PUO80" s="392"/>
      <c r="PUP80" s="381"/>
      <c r="PUX80" s="392"/>
      <c r="PUY80" s="381"/>
      <c r="PVG80" s="392"/>
      <c r="PVH80" s="381"/>
      <c r="PVP80" s="392"/>
      <c r="PVQ80" s="381"/>
      <c r="PVY80" s="392"/>
      <c r="PVZ80" s="381"/>
      <c r="PWH80" s="392"/>
      <c r="PWI80" s="381"/>
      <c r="PWQ80" s="392"/>
      <c r="PWR80" s="381"/>
      <c r="PWZ80" s="392"/>
      <c r="PXA80" s="381"/>
      <c r="PXI80" s="392"/>
      <c r="PXJ80" s="381"/>
      <c r="PXR80" s="392"/>
      <c r="PXS80" s="381"/>
      <c r="PYA80" s="392"/>
      <c r="PYB80" s="381"/>
      <c r="PYJ80" s="392"/>
      <c r="PYK80" s="381"/>
      <c r="PYS80" s="392"/>
      <c r="PYT80" s="381"/>
      <c r="PZB80" s="392"/>
      <c r="PZC80" s="381"/>
      <c r="PZK80" s="392"/>
      <c r="PZL80" s="381"/>
      <c r="PZT80" s="392"/>
      <c r="PZU80" s="381"/>
      <c r="QAC80" s="392"/>
      <c r="QAD80" s="381"/>
      <c r="QAL80" s="392"/>
      <c r="QAM80" s="381"/>
      <c r="QAU80" s="392"/>
      <c r="QAV80" s="381"/>
      <c r="QBD80" s="392"/>
      <c r="QBE80" s="381"/>
      <c r="QBM80" s="392"/>
      <c r="QBN80" s="381"/>
      <c r="QBV80" s="392"/>
      <c r="QBW80" s="381"/>
      <c r="QCE80" s="392"/>
      <c r="QCF80" s="381"/>
      <c r="QCN80" s="392"/>
      <c r="QCO80" s="381"/>
      <c r="QCW80" s="392"/>
      <c r="QCX80" s="381"/>
      <c r="QDF80" s="392"/>
      <c r="QDG80" s="381"/>
      <c r="QDO80" s="392"/>
      <c r="QDP80" s="381"/>
      <c r="QDX80" s="392"/>
      <c r="QDY80" s="381"/>
      <c r="QEG80" s="392"/>
      <c r="QEH80" s="381"/>
      <c r="QEP80" s="392"/>
      <c r="QEQ80" s="381"/>
      <c r="QEY80" s="392"/>
      <c r="QEZ80" s="381"/>
      <c r="QFH80" s="392"/>
      <c r="QFI80" s="381"/>
      <c r="QFQ80" s="392"/>
      <c r="QFR80" s="381"/>
      <c r="QFZ80" s="392"/>
      <c r="QGA80" s="381"/>
      <c r="QGI80" s="392"/>
      <c r="QGJ80" s="381"/>
      <c r="QGR80" s="392"/>
      <c r="QGS80" s="381"/>
      <c r="QHA80" s="392"/>
      <c r="QHB80" s="381"/>
      <c r="QHJ80" s="392"/>
      <c r="QHK80" s="381"/>
      <c r="QHS80" s="392"/>
      <c r="QHT80" s="381"/>
      <c r="QIB80" s="392"/>
      <c r="QIC80" s="381"/>
      <c r="QIK80" s="392"/>
      <c r="QIL80" s="381"/>
      <c r="QIT80" s="392"/>
      <c r="QIU80" s="381"/>
      <c r="QJC80" s="392"/>
      <c r="QJD80" s="381"/>
      <c r="QJL80" s="392"/>
      <c r="QJM80" s="381"/>
      <c r="QJU80" s="392"/>
      <c r="QJV80" s="381"/>
      <c r="QKD80" s="392"/>
      <c r="QKE80" s="381"/>
      <c r="QKM80" s="392"/>
      <c r="QKN80" s="381"/>
      <c r="QKV80" s="392"/>
      <c r="QKW80" s="381"/>
      <c r="QLE80" s="392"/>
      <c r="QLF80" s="381"/>
      <c r="QLN80" s="392"/>
      <c r="QLO80" s="381"/>
      <c r="QLW80" s="392"/>
      <c r="QLX80" s="381"/>
      <c r="QMF80" s="392"/>
      <c r="QMG80" s="381"/>
      <c r="QMO80" s="392"/>
      <c r="QMP80" s="381"/>
      <c r="QMX80" s="392"/>
      <c r="QMY80" s="381"/>
      <c r="QNG80" s="392"/>
      <c r="QNH80" s="381"/>
      <c r="QNP80" s="392"/>
      <c r="QNQ80" s="381"/>
      <c r="QNY80" s="392"/>
      <c r="QNZ80" s="381"/>
      <c r="QOH80" s="392"/>
      <c r="QOI80" s="381"/>
      <c r="QOQ80" s="392"/>
      <c r="QOR80" s="381"/>
      <c r="QOZ80" s="392"/>
      <c r="QPA80" s="381"/>
      <c r="QPI80" s="392"/>
      <c r="QPJ80" s="381"/>
      <c r="QPR80" s="392"/>
      <c r="QPS80" s="381"/>
      <c r="QQA80" s="392"/>
      <c r="QQB80" s="381"/>
      <c r="QQJ80" s="392"/>
      <c r="QQK80" s="381"/>
      <c r="QQS80" s="392"/>
      <c r="QQT80" s="381"/>
      <c r="QRB80" s="392"/>
      <c r="QRC80" s="381"/>
      <c r="QRK80" s="392"/>
      <c r="QRL80" s="381"/>
      <c r="QRT80" s="392"/>
      <c r="QRU80" s="381"/>
      <c r="QSC80" s="392"/>
      <c r="QSD80" s="381"/>
      <c r="QSL80" s="392"/>
      <c r="QSM80" s="381"/>
      <c r="QSU80" s="392"/>
      <c r="QSV80" s="381"/>
      <c r="QTD80" s="392"/>
      <c r="QTE80" s="381"/>
      <c r="QTM80" s="392"/>
      <c r="QTN80" s="381"/>
      <c r="QTV80" s="392"/>
      <c r="QTW80" s="381"/>
      <c r="QUE80" s="392"/>
      <c r="QUF80" s="381"/>
      <c r="QUN80" s="392"/>
      <c r="QUO80" s="381"/>
      <c r="QUW80" s="392"/>
      <c r="QUX80" s="381"/>
      <c r="QVF80" s="392"/>
      <c r="QVG80" s="381"/>
      <c r="QVO80" s="392"/>
      <c r="QVP80" s="381"/>
      <c r="QVX80" s="392"/>
      <c r="QVY80" s="381"/>
      <c r="QWG80" s="392"/>
      <c r="QWH80" s="381"/>
      <c r="QWP80" s="392"/>
      <c r="QWQ80" s="381"/>
      <c r="QWY80" s="392"/>
      <c r="QWZ80" s="381"/>
      <c r="QXH80" s="392"/>
      <c r="QXI80" s="381"/>
      <c r="QXQ80" s="392"/>
      <c r="QXR80" s="381"/>
      <c r="QXZ80" s="392"/>
      <c r="QYA80" s="381"/>
      <c r="QYI80" s="392"/>
      <c r="QYJ80" s="381"/>
      <c r="QYR80" s="392"/>
      <c r="QYS80" s="381"/>
      <c r="QZA80" s="392"/>
      <c r="QZB80" s="381"/>
      <c r="QZJ80" s="392"/>
      <c r="QZK80" s="381"/>
      <c r="QZS80" s="392"/>
      <c r="QZT80" s="381"/>
      <c r="RAB80" s="392"/>
      <c r="RAC80" s="381"/>
      <c r="RAK80" s="392"/>
      <c r="RAL80" s="381"/>
      <c r="RAT80" s="392"/>
      <c r="RAU80" s="381"/>
      <c r="RBC80" s="392"/>
      <c r="RBD80" s="381"/>
      <c r="RBL80" s="392"/>
      <c r="RBM80" s="381"/>
      <c r="RBU80" s="392"/>
      <c r="RBV80" s="381"/>
      <c r="RCD80" s="392"/>
      <c r="RCE80" s="381"/>
      <c r="RCM80" s="392"/>
      <c r="RCN80" s="381"/>
      <c r="RCV80" s="392"/>
      <c r="RCW80" s="381"/>
      <c r="RDE80" s="392"/>
      <c r="RDF80" s="381"/>
      <c r="RDN80" s="392"/>
      <c r="RDO80" s="381"/>
      <c r="RDW80" s="392"/>
      <c r="RDX80" s="381"/>
      <c r="REF80" s="392"/>
      <c r="REG80" s="381"/>
      <c r="REO80" s="392"/>
      <c r="REP80" s="381"/>
      <c r="REX80" s="392"/>
      <c r="REY80" s="381"/>
      <c r="RFG80" s="392"/>
      <c r="RFH80" s="381"/>
      <c r="RFP80" s="392"/>
      <c r="RFQ80" s="381"/>
      <c r="RFY80" s="392"/>
      <c r="RFZ80" s="381"/>
      <c r="RGH80" s="392"/>
      <c r="RGI80" s="381"/>
      <c r="RGQ80" s="392"/>
      <c r="RGR80" s="381"/>
      <c r="RGZ80" s="392"/>
      <c r="RHA80" s="381"/>
      <c r="RHI80" s="392"/>
      <c r="RHJ80" s="381"/>
      <c r="RHR80" s="392"/>
      <c r="RHS80" s="381"/>
      <c r="RIA80" s="392"/>
      <c r="RIB80" s="381"/>
      <c r="RIJ80" s="392"/>
      <c r="RIK80" s="381"/>
      <c r="RIS80" s="392"/>
      <c r="RIT80" s="381"/>
      <c r="RJB80" s="392"/>
      <c r="RJC80" s="381"/>
      <c r="RJK80" s="392"/>
      <c r="RJL80" s="381"/>
      <c r="RJT80" s="392"/>
      <c r="RJU80" s="381"/>
      <c r="RKC80" s="392"/>
      <c r="RKD80" s="381"/>
      <c r="RKL80" s="392"/>
      <c r="RKM80" s="381"/>
      <c r="RKU80" s="392"/>
      <c r="RKV80" s="381"/>
      <c r="RLD80" s="392"/>
      <c r="RLE80" s="381"/>
      <c r="RLM80" s="392"/>
      <c r="RLN80" s="381"/>
      <c r="RLV80" s="392"/>
      <c r="RLW80" s="381"/>
      <c r="RME80" s="392"/>
      <c r="RMF80" s="381"/>
      <c r="RMN80" s="392"/>
      <c r="RMO80" s="381"/>
      <c r="RMW80" s="392"/>
      <c r="RMX80" s="381"/>
      <c r="RNF80" s="392"/>
      <c r="RNG80" s="381"/>
      <c r="RNO80" s="392"/>
      <c r="RNP80" s="381"/>
      <c r="RNX80" s="392"/>
      <c r="RNY80" s="381"/>
      <c r="ROG80" s="392"/>
      <c r="ROH80" s="381"/>
      <c r="ROP80" s="392"/>
      <c r="ROQ80" s="381"/>
      <c r="ROY80" s="392"/>
      <c r="ROZ80" s="381"/>
      <c r="RPH80" s="392"/>
      <c r="RPI80" s="381"/>
      <c r="RPQ80" s="392"/>
      <c r="RPR80" s="381"/>
      <c r="RPZ80" s="392"/>
      <c r="RQA80" s="381"/>
      <c r="RQI80" s="392"/>
      <c r="RQJ80" s="381"/>
      <c r="RQR80" s="392"/>
      <c r="RQS80" s="381"/>
      <c r="RRA80" s="392"/>
      <c r="RRB80" s="381"/>
      <c r="RRJ80" s="392"/>
      <c r="RRK80" s="381"/>
      <c r="RRS80" s="392"/>
      <c r="RRT80" s="381"/>
      <c r="RSB80" s="392"/>
      <c r="RSC80" s="381"/>
      <c r="RSK80" s="392"/>
      <c r="RSL80" s="381"/>
      <c r="RST80" s="392"/>
      <c r="RSU80" s="381"/>
      <c r="RTC80" s="392"/>
      <c r="RTD80" s="381"/>
      <c r="RTL80" s="392"/>
      <c r="RTM80" s="381"/>
      <c r="RTU80" s="392"/>
      <c r="RTV80" s="381"/>
      <c r="RUD80" s="392"/>
      <c r="RUE80" s="381"/>
      <c r="RUM80" s="392"/>
      <c r="RUN80" s="381"/>
      <c r="RUV80" s="392"/>
      <c r="RUW80" s="381"/>
      <c r="RVE80" s="392"/>
      <c r="RVF80" s="381"/>
      <c r="RVN80" s="392"/>
      <c r="RVO80" s="381"/>
      <c r="RVW80" s="392"/>
      <c r="RVX80" s="381"/>
      <c r="RWF80" s="392"/>
      <c r="RWG80" s="381"/>
      <c r="RWO80" s="392"/>
      <c r="RWP80" s="381"/>
      <c r="RWX80" s="392"/>
      <c r="RWY80" s="381"/>
      <c r="RXG80" s="392"/>
      <c r="RXH80" s="381"/>
      <c r="RXP80" s="392"/>
      <c r="RXQ80" s="381"/>
      <c r="RXY80" s="392"/>
      <c r="RXZ80" s="381"/>
      <c r="RYH80" s="392"/>
      <c r="RYI80" s="381"/>
      <c r="RYQ80" s="392"/>
      <c r="RYR80" s="381"/>
      <c r="RYZ80" s="392"/>
      <c r="RZA80" s="381"/>
      <c r="RZI80" s="392"/>
      <c r="RZJ80" s="381"/>
      <c r="RZR80" s="392"/>
      <c r="RZS80" s="381"/>
      <c r="SAA80" s="392"/>
      <c r="SAB80" s="381"/>
      <c r="SAJ80" s="392"/>
      <c r="SAK80" s="381"/>
      <c r="SAS80" s="392"/>
      <c r="SAT80" s="381"/>
      <c r="SBB80" s="392"/>
      <c r="SBC80" s="381"/>
      <c r="SBK80" s="392"/>
      <c r="SBL80" s="381"/>
      <c r="SBT80" s="392"/>
      <c r="SBU80" s="381"/>
      <c r="SCC80" s="392"/>
      <c r="SCD80" s="381"/>
      <c r="SCL80" s="392"/>
      <c r="SCM80" s="381"/>
      <c r="SCU80" s="392"/>
      <c r="SCV80" s="381"/>
      <c r="SDD80" s="392"/>
      <c r="SDE80" s="381"/>
      <c r="SDM80" s="392"/>
      <c r="SDN80" s="381"/>
      <c r="SDV80" s="392"/>
      <c r="SDW80" s="381"/>
      <c r="SEE80" s="392"/>
      <c r="SEF80" s="381"/>
      <c r="SEN80" s="392"/>
      <c r="SEO80" s="381"/>
      <c r="SEW80" s="392"/>
      <c r="SEX80" s="381"/>
      <c r="SFF80" s="392"/>
      <c r="SFG80" s="381"/>
      <c r="SFO80" s="392"/>
      <c r="SFP80" s="381"/>
      <c r="SFX80" s="392"/>
      <c r="SFY80" s="381"/>
      <c r="SGG80" s="392"/>
      <c r="SGH80" s="381"/>
      <c r="SGP80" s="392"/>
      <c r="SGQ80" s="381"/>
      <c r="SGY80" s="392"/>
      <c r="SGZ80" s="381"/>
      <c r="SHH80" s="392"/>
      <c r="SHI80" s="381"/>
      <c r="SHQ80" s="392"/>
      <c r="SHR80" s="381"/>
      <c r="SHZ80" s="392"/>
      <c r="SIA80" s="381"/>
      <c r="SII80" s="392"/>
      <c r="SIJ80" s="381"/>
      <c r="SIR80" s="392"/>
      <c r="SIS80" s="381"/>
      <c r="SJA80" s="392"/>
      <c r="SJB80" s="381"/>
      <c r="SJJ80" s="392"/>
      <c r="SJK80" s="381"/>
      <c r="SJS80" s="392"/>
      <c r="SJT80" s="381"/>
      <c r="SKB80" s="392"/>
      <c r="SKC80" s="381"/>
      <c r="SKK80" s="392"/>
      <c r="SKL80" s="381"/>
      <c r="SKT80" s="392"/>
      <c r="SKU80" s="381"/>
      <c r="SLC80" s="392"/>
      <c r="SLD80" s="381"/>
      <c r="SLL80" s="392"/>
      <c r="SLM80" s="381"/>
      <c r="SLU80" s="392"/>
      <c r="SLV80" s="381"/>
      <c r="SMD80" s="392"/>
      <c r="SME80" s="381"/>
      <c r="SMM80" s="392"/>
      <c r="SMN80" s="381"/>
      <c r="SMV80" s="392"/>
      <c r="SMW80" s="381"/>
      <c r="SNE80" s="392"/>
      <c r="SNF80" s="381"/>
      <c r="SNN80" s="392"/>
      <c r="SNO80" s="381"/>
      <c r="SNW80" s="392"/>
      <c r="SNX80" s="381"/>
      <c r="SOF80" s="392"/>
      <c r="SOG80" s="381"/>
      <c r="SOO80" s="392"/>
      <c r="SOP80" s="381"/>
      <c r="SOX80" s="392"/>
      <c r="SOY80" s="381"/>
      <c r="SPG80" s="392"/>
      <c r="SPH80" s="381"/>
      <c r="SPP80" s="392"/>
      <c r="SPQ80" s="381"/>
      <c r="SPY80" s="392"/>
      <c r="SPZ80" s="381"/>
      <c r="SQH80" s="392"/>
      <c r="SQI80" s="381"/>
      <c r="SQQ80" s="392"/>
      <c r="SQR80" s="381"/>
      <c r="SQZ80" s="392"/>
      <c r="SRA80" s="381"/>
      <c r="SRI80" s="392"/>
      <c r="SRJ80" s="381"/>
      <c r="SRR80" s="392"/>
      <c r="SRS80" s="381"/>
      <c r="SSA80" s="392"/>
      <c r="SSB80" s="381"/>
      <c r="SSJ80" s="392"/>
      <c r="SSK80" s="381"/>
      <c r="SSS80" s="392"/>
      <c r="SST80" s="381"/>
      <c r="STB80" s="392"/>
      <c r="STC80" s="381"/>
      <c r="STK80" s="392"/>
      <c r="STL80" s="381"/>
      <c r="STT80" s="392"/>
      <c r="STU80" s="381"/>
      <c r="SUC80" s="392"/>
      <c r="SUD80" s="381"/>
      <c r="SUL80" s="392"/>
      <c r="SUM80" s="381"/>
      <c r="SUU80" s="392"/>
      <c r="SUV80" s="381"/>
      <c r="SVD80" s="392"/>
      <c r="SVE80" s="381"/>
      <c r="SVM80" s="392"/>
      <c r="SVN80" s="381"/>
      <c r="SVV80" s="392"/>
      <c r="SVW80" s="381"/>
      <c r="SWE80" s="392"/>
      <c r="SWF80" s="381"/>
      <c r="SWN80" s="392"/>
      <c r="SWO80" s="381"/>
      <c r="SWW80" s="392"/>
      <c r="SWX80" s="381"/>
      <c r="SXF80" s="392"/>
      <c r="SXG80" s="381"/>
      <c r="SXO80" s="392"/>
      <c r="SXP80" s="381"/>
      <c r="SXX80" s="392"/>
      <c r="SXY80" s="381"/>
      <c r="SYG80" s="392"/>
      <c r="SYH80" s="381"/>
      <c r="SYP80" s="392"/>
      <c r="SYQ80" s="381"/>
      <c r="SYY80" s="392"/>
      <c r="SYZ80" s="381"/>
      <c r="SZH80" s="392"/>
      <c r="SZI80" s="381"/>
      <c r="SZQ80" s="392"/>
      <c r="SZR80" s="381"/>
      <c r="SZZ80" s="392"/>
      <c r="TAA80" s="381"/>
      <c r="TAI80" s="392"/>
      <c r="TAJ80" s="381"/>
      <c r="TAR80" s="392"/>
      <c r="TAS80" s="381"/>
      <c r="TBA80" s="392"/>
      <c r="TBB80" s="381"/>
      <c r="TBJ80" s="392"/>
      <c r="TBK80" s="381"/>
      <c r="TBS80" s="392"/>
      <c r="TBT80" s="381"/>
      <c r="TCB80" s="392"/>
      <c r="TCC80" s="381"/>
      <c r="TCK80" s="392"/>
      <c r="TCL80" s="381"/>
      <c r="TCT80" s="392"/>
      <c r="TCU80" s="381"/>
      <c r="TDC80" s="392"/>
      <c r="TDD80" s="381"/>
      <c r="TDL80" s="392"/>
      <c r="TDM80" s="381"/>
      <c r="TDU80" s="392"/>
      <c r="TDV80" s="381"/>
      <c r="TED80" s="392"/>
      <c r="TEE80" s="381"/>
      <c r="TEM80" s="392"/>
      <c r="TEN80" s="381"/>
      <c r="TEV80" s="392"/>
      <c r="TEW80" s="381"/>
      <c r="TFE80" s="392"/>
      <c r="TFF80" s="381"/>
      <c r="TFN80" s="392"/>
      <c r="TFO80" s="381"/>
      <c r="TFW80" s="392"/>
      <c r="TFX80" s="381"/>
      <c r="TGF80" s="392"/>
      <c r="TGG80" s="381"/>
      <c r="TGO80" s="392"/>
      <c r="TGP80" s="381"/>
      <c r="TGX80" s="392"/>
      <c r="TGY80" s="381"/>
      <c r="THG80" s="392"/>
      <c r="THH80" s="381"/>
      <c r="THP80" s="392"/>
      <c r="THQ80" s="381"/>
      <c r="THY80" s="392"/>
      <c r="THZ80" s="381"/>
      <c r="TIH80" s="392"/>
      <c r="TII80" s="381"/>
      <c r="TIQ80" s="392"/>
      <c r="TIR80" s="381"/>
      <c r="TIZ80" s="392"/>
      <c r="TJA80" s="381"/>
      <c r="TJI80" s="392"/>
      <c r="TJJ80" s="381"/>
      <c r="TJR80" s="392"/>
      <c r="TJS80" s="381"/>
      <c r="TKA80" s="392"/>
      <c r="TKB80" s="381"/>
      <c r="TKJ80" s="392"/>
      <c r="TKK80" s="381"/>
      <c r="TKS80" s="392"/>
      <c r="TKT80" s="381"/>
      <c r="TLB80" s="392"/>
      <c r="TLC80" s="381"/>
      <c r="TLK80" s="392"/>
      <c r="TLL80" s="381"/>
      <c r="TLT80" s="392"/>
      <c r="TLU80" s="381"/>
      <c r="TMC80" s="392"/>
      <c r="TMD80" s="381"/>
      <c r="TML80" s="392"/>
      <c r="TMM80" s="381"/>
      <c r="TMU80" s="392"/>
      <c r="TMV80" s="381"/>
      <c r="TND80" s="392"/>
      <c r="TNE80" s="381"/>
      <c r="TNM80" s="392"/>
      <c r="TNN80" s="381"/>
      <c r="TNV80" s="392"/>
      <c r="TNW80" s="381"/>
      <c r="TOE80" s="392"/>
      <c r="TOF80" s="381"/>
      <c r="TON80" s="392"/>
      <c r="TOO80" s="381"/>
      <c r="TOW80" s="392"/>
      <c r="TOX80" s="381"/>
      <c r="TPF80" s="392"/>
      <c r="TPG80" s="381"/>
      <c r="TPO80" s="392"/>
      <c r="TPP80" s="381"/>
      <c r="TPX80" s="392"/>
      <c r="TPY80" s="381"/>
      <c r="TQG80" s="392"/>
      <c r="TQH80" s="381"/>
      <c r="TQP80" s="392"/>
      <c r="TQQ80" s="381"/>
      <c r="TQY80" s="392"/>
      <c r="TQZ80" s="381"/>
      <c r="TRH80" s="392"/>
      <c r="TRI80" s="381"/>
      <c r="TRQ80" s="392"/>
      <c r="TRR80" s="381"/>
      <c r="TRZ80" s="392"/>
      <c r="TSA80" s="381"/>
      <c r="TSI80" s="392"/>
      <c r="TSJ80" s="381"/>
      <c r="TSR80" s="392"/>
      <c r="TSS80" s="381"/>
      <c r="TTA80" s="392"/>
      <c r="TTB80" s="381"/>
      <c r="TTJ80" s="392"/>
      <c r="TTK80" s="381"/>
      <c r="TTS80" s="392"/>
      <c r="TTT80" s="381"/>
      <c r="TUB80" s="392"/>
      <c r="TUC80" s="381"/>
      <c r="TUK80" s="392"/>
      <c r="TUL80" s="381"/>
      <c r="TUT80" s="392"/>
      <c r="TUU80" s="381"/>
      <c r="TVC80" s="392"/>
      <c r="TVD80" s="381"/>
      <c r="TVL80" s="392"/>
      <c r="TVM80" s="381"/>
      <c r="TVU80" s="392"/>
      <c r="TVV80" s="381"/>
      <c r="TWD80" s="392"/>
      <c r="TWE80" s="381"/>
      <c r="TWM80" s="392"/>
      <c r="TWN80" s="381"/>
      <c r="TWV80" s="392"/>
      <c r="TWW80" s="381"/>
      <c r="TXE80" s="392"/>
      <c r="TXF80" s="381"/>
      <c r="TXN80" s="392"/>
      <c r="TXO80" s="381"/>
      <c r="TXW80" s="392"/>
      <c r="TXX80" s="381"/>
      <c r="TYF80" s="392"/>
      <c r="TYG80" s="381"/>
      <c r="TYO80" s="392"/>
      <c r="TYP80" s="381"/>
      <c r="TYX80" s="392"/>
      <c r="TYY80" s="381"/>
      <c r="TZG80" s="392"/>
      <c r="TZH80" s="381"/>
      <c r="TZP80" s="392"/>
      <c r="TZQ80" s="381"/>
      <c r="TZY80" s="392"/>
      <c r="TZZ80" s="381"/>
      <c r="UAH80" s="392"/>
      <c r="UAI80" s="381"/>
      <c r="UAQ80" s="392"/>
      <c r="UAR80" s="381"/>
      <c r="UAZ80" s="392"/>
      <c r="UBA80" s="381"/>
      <c r="UBI80" s="392"/>
      <c r="UBJ80" s="381"/>
      <c r="UBR80" s="392"/>
      <c r="UBS80" s="381"/>
      <c r="UCA80" s="392"/>
      <c r="UCB80" s="381"/>
      <c r="UCJ80" s="392"/>
      <c r="UCK80" s="381"/>
      <c r="UCS80" s="392"/>
      <c r="UCT80" s="381"/>
      <c r="UDB80" s="392"/>
      <c r="UDC80" s="381"/>
      <c r="UDK80" s="392"/>
      <c r="UDL80" s="381"/>
      <c r="UDT80" s="392"/>
      <c r="UDU80" s="381"/>
      <c r="UEC80" s="392"/>
      <c r="UED80" s="381"/>
      <c r="UEL80" s="392"/>
      <c r="UEM80" s="381"/>
      <c r="UEU80" s="392"/>
      <c r="UEV80" s="381"/>
      <c r="UFD80" s="392"/>
      <c r="UFE80" s="381"/>
      <c r="UFM80" s="392"/>
      <c r="UFN80" s="381"/>
      <c r="UFV80" s="392"/>
      <c r="UFW80" s="381"/>
      <c r="UGE80" s="392"/>
      <c r="UGF80" s="381"/>
      <c r="UGN80" s="392"/>
      <c r="UGO80" s="381"/>
      <c r="UGW80" s="392"/>
      <c r="UGX80" s="381"/>
      <c r="UHF80" s="392"/>
      <c r="UHG80" s="381"/>
      <c r="UHO80" s="392"/>
      <c r="UHP80" s="381"/>
      <c r="UHX80" s="392"/>
      <c r="UHY80" s="381"/>
      <c r="UIG80" s="392"/>
      <c r="UIH80" s="381"/>
      <c r="UIP80" s="392"/>
      <c r="UIQ80" s="381"/>
      <c r="UIY80" s="392"/>
      <c r="UIZ80" s="381"/>
      <c r="UJH80" s="392"/>
      <c r="UJI80" s="381"/>
      <c r="UJQ80" s="392"/>
      <c r="UJR80" s="381"/>
      <c r="UJZ80" s="392"/>
      <c r="UKA80" s="381"/>
      <c r="UKI80" s="392"/>
      <c r="UKJ80" s="381"/>
      <c r="UKR80" s="392"/>
      <c r="UKS80" s="381"/>
      <c r="ULA80" s="392"/>
      <c r="ULB80" s="381"/>
      <c r="ULJ80" s="392"/>
      <c r="ULK80" s="381"/>
      <c r="ULS80" s="392"/>
      <c r="ULT80" s="381"/>
      <c r="UMB80" s="392"/>
      <c r="UMC80" s="381"/>
      <c r="UMK80" s="392"/>
      <c r="UML80" s="381"/>
      <c r="UMT80" s="392"/>
      <c r="UMU80" s="381"/>
      <c r="UNC80" s="392"/>
      <c r="UND80" s="381"/>
      <c r="UNL80" s="392"/>
      <c r="UNM80" s="381"/>
      <c r="UNU80" s="392"/>
      <c r="UNV80" s="381"/>
      <c r="UOD80" s="392"/>
      <c r="UOE80" s="381"/>
      <c r="UOM80" s="392"/>
      <c r="UON80" s="381"/>
      <c r="UOV80" s="392"/>
      <c r="UOW80" s="381"/>
      <c r="UPE80" s="392"/>
      <c r="UPF80" s="381"/>
      <c r="UPN80" s="392"/>
      <c r="UPO80" s="381"/>
      <c r="UPW80" s="392"/>
      <c r="UPX80" s="381"/>
      <c r="UQF80" s="392"/>
      <c r="UQG80" s="381"/>
      <c r="UQO80" s="392"/>
      <c r="UQP80" s="381"/>
      <c r="UQX80" s="392"/>
      <c r="UQY80" s="381"/>
      <c r="URG80" s="392"/>
      <c r="URH80" s="381"/>
      <c r="URP80" s="392"/>
      <c r="URQ80" s="381"/>
      <c r="URY80" s="392"/>
      <c r="URZ80" s="381"/>
      <c r="USH80" s="392"/>
      <c r="USI80" s="381"/>
      <c r="USQ80" s="392"/>
      <c r="USR80" s="381"/>
      <c r="USZ80" s="392"/>
      <c r="UTA80" s="381"/>
      <c r="UTI80" s="392"/>
      <c r="UTJ80" s="381"/>
      <c r="UTR80" s="392"/>
      <c r="UTS80" s="381"/>
      <c r="UUA80" s="392"/>
      <c r="UUB80" s="381"/>
      <c r="UUJ80" s="392"/>
      <c r="UUK80" s="381"/>
      <c r="UUS80" s="392"/>
      <c r="UUT80" s="381"/>
      <c r="UVB80" s="392"/>
      <c r="UVC80" s="381"/>
      <c r="UVK80" s="392"/>
      <c r="UVL80" s="381"/>
      <c r="UVT80" s="392"/>
      <c r="UVU80" s="381"/>
      <c r="UWC80" s="392"/>
      <c r="UWD80" s="381"/>
      <c r="UWL80" s="392"/>
      <c r="UWM80" s="381"/>
      <c r="UWU80" s="392"/>
      <c r="UWV80" s="381"/>
      <c r="UXD80" s="392"/>
      <c r="UXE80" s="381"/>
      <c r="UXM80" s="392"/>
      <c r="UXN80" s="381"/>
      <c r="UXV80" s="392"/>
      <c r="UXW80" s="381"/>
      <c r="UYE80" s="392"/>
      <c r="UYF80" s="381"/>
      <c r="UYN80" s="392"/>
      <c r="UYO80" s="381"/>
      <c r="UYW80" s="392"/>
      <c r="UYX80" s="381"/>
      <c r="UZF80" s="392"/>
      <c r="UZG80" s="381"/>
      <c r="UZO80" s="392"/>
      <c r="UZP80" s="381"/>
      <c r="UZX80" s="392"/>
      <c r="UZY80" s="381"/>
      <c r="VAG80" s="392"/>
      <c r="VAH80" s="381"/>
      <c r="VAP80" s="392"/>
      <c r="VAQ80" s="381"/>
      <c r="VAY80" s="392"/>
      <c r="VAZ80" s="381"/>
      <c r="VBH80" s="392"/>
      <c r="VBI80" s="381"/>
      <c r="VBQ80" s="392"/>
      <c r="VBR80" s="381"/>
      <c r="VBZ80" s="392"/>
      <c r="VCA80" s="381"/>
      <c r="VCI80" s="392"/>
      <c r="VCJ80" s="381"/>
      <c r="VCR80" s="392"/>
      <c r="VCS80" s="381"/>
      <c r="VDA80" s="392"/>
      <c r="VDB80" s="381"/>
      <c r="VDJ80" s="392"/>
      <c r="VDK80" s="381"/>
      <c r="VDS80" s="392"/>
      <c r="VDT80" s="381"/>
      <c r="VEB80" s="392"/>
      <c r="VEC80" s="381"/>
      <c r="VEK80" s="392"/>
      <c r="VEL80" s="381"/>
      <c r="VET80" s="392"/>
      <c r="VEU80" s="381"/>
      <c r="VFC80" s="392"/>
      <c r="VFD80" s="381"/>
      <c r="VFL80" s="392"/>
      <c r="VFM80" s="381"/>
      <c r="VFU80" s="392"/>
      <c r="VFV80" s="381"/>
      <c r="VGD80" s="392"/>
      <c r="VGE80" s="381"/>
      <c r="VGM80" s="392"/>
      <c r="VGN80" s="381"/>
      <c r="VGV80" s="392"/>
      <c r="VGW80" s="381"/>
      <c r="VHE80" s="392"/>
      <c r="VHF80" s="381"/>
      <c r="VHN80" s="392"/>
      <c r="VHO80" s="381"/>
      <c r="VHW80" s="392"/>
      <c r="VHX80" s="381"/>
      <c r="VIF80" s="392"/>
      <c r="VIG80" s="381"/>
      <c r="VIO80" s="392"/>
      <c r="VIP80" s="381"/>
      <c r="VIX80" s="392"/>
      <c r="VIY80" s="381"/>
      <c r="VJG80" s="392"/>
      <c r="VJH80" s="381"/>
      <c r="VJP80" s="392"/>
      <c r="VJQ80" s="381"/>
      <c r="VJY80" s="392"/>
      <c r="VJZ80" s="381"/>
      <c r="VKH80" s="392"/>
      <c r="VKI80" s="381"/>
      <c r="VKQ80" s="392"/>
      <c r="VKR80" s="381"/>
      <c r="VKZ80" s="392"/>
      <c r="VLA80" s="381"/>
      <c r="VLI80" s="392"/>
      <c r="VLJ80" s="381"/>
      <c r="VLR80" s="392"/>
      <c r="VLS80" s="381"/>
      <c r="VMA80" s="392"/>
      <c r="VMB80" s="381"/>
      <c r="VMJ80" s="392"/>
      <c r="VMK80" s="381"/>
      <c r="VMS80" s="392"/>
      <c r="VMT80" s="381"/>
      <c r="VNB80" s="392"/>
      <c r="VNC80" s="381"/>
      <c r="VNK80" s="392"/>
      <c r="VNL80" s="381"/>
      <c r="VNT80" s="392"/>
      <c r="VNU80" s="381"/>
      <c r="VOC80" s="392"/>
      <c r="VOD80" s="381"/>
      <c r="VOL80" s="392"/>
      <c r="VOM80" s="381"/>
      <c r="VOU80" s="392"/>
      <c r="VOV80" s="381"/>
      <c r="VPD80" s="392"/>
      <c r="VPE80" s="381"/>
      <c r="VPM80" s="392"/>
      <c r="VPN80" s="381"/>
      <c r="VPV80" s="392"/>
      <c r="VPW80" s="381"/>
      <c r="VQE80" s="392"/>
      <c r="VQF80" s="381"/>
      <c r="VQN80" s="392"/>
      <c r="VQO80" s="381"/>
      <c r="VQW80" s="392"/>
      <c r="VQX80" s="381"/>
      <c r="VRF80" s="392"/>
      <c r="VRG80" s="381"/>
      <c r="VRO80" s="392"/>
      <c r="VRP80" s="381"/>
      <c r="VRX80" s="392"/>
      <c r="VRY80" s="381"/>
      <c r="VSG80" s="392"/>
      <c r="VSH80" s="381"/>
      <c r="VSP80" s="392"/>
      <c r="VSQ80" s="381"/>
      <c r="VSY80" s="392"/>
      <c r="VSZ80" s="381"/>
      <c r="VTH80" s="392"/>
      <c r="VTI80" s="381"/>
      <c r="VTQ80" s="392"/>
      <c r="VTR80" s="381"/>
      <c r="VTZ80" s="392"/>
      <c r="VUA80" s="381"/>
      <c r="VUI80" s="392"/>
      <c r="VUJ80" s="381"/>
      <c r="VUR80" s="392"/>
      <c r="VUS80" s="381"/>
      <c r="VVA80" s="392"/>
      <c r="VVB80" s="381"/>
      <c r="VVJ80" s="392"/>
      <c r="VVK80" s="381"/>
      <c r="VVS80" s="392"/>
      <c r="VVT80" s="381"/>
      <c r="VWB80" s="392"/>
      <c r="VWC80" s="381"/>
      <c r="VWK80" s="392"/>
      <c r="VWL80" s="381"/>
      <c r="VWT80" s="392"/>
      <c r="VWU80" s="381"/>
      <c r="VXC80" s="392"/>
      <c r="VXD80" s="381"/>
      <c r="VXL80" s="392"/>
      <c r="VXM80" s="381"/>
      <c r="VXU80" s="392"/>
      <c r="VXV80" s="381"/>
      <c r="VYD80" s="392"/>
      <c r="VYE80" s="381"/>
      <c r="VYM80" s="392"/>
      <c r="VYN80" s="381"/>
      <c r="VYV80" s="392"/>
      <c r="VYW80" s="381"/>
      <c r="VZE80" s="392"/>
      <c r="VZF80" s="381"/>
      <c r="VZN80" s="392"/>
      <c r="VZO80" s="381"/>
      <c r="VZW80" s="392"/>
      <c r="VZX80" s="381"/>
      <c r="WAF80" s="392"/>
      <c r="WAG80" s="381"/>
      <c r="WAO80" s="392"/>
      <c r="WAP80" s="381"/>
      <c r="WAX80" s="392"/>
      <c r="WAY80" s="381"/>
      <c r="WBG80" s="392"/>
      <c r="WBH80" s="381"/>
      <c r="WBP80" s="392"/>
      <c r="WBQ80" s="381"/>
      <c r="WBY80" s="392"/>
      <c r="WBZ80" s="381"/>
      <c r="WCH80" s="392"/>
      <c r="WCI80" s="381"/>
      <c r="WCQ80" s="392"/>
      <c r="WCR80" s="381"/>
      <c r="WCZ80" s="392"/>
      <c r="WDA80" s="381"/>
      <c r="WDI80" s="392"/>
      <c r="WDJ80" s="381"/>
      <c r="WDR80" s="392"/>
      <c r="WDS80" s="381"/>
      <c r="WEA80" s="392"/>
      <c r="WEB80" s="381"/>
      <c r="WEJ80" s="392"/>
      <c r="WEK80" s="381"/>
      <c r="WES80" s="392"/>
      <c r="WET80" s="381"/>
      <c r="WFB80" s="392"/>
      <c r="WFC80" s="381"/>
      <c r="WFK80" s="392"/>
      <c r="WFL80" s="381"/>
      <c r="WFT80" s="392"/>
      <c r="WFU80" s="381"/>
      <c r="WGC80" s="392"/>
      <c r="WGD80" s="381"/>
      <c r="WGL80" s="392"/>
      <c r="WGM80" s="381"/>
      <c r="WGU80" s="392"/>
      <c r="WGV80" s="381"/>
      <c r="WHD80" s="392"/>
      <c r="WHE80" s="381"/>
      <c r="WHM80" s="392"/>
      <c r="WHN80" s="381"/>
      <c r="WHV80" s="392"/>
      <c r="WHW80" s="381"/>
      <c r="WIE80" s="392"/>
      <c r="WIF80" s="381"/>
      <c r="WIN80" s="392"/>
      <c r="WIO80" s="381"/>
      <c r="WIW80" s="392"/>
      <c r="WIX80" s="381"/>
      <c r="WJF80" s="392"/>
      <c r="WJG80" s="381"/>
      <c r="WJO80" s="392"/>
      <c r="WJP80" s="381"/>
      <c r="WJX80" s="392"/>
      <c r="WJY80" s="381"/>
      <c r="WKG80" s="392"/>
      <c r="WKH80" s="381"/>
      <c r="WKP80" s="392"/>
      <c r="WKQ80" s="381"/>
      <c r="WKY80" s="392"/>
      <c r="WKZ80" s="381"/>
      <c r="WLH80" s="392"/>
      <c r="WLI80" s="381"/>
      <c r="WLQ80" s="392"/>
      <c r="WLR80" s="381"/>
      <c r="WLZ80" s="392"/>
      <c r="WMA80" s="381"/>
      <c r="WMI80" s="392"/>
      <c r="WMJ80" s="381"/>
      <c r="WMR80" s="392"/>
      <c r="WMS80" s="381"/>
      <c r="WNA80" s="392"/>
      <c r="WNB80" s="381"/>
      <c r="WNJ80" s="392"/>
      <c r="WNK80" s="381"/>
      <c r="WNS80" s="392"/>
      <c r="WNT80" s="381"/>
      <c r="WOB80" s="392"/>
      <c r="WOC80" s="381"/>
      <c r="WOK80" s="392"/>
      <c r="WOL80" s="381"/>
      <c r="WOT80" s="392"/>
      <c r="WOU80" s="381"/>
      <c r="WPC80" s="392"/>
      <c r="WPD80" s="381"/>
      <c r="WPL80" s="392"/>
      <c r="WPM80" s="381"/>
      <c r="WPU80" s="392"/>
      <c r="WPV80" s="381"/>
      <c r="WQD80" s="392"/>
      <c r="WQE80" s="381"/>
      <c r="WQM80" s="392"/>
      <c r="WQN80" s="381"/>
      <c r="WQV80" s="392"/>
      <c r="WQW80" s="381"/>
      <c r="WRE80" s="392"/>
      <c r="WRF80" s="381"/>
      <c r="WRN80" s="392"/>
      <c r="WRO80" s="381"/>
      <c r="WRW80" s="392"/>
      <c r="WRX80" s="381"/>
      <c r="WSF80" s="392"/>
      <c r="WSG80" s="381"/>
      <c r="WSO80" s="392"/>
      <c r="WSP80" s="381"/>
      <c r="WSX80" s="392"/>
      <c r="WSY80" s="381"/>
      <c r="WTG80" s="392"/>
      <c r="WTH80" s="381"/>
      <c r="WTP80" s="392"/>
      <c r="WTQ80" s="381"/>
      <c r="WTY80" s="392"/>
      <c r="WTZ80" s="381"/>
      <c r="WUH80" s="392"/>
      <c r="WUI80" s="381"/>
      <c r="WUQ80" s="392"/>
      <c r="WUR80" s="381"/>
      <c r="WUZ80" s="392"/>
      <c r="WVA80" s="381"/>
      <c r="WVI80" s="392"/>
      <c r="WVJ80" s="381"/>
      <c r="WVR80" s="392"/>
      <c r="WVS80" s="381"/>
      <c r="WWA80" s="392"/>
      <c r="WWB80" s="381"/>
      <c r="WWJ80" s="392"/>
      <c r="WWK80" s="381"/>
      <c r="WWS80" s="392"/>
      <c r="WWT80" s="381"/>
      <c r="WXB80" s="392"/>
      <c r="WXC80" s="381"/>
      <c r="WXK80" s="392"/>
      <c r="WXL80" s="381"/>
      <c r="WXT80" s="392"/>
      <c r="WXU80" s="381"/>
      <c r="WYC80" s="392"/>
      <c r="WYD80" s="381"/>
      <c r="WYL80" s="392"/>
      <c r="WYM80" s="381"/>
      <c r="WYU80" s="392"/>
      <c r="WYV80" s="381"/>
      <c r="WZD80" s="392"/>
      <c r="WZE80" s="381"/>
      <c r="WZM80" s="392"/>
      <c r="WZN80" s="381"/>
      <c r="WZV80" s="392"/>
      <c r="WZW80" s="381"/>
      <c r="XAE80" s="392"/>
      <c r="XAF80" s="381"/>
      <c r="XAN80" s="392"/>
      <c r="XAO80" s="381"/>
      <c r="XAW80" s="392"/>
      <c r="XAX80" s="381"/>
      <c r="XBF80" s="392"/>
      <c r="XBG80" s="381"/>
      <c r="XBO80" s="392"/>
      <c r="XBP80" s="381"/>
      <c r="XBX80" s="392"/>
      <c r="XBY80" s="381"/>
      <c r="XCG80" s="392"/>
      <c r="XCH80" s="381"/>
      <c r="XCP80" s="392"/>
      <c r="XCQ80" s="381"/>
      <c r="XCY80" s="392"/>
      <c r="XCZ80" s="381"/>
      <c r="XDH80" s="392"/>
      <c r="XDI80" s="381"/>
      <c r="XDQ80" s="392"/>
      <c r="XDR80" s="381"/>
      <c r="XDZ80" s="392"/>
      <c r="XEA80" s="381"/>
      <c r="XEI80" s="392"/>
      <c r="XEJ80" s="381"/>
      <c r="XER80" s="392"/>
      <c r="XES80" s="381"/>
      <c r="XFA80" s="392"/>
      <c r="XFB80" s="381"/>
    </row>
    <row r="81" spans="1:1019 1027:2045 2053:3071 3079:5114 5122:6140 6148:7166 7174:8192 8200:9209 9217:10235 10243:11261 11269:12287 12295:14330 14338:15356 15364:16382" s="378" customFormat="1" ht="18" customHeight="1">
      <c r="A81" s="392">
        <v>39</v>
      </c>
      <c r="B81" s="381" t="s">
        <v>41</v>
      </c>
      <c r="J81" s="392"/>
      <c r="K81" s="381"/>
      <c r="S81" s="392"/>
      <c r="T81" s="381"/>
      <c r="AB81" s="392"/>
      <c r="AC81" s="381"/>
      <c r="AK81" s="392"/>
      <c r="AL81" s="381"/>
      <c r="AT81" s="392"/>
      <c r="AU81" s="381"/>
      <c r="BC81" s="392"/>
      <c r="BD81" s="381"/>
      <c r="BL81" s="392"/>
      <c r="BM81" s="381"/>
      <c r="BU81" s="392"/>
      <c r="BV81" s="381"/>
      <c r="CD81" s="392"/>
      <c r="CE81" s="381"/>
      <c r="CM81" s="392"/>
      <c r="CN81" s="381"/>
      <c r="CV81" s="392"/>
      <c r="CW81" s="381"/>
      <c r="DE81" s="392"/>
      <c r="DF81" s="381"/>
      <c r="DN81" s="392"/>
      <c r="DO81" s="381"/>
      <c r="DW81" s="392"/>
      <c r="DX81" s="381"/>
      <c r="EF81" s="392"/>
      <c r="EG81" s="381"/>
      <c r="EO81" s="392"/>
      <c r="EP81" s="381"/>
      <c r="EX81" s="392"/>
      <c r="EY81" s="381"/>
      <c r="FG81" s="392"/>
      <c r="FH81" s="381"/>
      <c r="FP81" s="392"/>
      <c r="FQ81" s="381"/>
      <c r="FY81" s="392"/>
      <c r="FZ81" s="381"/>
      <c r="GH81" s="392"/>
      <c r="GI81" s="381"/>
      <c r="GQ81" s="392"/>
      <c r="GR81" s="381"/>
      <c r="GZ81" s="392"/>
      <c r="HA81" s="381"/>
      <c r="HI81" s="392"/>
      <c r="HJ81" s="381"/>
      <c r="HR81" s="392"/>
      <c r="HS81" s="381"/>
      <c r="IA81" s="392"/>
      <c r="IB81" s="381"/>
      <c r="IJ81" s="392"/>
      <c r="IK81" s="381"/>
      <c r="IS81" s="392"/>
      <c r="IT81" s="381"/>
      <c r="JB81" s="392"/>
      <c r="JC81" s="381"/>
      <c r="JK81" s="392"/>
      <c r="JL81" s="381"/>
      <c r="JT81" s="392"/>
      <c r="JU81" s="381"/>
      <c r="KC81" s="392"/>
      <c r="KD81" s="381"/>
      <c r="KL81" s="392"/>
      <c r="KM81" s="381"/>
      <c r="KU81" s="392"/>
      <c r="KV81" s="381"/>
      <c r="LD81" s="392"/>
      <c r="LE81" s="381"/>
      <c r="LM81" s="392"/>
      <c r="LN81" s="381"/>
      <c r="LV81" s="392"/>
      <c r="LW81" s="381"/>
      <c r="ME81" s="392"/>
      <c r="MF81" s="381"/>
      <c r="MN81" s="392"/>
      <c r="MO81" s="381"/>
      <c r="MW81" s="392"/>
      <c r="MX81" s="381"/>
      <c r="NF81" s="392"/>
      <c r="NG81" s="381"/>
      <c r="NO81" s="392"/>
      <c r="NP81" s="381"/>
      <c r="NX81" s="392"/>
      <c r="NY81" s="381"/>
      <c r="OG81" s="392"/>
      <c r="OH81" s="381"/>
      <c r="OP81" s="392"/>
      <c r="OQ81" s="381"/>
      <c r="OY81" s="392"/>
      <c r="OZ81" s="381"/>
      <c r="PH81" s="392"/>
      <c r="PI81" s="381"/>
      <c r="PQ81" s="392"/>
      <c r="PR81" s="381"/>
      <c r="PZ81" s="392"/>
      <c r="QA81" s="381"/>
      <c r="QI81" s="392"/>
      <c r="QJ81" s="381"/>
      <c r="QR81" s="392"/>
      <c r="QS81" s="381"/>
      <c r="RA81" s="392"/>
      <c r="RB81" s="381"/>
      <c r="RJ81" s="392"/>
      <c r="RK81" s="381"/>
      <c r="RS81" s="392"/>
      <c r="RT81" s="381"/>
      <c r="SB81" s="392"/>
      <c r="SC81" s="381"/>
      <c r="SK81" s="392"/>
      <c r="SL81" s="381"/>
      <c r="ST81" s="392"/>
      <c r="SU81" s="381"/>
      <c r="TC81" s="392"/>
      <c r="TD81" s="381"/>
      <c r="TL81" s="392"/>
      <c r="TM81" s="381"/>
      <c r="TU81" s="392"/>
      <c r="TV81" s="381"/>
      <c r="UD81" s="392"/>
      <c r="UE81" s="381"/>
      <c r="UM81" s="392"/>
      <c r="UN81" s="381"/>
      <c r="UV81" s="392"/>
      <c r="UW81" s="381"/>
      <c r="VE81" s="392"/>
      <c r="VF81" s="381"/>
      <c r="VN81" s="392"/>
      <c r="VO81" s="381"/>
      <c r="VW81" s="392"/>
      <c r="VX81" s="381"/>
      <c r="WF81" s="392"/>
      <c r="WG81" s="381"/>
      <c r="WO81" s="392"/>
      <c r="WP81" s="381"/>
      <c r="WX81" s="392"/>
      <c r="WY81" s="381"/>
      <c r="XG81" s="392"/>
      <c r="XH81" s="381"/>
      <c r="XP81" s="392"/>
      <c r="XQ81" s="381"/>
      <c r="XY81" s="392"/>
      <c r="XZ81" s="381"/>
      <c r="YH81" s="392"/>
      <c r="YI81" s="381"/>
      <c r="YQ81" s="392"/>
      <c r="YR81" s="381"/>
      <c r="YZ81" s="392"/>
      <c r="ZA81" s="381"/>
      <c r="ZI81" s="392"/>
      <c r="ZJ81" s="381"/>
      <c r="ZR81" s="392"/>
      <c r="ZS81" s="381"/>
      <c r="AAA81" s="392"/>
      <c r="AAB81" s="381"/>
      <c r="AAJ81" s="392"/>
      <c r="AAK81" s="381"/>
      <c r="AAS81" s="392"/>
      <c r="AAT81" s="381"/>
      <c r="ABB81" s="392"/>
      <c r="ABC81" s="381"/>
      <c r="ABK81" s="392"/>
      <c r="ABL81" s="381"/>
      <c r="ABT81" s="392"/>
      <c r="ABU81" s="381"/>
      <c r="ACC81" s="392"/>
      <c r="ACD81" s="381"/>
      <c r="ACL81" s="392"/>
      <c r="ACM81" s="381"/>
      <c r="ACU81" s="392"/>
      <c r="ACV81" s="381"/>
      <c r="ADD81" s="392"/>
      <c r="ADE81" s="381"/>
      <c r="ADM81" s="392"/>
      <c r="ADN81" s="381"/>
      <c r="ADV81" s="392"/>
      <c r="ADW81" s="381"/>
      <c r="AEE81" s="392"/>
      <c r="AEF81" s="381"/>
      <c r="AEN81" s="392"/>
      <c r="AEO81" s="381"/>
      <c r="AEW81" s="392"/>
      <c r="AEX81" s="381"/>
      <c r="AFF81" s="392"/>
      <c r="AFG81" s="381"/>
      <c r="AFO81" s="392"/>
      <c r="AFP81" s="381"/>
      <c r="AFX81" s="392"/>
      <c r="AFY81" s="381"/>
      <c r="AGG81" s="392"/>
      <c r="AGH81" s="381"/>
      <c r="AGP81" s="392"/>
      <c r="AGQ81" s="381"/>
      <c r="AGY81" s="392"/>
      <c r="AGZ81" s="381"/>
      <c r="AHH81" s="392"/>
      <c r="AHI81" s="381"/>
      <c r="AHQ81" s="392"/>
      <c r="AHR81" s="381"/>
      <c r="AHZ81" s="392"/>
      <c r="AIA81" s="381"/>
      <c r="AII81" s="392"/>
      <c r="AIJ81" s="381"/>
      <c r="AIR81" s="392"/>
      <c r="AIS81" s="381"/>
      <c r="AJA81" s="392"/>
      <c r="AJB81" s="381"/>
      <c r="AJJ81" s="392"/>
      <c r="AJK81" s="381"/>
      <c r="AJS81" s="392"/>
      <c r="AJT81" s="381"/>
      <c r="AKB81" s="392"/>
      <c r="AKC81" s="381"/>
      <c r="AKK81" s="392"/>
      <c r="AKL81" s="381"/>
      <c r="AKT81" s="392"/>
      <c r="AKU81" s="381"/>
      <c r="ALC81" s="392"/>
      <c r="ALD81" s="381"/>
      <c r="ALL81" s="392"/>
      <c r="ALM81" s="381"/>
      <c r="ALU81" s="392"/>
      <c r="ALV81" s="381"/>
      <c r="AMD81" s="392"/>
      <c r="AME81" s="381"/>
      <c r="AMM81" s="392"/>
      <c r="AMN81" s="381"/>
      <c r="AMV81" s="392"/>
      <c r="AMW81" s="381"/>
      <c r="ANE81" s="392"/>
      <c r="ANF81" s="381"/>
      <c r="ANN81" s="392"/>
      <c r="ANO81" s="381"/>
      <c r="ANW81" s="392"/>
      <c r="ANX81" s="381"/>
      <c r="AOF81" s="392"/>
      <c r="AOG81" s="381"/>
      <c r="AOO81" s="392"/>
      <c r="AOP81" s="381"/>
      <c r="AOX81" s="392"/>
      <c r="AOY81" s="381"/>
      <c r="APG81" s="392"/>
      <c r="APH81" s="381"/>
      <c r="APP81" s="392"/>
      <c r="APQ81" s="381"/>
      <c r="APY81" s="392"/>
      <c r="APZ81" s="381"/>
      <c r="AQH81" s="392"/>
      <c r="AQI81" s="381"/>
      <c r="AQQ81" s="392"/>
      <c r="AQR81" s="381"/>
      <c r="AQZ81" s="392"/>
      <c r="ARA81" s="381"/>
      <c r="ARI81" s="392"/>
      <c r="ARJ81" s="381"/>
      <c r="ARR81" s="392"/>
      <c r="ARS81" s="381"/>
      <c r="ASA81" s="392"/>
      <c r="ASB81" s="381"/>
      <c r="ASJ81" s="392"/>
      <c r="ASK81" s="381"/>
      <c r="ASS81" s="392"/>
      <c r="AST81" s="381"/>
      <c r="ATB81" s="392"/>
      <c r="ATC81" s="381"/>
      <c r="ATK81" s="392"/>
      <c r="ATL81" s="381"/>
      <c r="ATT81" s="392"/>
      <c r="ATU81" s="381"/>
      <c r="AUC81" s="392"/>
      <c r="AUD81" s="381"/>
      <c r="AUL81" s="392"/>
      <c r="AUM81" s="381"/>
      <c r="AUU81" s="392"/>
      <c r="AUV81" s="381"/>
      <c r="AVD81" s="392"/>
      <c r="AVE81" s="381"/>
      <c r="AVM81" s="392"/>
      <c r="AVN81" s="381"/>
      <c r="AVV81" s="392"/>
      <c r="AVW81" s="381"/>
      <c r="AWE81" s="392"/>
      <c r="AWF81" s="381"/>
      <c r="AWN81" s="392"/>
      <c r="AWO81" s="381"/>
      <c r="AWW81" s="392"/>
      <c r="AWX81" s="381"/>
      <c r="AXF81" s="392"/>
      <c r="AXG81" s="381"/>
      <c r="AXO81" s="392"/>
      <c r="AXP81" s="381"/>
      <c r="AXX81" s="392"/>
      <c r="AXY81" s="381"/>
      <c r="AYG81" s="392"/>
      <c r="AYH81" s="381"/>
      <c r="AYP81" s="392"/>
      <c r="AYQ81" s="381"/>
      <c r="AYY81" s="392"/>
      <c r="AYZ81" s="381"/>
      <c r="AZH81" s="392"/>
      <c r="AZI81" s="381"/>
      <c r="AZQ81" s="392"/>
      <c r="AZR81" s="381"/>
      <c r="AZZ81" s="392"/>
      <c r="BAA81" s="381"/>
      <c r="BAI81" s="392"/>
      <c r="BAJ81" s="381"/>
      <c r="BAR81" s="392"/>
      <c r="BAS81" s="381"/>
      <c r="BBA81" s="392"/>
      <c r="BBB81" s="381"/>
      <c r="BBJ81" s="392"/>
      <c r="BBK81" s="381"/>
      <c r="BBS81" s="392"/>
      <c r="BBT81" s="381"/>
      <c r="BCB81" s="392"/>
      <c r="BCC81" s="381"/>
      <c r="BCK81" s="392"/>
      <c r="BCL81" s="381"/>
      <c r="BCT81" s="392"/>
      <c r="BCU81" s="381"/>
      <c r="BDC81" s="392"/>
      <c r="BDD81" s="381"/>
      <c r="BDL81" s="392"/>
      <c r="BDM81" s="381"/>
      <c r="BDU81" s="392"/>
      <c r="BDV81" s="381"/>
      <c r="BED81" s="392"/>
      <c r="BEE81" s="381"/>
      <c r="BEM81" s="392"/>
      <c r="BEN81" s="381"/>
      <c r="BEV81" s="392"/>
      <c r="BEW81" s="381"/>
      <c r="BFE81" s="392"/>
      <c r="BFF81" s="381"/>
      <c r="BFN81" s="392"/>
      <c r="BFO81" s="381"/>
      <c r="BFW81" s="392"/>
      <c r="BFX81" s="381"/>
      <c r="BGF81" s="392"/>
      <c r="BGG81" s="381"/>
      <c r="BGO81" s="392"/>
      <c r="BGP81" s="381"/>
      <c r="BGX81" s="392"/>
      <c r="BGY81" s="381"/>
      <c r="BHG81" s="392"/>
      <c r="BHH81" s="381"/>
      <c r="BHP81" s="392"/>
      <c r="BHQ81" s="381"/>
      <c r="BHY81" s="392"/>
      <c r="BHZ81" s="381"/>
      <c r="BIH81" s="392"/>
      <c r="BII81" s="381"/>
      <c r="BIQ81" s="392"/>
      <c r="BIR81" s="381"/>
      <c r="BIZ81" s="392"/>
      <c r="BJA81" s="381"/>
      <c r="BJI81" s="392"/>
      <c r="BJJ81" s="381"/>
      <c r="BJR81" s="392"/>
      <c r="BJS81" s="381"/>
      <c r="BKA81" s="392"/>
      <c r="BKB81" s="381"/>
      <c r="BKJ81" s="392"/>
      <c r="BKK81" s="381"/>
      <c r="BKS81" s="392"/>
      <c r="BKT81" s="381"/>
      <c r="BLB81" s="392"/>
      <c r="BLC81" s="381"/>
      <c r="BLK81" s="392"/>
      <c r="BLL81" s="381"/>
      <c r="BLT81" s="392"/>
      <c r="BLU81" s="381"/>
      <c r="BMC81" s="392"/>
      <c r="BMD81" s="381"/>
      <c r="BML81" s="392"/>
      <c r="BMM81" s="381"/>
      <c r="BMU81" s="392"/>
      <c r="BMV81" s="381"/>
      <c r="BND81" s="392"/>
      <c r="BNE81" s="381"/>
      <c r="BNM81" s="392"/>
      <c r="BNN81" s="381"/>
      <c r="BNV81" s="392"/>
      <c r="BNW81" s="381"/>
      <c r="BOE81" s="392"/>
      <c r="BOF81" s="381"/>
      <c r="BON81" s="392"/>
      <c r="BOO81" s="381"/>
      <c r="BOW81" s="392"/>
      <c r="BOX81" s="381"/>
      <c r="BPF81" s="392"/>
      <c r="BPG81" s="381"/>
      <c r="BPO81" s="392"/>
      <c r="BPP81" s="381"/>
      <c r="BPX81" s="392"/>
      <c r="BPY81" s="381"/>
      <c r="BQG81" s="392"/>
      <c r="BQH81" s="381"/>
      <c r="BQP81" s="392"/>
      <c r="BQQ81" s="381"/>
      <c r="BQY81" s="392"/>
      <c r="BQZ81" s="381"/>
      <c r="BRH81" s="392"/>
      <c r="BRI81" s="381"/>
      <c r="BRQ81" s="392"/>
      <c r="BRR81" s="381"/>
      <c r="BRZ81" s="392"/>
      <c r="BSA81" s="381"/>
      <c r="BSI81" s="392"/>
      <c r="BSJ81" s="381"/>
      <c r="BSR81" s="392"/>
      <c r="BSS81" s="381"/>
      <c r="BTA81" s="392"/>
      <c r="BTB81" s="381"/>
      <c r="BTJ81" s="392"/>
      <c r="BTK81" s="381"/>
      <c r="BTS81" s="392"/>
      <c r="BTT81" s="381"/>
      <c r="BUB81" s="392"/>
      <c r="BUC81" s="381"/>
      <c r="BUK81" s="392"/>
      <c r="BUL81" s="381"/>
      <c r="BUT81" s="392"/>
      <c r="BUU81" s="381"/>
      <c r="BVC81" s="392"/>
      <c r="BVD81" s="381"/>
      <c r="BVL81" s="392"/>
      <c r="BVM81" s="381"/>
      <c r="BVU81" s="392"/>
      <c r="BVV81" s="381"/>
      <c r="BWD81" s="392"/>
      <c r="BWE81" s="381"/>
      <c r="BWM81" s="392"/>
      <c r="BWN81" s="381"/>
      <c r="BWV81" s="392"/>
      <c r="BWW81" s="381"/>
      <c r="BXE81" s="392"/>
      <c r="BXF81" s="381"/>
      <c r="BXN81" s="392"/>
      <c r="BXO81" s="381"/>
      <c r="BXW81" s="392"/>
      <c r="BXX81" s="381"/>
      <c r="BYF81" s="392"/>
      <c r="BYG81" s="381"/>
      <c r="BYO81" s="392"/>
      <c r="BYP81" s="381"/>
      <c r="BYX81" s="392"/>
      <c r="BYY81" s="381"/>
      <c r="BZG81" s="392"/>
      <c r="BZH81" s="381"/>
      <c r="BZP81" s="392"/>
      <c r="BZQ81" s="381"/>
      <c r="BZY81" s="392"/>
      <c r="BZZ81" s="381"/>
      <c r="CAH81" s="392"/>
      <c r="CAI81" s="381"/>
      <c r="CAQ81" s="392"/>
      <c r="CAR81" s="381"/>
      <c r="CAZ81" s="392"/>
      <c r="CBA81" s="381"/>
      <c r="CBI81" s="392"/>
      <c r="CBJ81" s="381"/>
      <c r="CBR81" s="392"/>
      <c r="CBS81" s="381"/>
      <c r="CCA81" s="392"/>
      <c r="CCB81" s="381"/>
      <c r="CCJ81" s="392"/>
      <c r="CCK81" s="381"/>
      <c r="CCS81" s="392"/>
      <c r="CCT81" s="381"/>
      <c r="CDB81" s="392"/>
      <c r="CDC81" s="381"/>
      <c r="CDK81" s="392"/>
      <c r="CDL81" s="381"/>
      <c r="CDT81" s="392"/>
      <c r="CDU81" s="381"/>
      <c r="CEC81" s="392"/>
      <c r="CED81" s="381"/>
      <c r="CEL81" s="392"/>
      <c r="CEM81" s="381"/>
      <c r="CEU81" s="392"/>
      <c r="CEV81" s="381"/>
      <c r="CFD81" s="392"/>
      <c r="CFE81" s="381"/>
      <c r="CFM81" s="392"/>
      <c r="CFN81" s="381"/>
      <c r="CFV81" s="392"/>
      <c r="CFW81" s="381"/>
      <c r="CGE81" s="392"/>
      <c r="CGF81" s="381"/>
      <c r="CGN81" s="392"/>
      <c r="CGO81" s="381"/>
      <c r="CGW81" s="392"/>
      <c r="CGX81" s="381"/>
      <c r="CHF81" s="392"/>
      <c r="CHG81" s="381"/>
      <c r="CHO81" s="392"/>
      <c r="CHP81" s="381"/>
      <c r="CHX81" s="392"/>
      <c r="CHY81" s="381"/>
      <c r="CIG81" s="392"/>
      <c r="CIH81" s="381"/>
      <c r="CIP81" s="392"/>
      <c r="CIQ81" s="381"/>
      <c r="CIY81" s="392"/>
      <c r="CIZ81" s="381"/>
      <c r="CJH81" s="392"/>
      <c r="CJI81" s="381"/>
      <c r="CJQ81" s="392"/>
      <c r="CJR81" s="381"/>
      <c r="CJZ81" s="392"/>
      <c r="CKA81" s="381"/>
      <c r="CKI81" s="392"/>
      <c r="CKJ81" s="381"/>
      <c r="CKR81" s="392"/>
      <c r="CKS81" s="381"/>
      <c r="CLA81" s="392"/>
      <c r="CLB81" s="381"/>
      <c r="CLJ81" s="392"/>
      <c r="CLK81" s="381"/>
      <c r="CLS81" s="392"/>
      <c r="CLT81" s="381"/>
      <c r="CMB81" s="392"/>
      <c r="CMC81" s="381"/>
      <c r="CMK81" s="392"/>
      <c r="CML81" s="381"/>
      <c r="CMT81" s="392"/>
      <c r="CMU81" s="381"/>
      <c r="CNC81" s="392"/>
      <c r="CND81" s="381"/>
      <c r="CNL81" s="392"/>
      <c r="CNM81" s="381"/>
      <c r="CNU81" s="392"/>
      <c r="CNV81" s="381"/>
      <c r="COD81" s="392"/>
      <c r="COE81" s="381"/>
      <c r="COM81" s="392"/>
      <c r="CON81" s="381"/>
      <c r="COV81" s="392"/>
      <c r="COW81" s="381"/>
      <c r="CPE81" s="392"/>
      <c r="CPF81" s="381"/>
      <c r="CPN81" s="392"/>
      <c r="CPO81" s="381"/>
      <c r="CPW81" s="392"/>
      <c r="CPX81" s="381"/>
      <c r="CQF81" s="392"/>
      <c r="CQG81" s="381"/>
      <c r="CQO81" s="392"/>
      <c r="CQP81" s="381"/>
      <c r="CQX81" s="392"/>
      <c r="CQY81" s="381"/>
      <c r="CRG81" s="392"/>
      <c r="CRH81" s="381"/>
      <c r="CRP81" s="392"/>
      <c r="CRQ81" s="381"/>
      <c r="CRY81" s="392"/>
      <c r="CRZ81" s="381"/>
      <c r="CSH81" s="392"/>
      <c r="CSI81" s="381"/>
      <c r="CSQ81" s="392"/>
      <c r="CSR81" s="381"/>
      <c r="CSZ81" s="392"/>
      <c r="CTA81" s="381"/>
      <c r="CTI81" s="392"/>
      <c r="CTJ81" s="381"/>
      <c r="CTR81" s="392"/>
      <c r="CTS81" s="381"/>
      <c r="CUA81" s="392"/>
      <c r="CUB81" s="381"/>
      <c r="CUJ81" s="392"/>
      <c r="CUK81" s="381"/>
      <c r="CUS81" s="392"/>
      <c r="CUT81" s="381"/>
      <c r="CVB81" s="392"/>
      <c r="CVC81" s="381"/>
      <c r="CVK81" s="392"/>
      <c r="CVL81" s="381"/>
      <c r="CVT81" s="392"/>
      <c r="CVU81" s="381"/>
      <c r="CWC81" s="392"/>
      <c r="CWD81" s="381"/>
      <c r="CWL81" s="392"/>
      <c r="CWM81" s="381"/>
      <c r="CWU81" s="392"/>
      <c r="CWV81" s="381"/>
      <c r="CXD81" s="392"/>
      <c r="CXE81" s="381"/>
      <c r="CXM81" s="392"/>
      <c r="CXN81" s="381"/>
      <c r="CXV81" s="392"/>
      <c r="CXW81" s="381"/>
      <c r="CYE81" s="392"/>
      <c r="CYF81" s="381"/>
      <c r="CYN81" s="392"/>
      <c r="CYO81" s="381"/>
      <c r="CYW81" s="392"/>
      <c r="CYX81" s="381"/>
      <c r="CZF81" s="392"/>
      <c r="CZG81" s="381"/>
      <c r="CZO81" s="392"/>
      <c r="CZP81" s="381"/>
      <c r="CZX81" s="392"/>
      <c r="CZY81" s="381"/>
      <c r="DAG81" s="392"/>
      <c r="DAH81" s="381"/>
      <c r="DAP81" s="392"/>
      <c r="DAQ81" s="381"/>
      <c r="DAY81" s="392"/>
      <c r="DAZ81" s="381"/>
      <c r="DBH81" s="392"/>
      <c r="DBI81" s="381"/>
      <c r="DBQ81" s="392"/>
      <c r="DBR81" s="381"/>
      <c r="DBZ81" s="392"/>
      <c r="DCA81" s="381"/>
      <c r="DCI81" s="392"/>
      <c r="DCJ81" s="381"/>
      <c r="DCR81" s="392"/>
      <c r="DCS81" s="381"/>
      <c r="DDA81" s="392"/>
      <c r="DDB81" s="381"/>
      <c r="DDJ81" s="392"/>
      <c r="DDK81" s="381"/>
      <c r="DDS81" s="392"/>
      <c r="DDT81" s="381"/>
      <c r="DEB81" s="392"/>
      <c r="DEC81" s="381"/>
      <c r="DEK81" s="392"/>
      <c r="DEL81" s="381"/>
      <c r="DET81" s="392"/>
      <c r="DEU81" s="381"/>
      <c r="DFC81" s="392"/>
      <c r="DFD81" s="381"/>
      <c r="DFL81" s="392"/>
      <c r="DFM81" s="381"/>
      <c r="DFU81" s="392"/>
      <c r="DFV81" s="381"/>
      <c r="DGD81" s="392"/>
      <c r="DGE81" s="381"/>
      <c r="DGM81" s="392"/>
      <c r="DGN81" s="381"/>
      <c r="DGV81" s="392"/>
      <c r="DGW81" s="381"/>
      <c r="DHE81" s="392"/>
      <c r="DHF81" s="381"/>
      <c r="DHN81" s="392"/>
      <c r="DHO81" s="381"/>
      <c r="DHW81" s="392"/>
      <c r="DHX81" s="381"/>
      <c r="DIF81" s="392"/>
      <c r="DIG81" s="381"/>
      <c r="DIO81" s="392"/>
      <c r="DIP81" s="381"/>
      <c r="DIX81" s="392"/>
      <c r="DIY81" s="381"/>
      <c r="DJG81" s="392"/>
      <c r="DJH81" s="381"/>
      <c r="DJP81" s="392"/>
      <c r="DJQ81" s="381"/>
      <c r="DJY81" s="392"/>
      <c r="DJZ81" s="381"/>
      <c r="DKH81" s="392"/>
      <c r="DKI81" s="381"/>
      <c r="DKQ81" s="392"/>
      <c r="DKR81" s="381"/>
      <c r="DKZ81" s="392"/>
      <c r="DLA81" s="381"/>
      <c r="DLI81" s="392"/>
      <c r="DLJ81" s="381"/>
      <c r="DLR81" s="392"/>
      <c r="DLS81" s="381"/>
      <c r="DMA81" s="392"/>
      <c r="DMB81" s="381"/>
      <c r="DMJ81" s="392"/>
      <c r="DMK81" s="381"/>
      <c r="DMS81" s="392"/>
      <c r="DMT81" s="381"/>
      <c r="DNB81" s="392"/>
      <c r="DNC81" s="381"/>
      <c r="DNK81" s="392"/>
      <c r="DNL81" s="381"/>
      <c r="DNT81" s="392"/>
      <c r="DNU81" s="381"/>
      <c r="DOC81" s="392"/>
      <c r="DOD81" s="381"/>
      <c r="DOL81" s="392"/>
      <c r="DOM81" s="381"/>
      <c r="DOU81" s="392"/>
      <c r="DOV81" s="381"/>
      <c r="DPD81" s="392"/>
      <c r="DPE81" s="381"/>
      <c r="DPM81" s="392"/>
      <c r="DPN81" s="381"/>
      <c r="DPV81" s="392"/>
      <c r="DPW81" s="381"/>
      <c r="DQE81" s="392"/>
      <c r="DQF81" s="381"/>
      <c r="DQN81" s="392"/>
      <c r="DQO81" s="381"/>
      <c r="DQW81" s="392"/>
      <c r="DQX81" s="381"/>
      <c r="DRF81" s="392"/>
      <c r="DRG81" s="381"/>
      <c r="DRO81" s="392"/>
      <c r="DRP81" s="381"/>
      <c r="DRX81" s="392"/>
      <c r="DRY81" s="381"/>
      <c r="DSG81" s="392"/>
      <c r="DSH81" s="381"/>
      <c r="DSP81" s="392"/>
      <c r="DSQ81" s="381"/>
      <c r="DSY81" s="392"/>
      <c r="DSZ81" s="381"/>
      <c r="DTH81" s="392"/>
      <c r="DTI81" s="381"/>
      <c r="DTQ81" s="392"/>
      <c r="DTR81" s="381"/>
      <c r="DTZ81" s="392"/>
      <c r="DUA81" s="381"/>
      <c r="DUI81" s="392"/>
      <c r="DUJ81" s="381"/>
      <c r="DUR81" s="392"/>
      <c r="DUS81" s="381"/>
      <c r="DVA81" s="392"/>
      <c r="DVB81" s="381"/>
      <c r="DVJ81" s="392"/>
      <c r="DVK81" s="381"/>
      <c r="DVS81" s="392"/>
      <c r="DVT81" s="381"/>
      <c r="DWB81" s="392"/>
      <c r="DWC81" s="381"/>
      <c r="DWK81" s="392"/>
      <c r="DWL81" s="381"/>
      <c r="DWT81" s="392"/>
      <c r="DWU81" s="381"/>
      <c r="DXC81" s="392"/>
      <c r="DXD81" s="381"/>
      <c r="DXL81" s="392"/>
      <c r="DXM81" s="381"/>
      <c r="DXU81" s="392"/>
      <c r="DXV81" s="381"/>
      <c r="DYD81" s="392"/>
      <c r="DYE81" s="381"/>
      <c r="DYM81" s="392"/>
      <c r="DYN81" s="381"/>
      <c r="DYV81" s="392"/>
      <c r="DYW81" s="381"/>
      <c r="DZE81" s="392"/>
      <c r="DZF81" s="381"/>
      <c r="DZN81" s="392"/>
      <c r="DZO81" s="381"/>
      <c r="DZW81" s="392"/>
      <c r="DZX81" s="381"/>
      <c r="EAF81" s="392"/>
      <c r="EAG81" s="381"/>
      <c r="EAO81" s="392"/>
      <c r="EAP81" s="381"/>
      <c r="EAX81" s="392"/>
      <c r="EAY81" s="381"/>
      <c r="EBG81" s="392"/>
      <c r="EBH81" s="381"/>
      <c r="EBP81" s="392"/>
      <c r="EBQ81" s="381"/>
      <c r="EBY81" s="392"/>
      <c r="EBZ81" s="381"/>
      <c r="ECH81" s="392"/>
      <c r="ECI81" s="381"/>
      <c r="ECQ81" s="392"/>
      <c r="ECR81" s="381"/>
      <c r="ECZ81" s="392"/>
      <c r="EDA81" s="381"/>
      <c r="EDI81" s="392"/>
      <c r="EDJ81" s="381"/>
      <c r="EDR81" s="392"/>
      <c r="EDS81" s="381"/>
      <c r="EEA81" s="392"/>
      <c r="EEB81" s="381"/>
      <c r="EEJ81" s="392"/>
      <c r="EEK81" s="381"/>
      <c r="EES81" s="392"/>
      <c r="EET81" s="381"/>
      <c r="EFB81" s="392"/>
      <c r="EFC81" s="381"/>
      <c r="EFK81" s="392"/>
      <c r="EFL81" s="381"/>
      <c r="EFT81" s="392"/>
      <c r="EFU81" s="381"/>
      <c r="EGC81" s="392"/>
      <c r="EGD81" s="381"/>
      <c r="EGL81" s="392"/>
      <c r="EGM81" s="381"/>
      <c r="EGU81" s="392"/>
      <c r="EGV81" s="381"/>
      <c r="EHD81" s="392"/>
      <c r="EHE81" s="381"/>
      <c r="EHM81" s="392"/>
      <c r="EHN81" s="381"/>
      <c r="EHV81" s="392"/>
      <c r="EHW81" s="381"/>
      <c r="EIE81" s="392"/>
      <c r="EIF81" s="381"/>
      <c r="EIN81" s="392"/>
      <c r="EIO81" s="381"/>
      <c r="EIW81" s="392"/>
      <c r="EIX81" s="381"/>
      <c r="EJF81" s="392"/>
      <c r="EJG81" s="381"/>
      <c r="EJO81" s="392"/>
      <c r="EJP81" s="381"/>
      <c r="EJX81" s="392"/>
      <c r="EJY81" s="381"/>
      <c r="EKG81" s="392"/>
      <c r="EKH81" s="381"/>
      <c r="EKP81" s="392"/>
      <c r="EKQ81" s="381"/>
      <c r="EKY81" s="392"/>
      <c r="EKZ81" s="381"/>
      <c r="ELH81" s="392"/>
      <c r="ELI81" s="381"/>
      <c r="ELQ81" s="392"/>
      <c r="ELR81" s="381"/>
      <c r="ELZ81" s="392"/>
      <c r="EMA81" s="381"/>
      <c r="EMI81" s="392"/>
      <c r="EMJ81" s="381"/>
      <c r="EMR81" s="392"/>
      <c r="EMS81" s="381"/>
      <c r="ENA81" s="392"/>
      <c r="ENB81" s="381"/>
      <c r="ENJ81" s="392"/>
      <c r="ENK81" s="381"/>
      <c r="ENS81" s="392"/>
      <c r="ENT81" s="381"/>
      <c r="EOB81" s="392"/>
      <c r="EOC81" s="381"/>
      <c r="EOK81" s="392"/>
      <c r="EOL81" s="381"/>
      <c r="EOT81" s="392"/>
      <c r="EOU81" s="381"/>
      <c r="EPC81" s="392"/>
      <c r="EPD81" s="381"/>
      <c r="EPL81" s="392"/>
      <c r="EPM81" s="381"/>
      <c r="EPU81" s="392"/>
      <c r="EPV81" s="381"/>
      <c r="EQD81" s="392"/>
      <c r="EQE81" s="381"/>
      <c r="EQM81" s="392"/>
      <c r="EQN81" s="381"/>
      <c r="EQV81" s="392"/>
      <c r="EQW81" s="381"/>
      <c r="ERE81" s="392"/>
      <c r="ERF81" s="381"/>
      <c r="ERN81" s="392"/>
      <c r="ERO81" s="381"/>
      <c r="ERW81" s="392"/>
      <c r="ERX81" s="381"/>
      <c r="ESF81" s="392"/>
      <c r="ESG81" s="381"/>
      <c r="ESO81" s="392"/>
      <c r="ESP81" s="381"/>
      <c r="ESX81" s="392"/>
      <c r="ESY81" s="381"/>
      <c r="ETG81" s="392"/>
      <c r="ETH81" s="381"/>
      <c r="ETP81" s="392"/>
      <c r="ETQ81" s="381"/>
      <c r="ETY81" s="392"/>
      <c r="ETZ81" s="381"/>
      <c r="EUH81" s="392"/>
      <c r="EUI81" s="381"/>
      <c r="EUQ81" s="392"/>
      <c r="EUR81" s="381"/>
      <c r="EUZ81" s="392"/>
      <c r="EVA81" s="381"/>
      <c r="EVI81" s="392"/>
      <c r="EVJ81" s="381"/>
      <c r="EVR81" s="392"/>
      <c r="EVS81" s="381"/>
      <c r="EWA81" s="392"/>
      <c r="EWB81" s="381"/>
      <c r="EWJ81" s="392"/>
      <c r="EWK81" s="381"/>
      <c r="EWS81" s="392"/>
      <c r="EWT81" s="381"/>
      <c r="EXB81" s="392"/>
      <c r="EXC81" s="381"/>
      <c r="EXK81" s="392"/>
      <c r="EXL81" s="381"/>
      <c r="EXT81" s="392"/>
      <c r="EXU81" s="381"/>
      <c r="EYC81" s="392"/>
      <c r="EYD81" s="381"/>
      <c r="EYL81" s="392"/>
      <c r="EYM81" s="381"/>
      <c r="EYU81" s="392"/>
      <c r="EYV81" s="381"/>
      <c r="EZD81" s="392"/>
      <c r="EZE81" s="381"/>
      <c r="EZM81" s="392"/>
      <c r="EZN81" s="381"/>
      <c r="EZV81" s="392"/>
      <c r="EZW81" s="381"/>
      <c r="FAE81" s="392"/>
      <c r="FAF81" s="381"/>
      <c r="FAN81" s="392"/>
      <c r="FAO81" s="381"/>
      <c r="FAW81" s="392"/>
      <c r="FAX81" s="381"/>
      <c r="FBF81" s="392"/>
      <c r="FBG81" s="381"/>
      <c r="FBO81" s="392"/>
      <c r="FBP81" s="381"/>
      <c r="FBX81" s="392"/>
      <c r="FBY81" s="381"/>
      <c r="FCG81" s="392"/>
      <c r="FCH81" s="381"/>
      <c r="FCP81" s="392"/>
      <c r="FCQ81" s="381"/>
      <c r="FCY81" s="392"/>
      <c r="FCZ81" s="381"/>
      <c r="FDH81" s="392"/>
      <c r="FDI81" s="381"/>
      <c r="FDQ81" s="392"/>
      <c r="FDR81" s="381"/>
      <c r="FDZ81" s="392"/>
      <c r="FEA81" s="381"/>
      <c r="FEI81" s="392"/>
      <c r="FEJ81" s="381"/>
      <c r="FER81" s="392"/>
      <c r="FES81" s="381"/>
      <c r="FFA81" s="392"/>
      <c r="FFB81" s="381"/>
      <c r="FFJ81" s="392"/>
      <c r="FFK81" s="381"/>
      <c r="FFS81" s="392"/>
      <c r="FFT81" s="381"/>
      <c r="FGB81" s="392"/>
      <c r="FGC81" s="381"/>
      <c r="FGK81" s="392"/>
      <c r="FGL81" s="381"/>
      <c r="FGT81" s="392"/>
      <c r="FGU81" s="381"/>
      <c r="FHC81" s="392"/>
      <c r="FHD81" s="381"/>
      <c r="FHL81" s="392"/>
      <c r="FHM81" s="381"/>
      <c r="FHU81" s="392"/>
      <c r="FHV81" s="381"/>
      <c r="FID81" s="392"/>
      <c r="FIE81" s="381"/>
      <c r="FIM81" s="392"/>
      <c r="FIN81" s="381"/>
      <c r="FIV81" s="392"/>
      <c r="FIW81" s="381"/>
      <c r="FJE81" s="392"/>
      <c r="FJF81" s="381"/>
      <c r="FJN81" s="392"/>
      <c r="FJO81" s="381"/>
      <c r="FJW81" s="392"/>
      <c r="FJX81" s="381"/>
      <c r="FKF81" s="392"/>
      <c r="FKG81" s="381"/>
      <c r="FKO81" s="392"/>
      <c r="FKP81" s="381"/>
      <c r="FKX81" s="392"/>
      <c r="FKY81" s="381"/>
      <c r="FLG81" s="392"/>
      <c r="FLH81" s="381"/>
      <c r="FLP81" s="392"/>
      <c r="FLQ81" s="381"/>
      <c r="FLY81" s="392"/>
      <c r="FLZ81" s="381"/>
      <c r="FMH81" s="392"/>
      <c r="FMI81" s="381"/>
      <c r="FMQ81" s="392"/>
      <c r="FMR81" s="381"/>
      <c r="FMZ81" s="392"/>
      <c r="FNA81" s="381"/>
      <c r="FNI81" s="392"/>
      <c r="FNJ81" s="381"/>
      <c r="FNR81" s="392"/>
      <c r="FNS81" s="381"/>
      <c r="FOA81" s="392"/>
      <c r="FOB81" s="381"/>
      <c r="FOJ81" s="392"/>
      <c r="FOK81" s="381"/>
      <c r="FOS81" s="392"/>
      <c r="FOT81" s="381"/>
      <c r="FPB81" s="392"/>
      <c r="FPC81" s="381"/>
      <c r="FPK81" s="392"/>
      <c r="FPL81" s="381"/>
      <c r="FPT81" s="392"/>
      <c r="FPU81" s="381"/>
      <c r="FQC81" s="392"/>
      <c r="FQD81" s="381"/>
      <c r="FQL81" s="392"/>
      <c r="FQM81" s="381"/>
      <c r="FQU81" s="392"/>
      <c r="FQV81" s="381"/>
      <c r="FRD81" s="392"/>
      <c r="FRE81" s="381"/>
      <c r="FRM81" s="392"/>
      <c r="FRN81" s="381"/>
      <c r="FRV81" s="392"/>
      <c r="FRW81" s="381"/>
      <c r="FSE81" s="392"/>
      <c r="FSF81" s="381"/>
      <c r="FSN81" s="392"/>
      <c r="FSO81" s="381"/>
      <c r="FSW81" s="392"/>
      <c r="FSX81" s="381"/>
      <c r="FTF81" s="392"/>
      <c r="FTG81" s="381"/>
      <c r="FTO81" s="392"/>
      <c r="FTP81" s="381"/>
      <c r="FTX81" s="392"/>
      <c r="FTY81" s="381"/>
      <c r="FUG81" s="392"/>
      <c r="FUH81" s="381"/>
      <c r="FUP81" s="392"/>
      <c r="FUQ81" s="381"/>
      <c r="FUY81" s="392"/>
      <c r="FUZ81" s="381"/>
      <c r="FVH81" s="392"/>
      <c r="FVI81" s="381"/>
      <c r="FVQ81" s="392"/>
      <c r="FVR81" s="381"/>
      <c r="FVZ81" s="392"/>
      <c r="FWA81" s="381"/>
      <c r="FWI81" s="392"/>
      <c r="FWJ81" s="381"/>
      <c r="FWR81" s="392"/>
      <c r="FWS81" s="381"/>
      <c r="FXA81" s="392"/>
      <c r="FXB81" s="381"/>
      <c r="FXJ81" s="392"/>
      <c r="FXK81" s="381"/>
      <c r="FXS81" s="392"/>
      <c r="FXT81" s="381"/>
      <c r="FYB81" s="392"/>
      <c r="FYC81" s="381"/>
      <c r="FYK81" s="392"/>
      <c r="FYL81" s="381"/>
      <c r="FYT81" s="392"/>
      <c r="FYU81" s="381"/>
      <c r="FZC81" s="392"/>
      <c r="FZD81" s="381"/>
      <c r="FZL81" s="392"/>
      <c r="FZM81" s="381"/>
      <c r="FZU81" s="392"/>
      <c r="FZV81" s="381"/>
      <c r="GAD81" s="392"/>
      <c r="GAE81" s="381"/>
      <c r="GAM81" s="392"/>
      <c r="GAN81" s="381"/>
      <c r="GAV81" s="392"/>
      <c r="GAW81" s="381"/>
      <c r="GBE81" s="392"/>
      <c r="GBF81" s="381"/>
      <c r="GBN81" s="392"/>
      <c r="GBO81" s="381"/>
      <c r="GBW81" s="392"/>
      <c r="GBX81" s="381"/>
      <c r="GCF81" s="392"/>
      <c r="GCG81" s="381"/>
      <c r="GCO81" s="392"/>
      <c r="GCP81" s="381"/>
      <c r="GCX81" s="392"/>
      <c r="GCY81" s="381"/>
      <c r="GDG81" s="392"/>
      <c r="GDH81" s="381"/>
      <c r="GDP81" s="392"/>
      <c r="GDQ81" s="381"/>
      <c r="GDY81" s="392"/>
      <c r="GDZ81" s="381"/>
      <c r="GEH81" s="392"/>
      <c r="GEI81" s="381"/>
      <c r="GEQ81" s="392"/>
      <c r="GER81" s="381"/>
      <c r="GEZ81" s="392"/>
      <c r="GFA81" s="381"/>
      <c r="GFI81" s="392"/>
      <c r="GFJ81" s="381"/>
      <c r="GFR81" s="392"/>
      <c r="GFS81" s="381"/>
      <c r="GGA81" s="392"/>
      <c r="GGB81" s="381"/>
      <c r="GGJ81" s="392"/>
      <c r="GGK81" s="381"/>
      <c r="GGS81" s="392"/>
      <c r="GGT81" s="381"/>
      <c r="GHB81" s="392"/>
      <c r="GHC81" s="381"/>
      <c r="GHK81" s="392"/>
      <c r="GHL81" s="381"/>
      <c r="GHT81" s="392"/>
      <c r="GHU81" s="381"/>
      <c r="GIC81" s="392"/>
      <c r="GID81" s="381"/>
      <c r="GIL81" s="392"/>
      <c r="GIM81" s="381"/>
      <c r="GIU81" s="392"/>
      <c r="GIV81" s="381"/>
      <c r="GJD81" s="392"/>
      <c r="GJE81" s="381"/>
      <c r="GJM81" s="392"/>
      <c r="GJN81" s="381"/>
      <c r="GJV81" s="392"/>
      <c r="GJW81" s="381"/>
      <c r="GKE81" s="392"/>
      <c r="GKF81" s="381"/>
      <c r="GKN81" s="392"/>
      <c r="GKO81" s="381"/>
      <c r="GKW81" s="392"/>
      <c r="GKX81" s="381"/>
      <c r="GLF81" s="392"/>
      <c r="GLG81" s="381"/>
      <c r="GLO81" s="392"/>
      <c r="GLP81" s="381"/>
      <c r="GLX81" s="392"/>
      <c r="GLY81" s="381"/>
      <c r="GMG81" s="392"/>
      <c r="GMH81" s="381"/>
      <c r="GMP81" s="392"/>
      <c r="GMQ81" s="381"/>
      <c r="GMY81" s="392"/>
      <c r="GMZ81" s="381"/>
      <c r="GNH81" s="392"/>
      <c r="GNI81" s="381"/>
      <c r="GNQ81" s="392"/>
      <c r="GNR81" s="381"/>
      <c r="GNZ81" s="392"/>
      <c r="GOA81" s="381"/>
      <c r="GOI81" s="392"/>
      <c r="GOJ81" s="381"/>
      <c r="GOR81" s="392"/>
      <c r="GOS81" s="381"/>
      <c r="GPA81" s="392"/>
      <c r="GPB81" s="381"/>
      <c r="GPJ81" s="392"/>
      <c r="GPK81" s="381"/>
      <c r="GPS81" s="392"/>
      <c r="GPT81" s="381"/>
      <c r="GQB81" s="392"/>
      <c r="GQC81" s="381"/>
      <c r="GQK81" s="392"/>
      <c r="GQL81" s="381"/>
      <c r="GQT81" s="392"/>
      <c r="GQU81" s="381"/>
      <c r="GRC81" s="392"/>
      <c r="GRD81" s="381"/>
      <c r="GRL81" s="392"/>
      <c r="GRM81" s="381"/>
      <c r="GRU81" s="392"/>
      <c r="GRV81" s="381"/>
      <c r="GSD81" s="392"/>
      <c r="GSE81" s="381"/>
      <c r="GSM81" s="392"/>
      <c r="GSN81" s="381"/>
      <c r="GSV81" s="392"/>
      <c r="GSW81" s="381"/>
      <c r="GTE81" s="392"/>
      <c r="GTF81" s="381"/>
      <c r="GTN81" s="392"/>
      <c r="GTO81" s="381"/>
      <c r="GTW81" s="392"/>
      <c r="GTX81" s="381"/>
      <c r="GUF81" s="392"/>
      <c r="GUG81" s="381"/>
      <c r="GUO81" s="392"/>
      <c r="GUP81" s="381"/>
      <c r="GUX81" s="392"/>
      <c r="GUY81" s="381"/>
      <c r="GVG81" s="392"/>
      <c r="GVH81" s="381"/>
      <c r="GVP81" s="392"/>
      <c r="GVQ81" s="381"/>
      <c r="GVY81" s="392"/>
      <c r="GVZ81" s="381"/>
      <c r="GWH81" s="392"/>
      <c r="GWI81" s="381"/>
      <c r="GWQ81" s="392"/>
      <c r="GWR81" s="381"/>
      <c r="GWZ81" s="392"/>
      <c r="GXA81" s="381"/>
      <c r="GXI81" s="392"/>
      <c r="GXJ81" s="381"/>
      <c r="GXR81" s="392"/>
      <c r="GXS81" s="381"/>
      <c r="GYA81" s="392"/>
      <c r="GYB81" s="381"/>
      <c r="GYJ81" s="392"/>
      <c r="GYK81" s="381"/>
      <c r="GYS81" s="392"/>
      <c r="GYT81" s="381"/>
      <c r="GZB81" s="392"/>
      <c r="GZC81" s="381"/>
      <c r="GZK81" s="392"/>
      <c r="GZL81" s="381"/>
      <c r="GZT81" s="392"/>
      <c r="GZU81" s="381"/>
      <c r="HAC81" s="392"/>
      <c r="HAD81" s="381"/>
      <c r="HAL81" s="392"/>
      <c r="HAM81" s="381"/>
      <c r="HAU81" s="392"/>
      <c r="HAV81" s="381"/>
      <c r="HBD81" s="392"/>
      <c r="HBE81" s="381"/>
      <c r="HBM81" s="392"/>
      <c r="HBN81" s="381"/>
      <c r="HBV81" s="392"/>
      <c r="HBW81" s="381"/>
      <c r="HCE81" s="392"/>
      <c r="HCF81" s="381"/>
      <c r="HCN81" s="392"/>
      <c r="HCO81" s="381"/>
      <c r="HCW81" s="392"/>
      <c r="HCX81" s="381"/>
      <c r="HDF81" s="392"/>
      <c r="HDG81" s="381"/>
      <c r="HDO81" s="392"/>
      <c r="HDP81" s="381"/>
      <c r="HDX81" s="392"/>
      <c r="HDY81" s="381"/>
      <c r="HEG81" s="392"/>
      <c r="HEH81" s="381"/>
      <c r="HEP81" s="392"/>
      <c r="HEQ81" s="381"/>
      <c r="HEY81" s="392"/>
      <c r="HEZ81" s="381"/>
      <c r="HFH81" s="392"/>
      <c r="HFI81" s="381"/>
      <c r="HFQ81" s="392"/>
      <c r="HFR81" s="381"/>
      <c r="HFZ81" s="392"/>
      <c r="HGA81" s="381"/>
      <c r="HGI81" s="392"/>
      <c r="HGJ81" s="381"/>
      <c r="HGR81" s="392"/>
      <c r="HGS81" s="381"/>
      <c r="HHA81" s="392"/>
      <c r="HHB81" s="381"/>
      <c r="HHJ81" s="392"/>
      <c r="HHK81" s="381"/>
      <c r="HHS81" s="392"/>
      <c r="HHT81" s="381"/>
      <c r="HIB81" s="392"/>
      <c r="HIC81" s="381"/>
      <c r="HIK81" s="392"/>
      <c r="HIL81" s="381"/>
      <c r="HIT81" s="392"/>
      <c r="HIU81" s="381"/>
      <c r="HJC81" s="392"/>
      <c r="HJD81" s="381"/>
      <c r="HJL81" s="392"/>
      <c r="HJM81" s="381"/>
      <c r="HJU81" s="392"/>
      <c r="HJV81" s="381"/>
      <c r="HKD81" s="392"/>
      <c r="HKE81" s="381"/>
      <c r="HKM81" s="392"/>
      <c r="HKN81" s="381"/>
      <c r="HKV81" s="392"/>
      <c r="HKW81" s="381"/>
      <c r="HLE81" s="392"/>
      <c r="HLF81" s="381"/>
      <c r="HLN81" s="392"/>
      <c r="HLO81" s="381"/>
      <c r="HLW81" s="392"/>
      <c r="HLX81" s="381"/>
      <c r="HMF81" s="392"/>
      <c r="HMG81" s="381"/>
      <c r="HMO81" s="392"/>
      <c r="HMP81" s="381"/>
      <c r="HMX81" s="392"/>
      <c r="HMY81" s="381"/>
      <c r="HNG81" s="392"/>
      <c r="HNH81" s="381"/>
      <c r="HNP81" s="392"/>
      <c r="HNQ81" s="381"/>
      <c r="HNY81" s="392"/>
      <c r="HNZ81" s="381"/>
      <c r="HOH81" s="392"/>
      <c r="HOI81" s="381"/>
      <c r="HOQ81" s="392"/>
      <c r="HOR81" s="381"/>
      <c r="HOZ81" s="392"/>
      <c r="HPA81" s="381"/>
      <c r="HPI81" s="392"/>
      <c r="HPJ81" s="381"/>
      <c r="HPR81" s="392"/>
      <c r="HPS81" s="381"/>
      <c r="HQA81" s="392"/>
      <c r="HQB81" s="381"/>
      <c r="HQJ81" s="392"/>
      <c r="HQK81" s="381"/>
      <c r="HQS81" s="392"/>
      <c r="HQT81" s="381"/>
      <c r="HRB81" s="392"/>
      <c r="HRC81" s="381"/>
      <c r="HRK81" s="392"/>
      <c r="HRL81" s="381"/>
      <c r="HRT81" s="392"/>
      <c r="HRU81" s="381"/>
      <c r="HSC81" s="392"/>
      <c r="HSD81" s="381"/>
      <c r="HSL81" s="392"/>
      <c r="HSM81" s="381"/>
      <c r="HSU81" s="392"/>
      <c r="HSV81" s="381"/>
      <c r="HTD81" s="392"/>
      <c r="HTE81" s="381"/>
      <c r="HTM81" s="392"/>
      <c r="HTN81" s="381"/>
      <c r="HTV81" s="392"/>
      <c r="HTW81" s="381"/>
      <c r="HUE81" s="392"/>
      <c r="HUF81" s="381"/>
      <c r="HUN81" s="392"/>
      <c r="HUO81" s="381"/>
      <c r="HUW81" s="392"/>
      <c r="HUX81" s="381"/>
      <c r="HVF81" s="392"/>
      <c r="HVG81" s="381"/>
      <c r="HVO81" s="392"/>
      <c r="HVP81" s="381"/>
      <c r="HVX81" s="392"/>
      <c r="HVY81" s="381"/>
      <c r="HWG81" s="392"/>
      <c r="HWH81" s="381"/>
      <c r="HWP81" s="392"/>
      <c r="HWQ81" s="381"/>
      <c r="HWY81" s="392"/>
      <c r="HWZ81" s="381"/>
      <c r="HXH81" s="392"/>
      <c r="HXI81" s="381"/>
      <c r="HXQ81" s="392"/>
      <c r="HXR81" s="381"/>
      <c r="HXZ81" s="392"/>
      <c r="HYA81" s="381"/>
      <c r="HYI81" s="392"/>
      <c r="HYJ81" s="381"/>
      <c r="HYR81" s="392"/>
      <c r="HYS81" s="381"/>
      <c r="HZA81" s="392"/>
      <c r="HZB81" s="381"/>
      <c r="HZJ81" s="392"/>
      <c r="HZK81" s="381"/>
      <c r="HZS81" s="392"/>
      <c r="HZT81" s="381"/>
      <c r="IAB81" s="392"/>
      <c r="IAC81" s="381"/>
      <c r="IAK81" s="392"/>
      <c r="IAL81" s="381"/>
      <c r="IAT81" s="392"/>
      <c r="IAU81" s="381"/>
      <c r="IBC81" s="392"/>
      <c r="IBD81" s="381"/>
      <c r="IBL81" s="392"/>
      <c r="IBM81" s="381"/>
      <c r="IBU81" s="392"/>
      <c r="IBV81" s="381"/>
      <c r="ICD81" s="392"/>
      <c r="ICE81" s="381"/>
      <c r="ICM81" s="392"/>
      <c r="ICN81" s="381"/>
      <c r="ICV81" s="392"/>
      <c r="ICW81" s="381"/>
      <c r="IDE81" s="392"/>
      <c r="IDF81" s="381"/>
      <c r="IDN81" s="392"/>
      <c r="IDO81" s="381"/>
      <c r="IDW81" s="392"/>
      <c r="IDX81" s="381"/>
      <c r="IEF81" s="392"/>
      <c r="IEG81" s="381"/>
      <c r="IEO81" s="392"/>
      <c r="IEP81" s="381"/>
      <c r="IEX81" s="392"/>
      <c r="IEY81" s="381"/>
      <c r="IFG81" s="392"/>
      <c r="IFH81" s="381"/>
      <c r="IFP81" s="392"/>
      <c r="IFQ81" s="381"/>
      <c r="IFY81" s="392"/>
      <c r="IFZ81" s="381"/>
      <c r="IGH81" s="392"/>
      <c r="IGI81" s="381"/>
      <c r="IGQ81" s="392"/>
      <c r="IGR81" s="381"/>
      <c r="IGZ81" s="392"/>
      <c r="IHA81" s="381"/>
      <c r="IHI81" s="392"/>
      <c r="IHJ81" s="381"/>
      <c r="IHR81" s="392"/>
      <c r="IHS81" s="381"/>
      <c r="IIA81" s="392"/>
      <c r="IIB81" s="381"/>
      <c r="IIJ81" s="392"/>
      <c r="IIK81" s="381"/>
      <c r="IIS81" s="392"/>
      <c r="IIT81" s="381"/>
      <c r="IJB81" s="392"/>
      <c r="IJC81" s="381"/>
      <c r="IJK81" s="392"/>
      <c r="IJL81" s="381"/>
      <c r="IJT81" s="392"/>
      <c r="IJU81" s="381"/>
      <c r="IKC81" s="392"/>
      <c r="IKD81" s="381"/>
      <c r="IKL81" s="392"/>
      <c r="IKM81" s="381"/>
      <c r="IKU81" s="392"/>
      <c r="IKV81" s="381"/>
      <c r="ILD81" s="392"/>
      <c r="ILE81" s="381"/>
      <c r="ILM81" s="392"/>
      <c r="ILN81" s="381"/>
      <c r="ILV81" s="392"/>
      <c r="ILW81" s="381"/>
      <c r="IME81" s="392"/>
      <c r="IMF81" s="381"/>
      <c r="IMN81" s="392"/>
      <c r="IMO81" s="381"/>
      <c r="IMW81" s="392"/>
      <c r="IMX81" s="381"/>
      <c r="INF81" s="392"/>
      <c r="ING81" s="381"/>
      <c r="INO81" s="392"/>
      <c r="INP81" s="381"/>
      <c r="INX81" s="392"/>
      <c r="INY81" s="381"/>
      <c r="IOG81" s="392"/>
      <c r="IOH81" s="381"/>
      <c r="IOP81" s="392"/>
      <c r="IOQ81" s="381"/>
      <c r="IOY81" s="392"/>
      <c r="IOZ81" s="381"/>
      <c r="IPH81" s="392"/>
      <c r="IPI81" s="381"/>
      <c r="IPQ81" s="392"/>
      <c r="IPR81" s="381"/>
      <c r="IPZ81" s="392"/>
      <c r="IQA81" s="381"/>
      <c r="IQI81" s="392"/>
      <c r="IQJ81" s="381"/>
      <c r="IQR81" s="392"/>
      <c r="IQS81" s="381"/>
      <c r="IRA81" s="392"/>
      <c r="IRB81" s="381"/>
      <c r="IRJ81" s="392"/>
      <c r="IRK81" s="381"/>
      <c r="IRS81" s="392"/>
      <c r="IRT81" s="381"/>
      <c r="ISB81" s="392"/>
      <c r="ISC81" s="381"/>
      <c r="ISK81" s="392"/>
      <c r="ISL81" s="381"/>
      <c r="IST81" s="392"/>
      <c r="ISU81" s="381"/>
      <c r="ITC81" s="392"/>
      <c r="ITD81" s="381"/>
      <c r="ITL81" s="392"/>
      <c r="ITM81" s="381"/>
      <c r="ITU81" s="392"/>
      <c r="ITV81" s="381"/>
      <c r="IUD81" s="392"/>
      <c r="IUE81" s="381"/>
      <c r="IUM81" s="392"/>
      <c r="IUN81" s="381"/>
      <c r="IUV81" s="392"/>
      <c r="IUW81" s="381"/>
      <c r="IVE81" s="392"/>
      <c r="IVF81" s="381"/>
      <c r="IVN81" s="392"/>
      <c r="IVO81" s="381"/>
      <c r="IVW81" s="392"/>
      <c r="IVX81" s="381"/>
      <c r="IWF81" s="392"/>
      <c r="IWG81" s="381"/>
      <c r="IWO81" s="392"/>
      <c r="IWP81" s="381"/>
      <c r="IWX81" s="392"/>
      <c r="IWY81" s="381"/>
      <c r="IXG81" s="392"/>
      <c r="IXH81" s="381"/>
      <c r="IXP81" s="392"/>
      <c r="IXQ81" s="381"/>
      <c r="IXY81" s="392"/>
      <c r="IXZ81" s="381"/>
      <c r="IYH81" s="392"/>
      <c r="IYI81" s="381"/>
      <c r="IYQ81" s="392"/>
      <c r="IYR81" s="381"/>
      <c r="IYZ81" s="392"/>
      <c r="IZA81" s="381"/>
      <c r="IZI81" s="392"/>
      <c r="IZJ81" s="381"/>
      <c r="IZR81" s="392"/>
      <c r="IZS81" s="381"/>
      <c r="JAA81" s="392"/>
      <c r="JAB81" s="381"/>
      <c r="JAJ81" s="392"/>
      <c r="JAK81" s="381"/>
      <c r="JAS81" s="392"/>
      <c r="JAT81" s="381"/>
      <c r="JBB81" s="392"/>
      <c r="JBC81" s="381"/>
      <c r="JBK81" s="392"/>
      <c r="JBL81" s="381"/>
      <c r="JBT81" s="392"/>
      <c r="JBU81" s="381"/>
      <c r="JCC81" s="392"/>
      <c r="JCD81" s="381"/>
      <c r="JCL81" s="392"/>
      <c r="JCM81" s="381"/>
      <c r="JCU81" s="392"/>
      <c r="JCV81" s="381"/>
      <c r="JDD81" s="392"/>
      <c r="JDE81" s="381"/>
      <c r="JDM81" s="392"/>
      <c r="JDN81" s="381"/>
      <c r="JDV81" s="392"/>
      <c r="JDW81" s="381"/>
      <c r="JEE81" s="392"/>
      <c r="JEF81" s="381"/>
      <c r="JEN81" s="392"/>
      <c r="JEO81" s="381"/>
      <c r="JEW81" s="392"/>
      <c r="JEX81" s="381"/>
      <c r="JFF81" s="392"/>
      <c r="JFG81" s="381"/>
      <c r="JFO81" s="392"/>
      <c r="JFP81" s="381"/>
      <c r="JFX81" s="392"/>
      <c r="JFY81" s="381"/>
      <c r="JGG81" s="392"/>
      <c r="JGH81" s="381"/>
      <c r="JGP81" s="392"/>
      <c r="JGQ81" s="381"/>
      <c r="JGY81" s="392"/>
      <c r="JGZ81" s="381"/>
      <c r="JHH81" s="392"/>
      <c r="JHI81" s="381"/>
      <c r="JHQ81" s="392"/>
      <c r="JHR81" s="381"/>
      <c r="JHZ81" s="392"/>
      <c r="JIA81" s="381"/>
      <c r="JII81" s="392"/>
      <c r="JIJ81" s="381"/>
      <c r="JIR81" s="392"/>
      <c r="JIS81" s="381"/>
      <c r="JJA81" s="392"/>
      <c r="JJB81" s="381"/>
      <c r="JJJ81" s="392"/>
      <c r="JJK81" s="381"/>
      <c r="JJS81" s="392"/>
      <c r="JJT81" s="381"/>
      <c r="JKB81" s="392"/>
      <c r="JKC81" s="381"/>
      <c r="JKK81" s="392"/>
      <c r="JKL81" s="381"/>
      <c r="JKT81" s="392"/>
      <c r="JKU81" s="381"/>
      <c r="JLC81" s="392"/>
      <c r="JLD81" s="381"/>
      <c r="JLL81" s="392"/>
      <c r="JLM81" s="381"/>
      <c r="JLU81" s="392"/>
      <c r="JLV81" s="381"/>
      <c r="JMD81" s="392"/>
      <c r="JME81" s="381"/>
      <c r="JMM81" s="392"/>
      <c r="JMN81" s="381"/>
      <c r="JMV81" s="392"/>
      <c r="JMW81" s="381"/>
      <c r="JNE81" s="392"/>
      <c r="JNF81" s="381"/>
      <c r="JNN81" s="392"/>
      <c r="JNO81" s="381"/>
      <c r="JNW81" s="392"/>
      <c r="JNX81" s="381"/>
      <c r="JOF81" s="392"/>
      <c r="JOG81" s="381"/>
      <c r="JOO81" s="392"/>
      <c r="JOP81" s="381"/>
      <c r="JOX81" s="392"/>
      <c r="JOY81" s="381"/>
      <c r="JPG81" s="392"/>
      <c r="JPH81" s="381"/>
      <c r="JPP81" s="392"/>
      <c r="JPQ81" s="381"/>
      <c r="JPY81" s="392"/>
      <c r="JPZ81" s="381"/>
      <c r="JQH81" s="392"/>
      <c r="JQI81" s="381"/>
      <c r="JQQ81" s="392"/>
      <c r="JQR81" s="381"/>
      <c r="JQZ81" s="392"/>
      <c r="JRA81" s="381"/>
      <c r="JRI81" s="392"/>
      <c r="JRJ81" s="381"/>
      <c r="JRR81" s="392"/>
      <c r="JRS81" s="381"/>
      <c r="JSA81" s="392"/>
      <c r="JSB81" s="381"/>
      <c r="JSJ81" s="392"/>
      <c r="JSK81" s="381"/>
      <c r="JSS81" s="392"/>
      <c r="JST81" s="381"/>
      <c r="JTB81" s="392"/>
      <c r="JTC81" s="381"/>
      <c r="JTK81" s="392"/>
      <c r="JTL81" s="381"/>
      <c r="JTT81" s="392"/>
      <c r="JTU81" s="381"/>
      <c r="JUC81" s="392"/>
      <c r="JUD81" s="381"/>
      <c r="JUL81" s="392"/>
      <c r="JUM81" s="381"/>
      <c r="JUU81" s="392"/>
      <c r="JUV81" s="381"/>
      <c r="JVD81" s="392"/>
      <c r="JVE81" s="381"/>
      <c r="JVM81" s="392"/>
      <c r="JVN81" s="381"/>
      <c r="JVV81" s="392"/>
      <c r="JVW81" s="381"/>
      <c r="JWE81" s="392"/>
      <c r="JWF81" s="381"/>
      <c r="JWN81" s="392"/>
      <c r="JWO81" s="381"/>
      <c r="JWW81" s="392"/>
      <c r="JWX81" s="381"/>
      <c r="JXF81" s="392"/>
      <c r="JXG81" s="381"/>
      <c r="JXO81" s="392"/>
      <c r="JXP81" s="381"/>
      <c r="JXX81" s="392"/>
      <c r="JXY81" s="381"/>
      <c r="JYG81" s="392"/>
      <c r="JYH81" s="381"/>
      <c r="JYP81" s="392"/>
      <c r="JYQ81" s="381"/>
      <c r="JYY81" s="392"/>
      <c r="JYZ81" s="381"/>
      <c r="JZH81" s="392"/>
      <c r="JZI81" s="381"/>
      <c r="JZQ81" s="392"/>
      <c r="JZR81" s="381"/>
      <c r="JZZ81" s="392"/>
      <c r="KAA81" s="381"/>
      <c r="KAI81" s="392"/>
      <c r="KAJ81" s="381"/>
      <c r="KAR81" s="392"/>
      <c r="KAS81" s="381"/>
      <c r="KBA81" s="392"/>
      <c r="KBB81" s="381"/>
      <c r="KBJ81" s="392"/>
      <c r="KBK81" s="381"/>
      <c r="KBS81" s="392"/>
      <c r="KBT81" s="381"/>
      <c r="KCB81" s="392"/>
      <c r="KCC81" s="381"/>
      <c r="KCK81" s="392"/>
      <c r="KCL81" s="381"/>
      <c r="KCT81" s="392"/>
      <c r="KCU81" s="381"/>
      <c r="KDC81" s="392"/>
      <c r="KDD81" s="381"/>
      <c r="KDL81" s="392"/>
      <c r="KDM81" s="381"/>
      <c r="KDU81" s="392"/>
      <c r="KDV81" s="381"/>
      <c r="KED81" s="392"/>
      <c r="KEE81" s="381"/>
      <c r="KEM81" s="392"/>
      <c r="KEN81" s="381"/>
      <c r="KEV81" s="392"/>
      <c r="KEW81" s="381"/>
      <c r="KFE81" s="392"/>
      <c r="KFF81" s="381"/>
      <c r="KFN81" s="392"/>
      <c r="KFO81" s="381"/>
      <c r="KFW81" s="392"/>
      <c r="KFX81" s="381"/>
      <c r="KGF81" s="392"/>
      <c r="KGG81" s="381"/>
      <c r="KGO81" s="392"/>
      <c r="KGP81" s="381"/>
      <c r="KGX81" s="392"/>
      <c r="KGY81" s="381"/>
      <c r="KHG81" s="392"/>
      <c r="KHH81" s="381"/>
      <c r="KHP81" s="392"/>
      <c r="KHQ81" s="381"/>
      <c r="KHY81" s="392"/>
      <c r="KHZ81" s="381"/>
      <c r="KIH81" s="392"/>
      <c r="KII81" s="381"/>
      <c r="KIQ81" s="392"/>
      <c r="KIR81" s="381"/>
      <c r="KIZ81" s="392"/>
      <c r="KJA81" s="381"/>
      <c r="KJI81" s="392"/>
      <c r="KJJ81" s="381"/>
      <c r="KJR81" s="392"/>
      <c r="KJS81" s="381"/>
      <c r="KKA81" s="392"/>
      <c r="KKB81" s="381"/>
      <c r="KKJ81" s="392"/>
      <c r="KKK81" s="381"/>
      <c r="KKS81" s="392"/>
      <c r="KKT81" s="381"/>
      <c r="KLB81" s="392"/>
      <c r="KLC81" s="381"/>
      <c r="KLK81" s="392"/>
      <c r="KLL81" s="381"/>
      <c r="KLT81" s="392"/>
      <c r="KLU81" s="381"/>
      <c r="KMC81" s="392"/>
      <c r="KMD81" s="381"/>
      <c r="KML81" s="392"/>
      <c r="KMM81" s="381"/>
      <c r="KMU81" s="392"/>
      <c r="KMV81" s="381"/>
      <c r="KND81" s="392"/>
      <c r="KNE81" s="381"/>
      <c r="KNM81" s="392"/>
      <c r="KNN81" s="381"/>
      <c r="KNV81" s="392"/>
      <c r="KNW81" s="381"/>
      <c r="KOE81" s="392"/>
      <c r="KOF81" s="381"/>
      <c r="KON81" s="392"/>
      <c r="KOO81" s="381"/>
      <c r="KOW81" s="392"/>
      <c r="KOX81" s="381"/>
      <c r="KPF81" s="392"/>
      <c r="KPG81" s="381"/>
      <c r="KPO81" s="392"/>
      <c r="KPP81" s="381"/>
      <c r="KPX81" s="392"/>
      <c r="KPY81" s="381"/>
      <c r="KQG81" s="392"/>
      <c r="KQH81" s="381"/>
      <c r="KQP81" s="392"/>
      <c r="KQQ81" s="381"/>
      <c r="KQY81" s="392"/>
      <c r="KQZ81" s="381"/>
      <c r="KRH81" s="392"/>
      <c r="KRI81" s="381"/>
      <c r="KRQ81" s="392"/>
      <c r="KRR81" s="381"/>
      <c r="KRZ81" s="392"/>
      <c r="KSA81" s="381"/>
      <c r="KSI81" s="392"/>
      <c r="KSJ81" s="381"/>
      <c r="KSR81" s="392"/>
      <c r="KSS81" s="381"/>
      <c r="KTA81" s="392"/>
      <c r="KTB81" s="381"/>
      <c r="KTJ81" s="392"/>
      <c r="KTK81" s="381"/>
      <c r="KTS81" s="392"/>
      <c r="KTT81" s="381"/>
      <c r="KUB81" s="392"/>
      <c r="KUC81" s="381"/>
      <c r="KUK81" s="392"/>
      <c r="KUL81" s="381"/>
      <c r="KUT81" s="392"/>
      <c r="KUU81" s="381"/>
      <c r="KVC81" s="392"/>
      <c r="KVD81" s="381"/>
      <c r="KVL81" s="392"/>
      <c r="KVM81" s="381"/>
      <c r="KVU81" s="392"/>
      <c r="KVV81" s="381"/>
      <c r="KWD81" s="392"/>
      <c r="KWE81" s="381"/>
      <c r="KWM81" s="392"/>
      <c r="KWN81" s="381"/>
      <c r="KWV81" s="392"/>
      <c r="KWW81" s="381"/>
      <c r="KXE81" s="392"/>
      <c r="KXF81" s="381"/>
      <c r="KXN81" s="392"/>
      <c r="KXO81" s="381"/>
      <c r="KXW81" s="392"/>
      <c r="KXX81" s="381"/>
      <c r="KYF81" s="392"/>
      <c r="KYG81" s="381"/>
      <c r="KYO81" s="392"/>
      <c r="KYP81" s="381"/>
      <c r="KYX81" s="392"/>
      <c r="KYY81" s="381"/>
      <c r="KZG81" s="392"/>
      <c r="KZH81" s="381"/>
      <c r="KZP81" s="392"/>
      <c r="KZQ81" s="381"/>
      <c r="KZY81" s="392"/>
      <c r="KZZ81" s="381"/>
      <c r="LAH81" s="392"/>
      <c r="LAI81" s="381"/>
      <c r="LAQ81" s="392"/>
      <c r="LAR81" s="381"/>
      <c r="LAZ81" s="392"/>
      <c r="LBA81" s="381"/>
      <c r="LBI81" s="392"/>
      <c r="LBJ81" s="381"/>
      <c r="LBR81" s="392"/>
      <c r="LBS81" s="381"/>
      <c r="LCA81" s="392"/>
      <c r="LCB81" s="381"/>
      <c r="LCJ81" s="392"/>
      <c r="LCK81" s="381"/>
      <c r="LCS81" s="392"/>
      <c r="LCT81" s="381"/>
      <c r="LDB81" s="392"/>
      <c r="LDC81" s="381"/>
      <c r="LDK81" s="392"/>
      <c r="LDL81" s="381"/>
      <c r="LDT81" s="392"/>
      <c r="LDU81" s="381"/>
      <c r="LEC81" s="392"/>
      <c r="LED81" s="381"/>
      <c r="LEL81" s="392"/>
      <c r="LEM81" s="381"/>
      <c r="LEU81" s="392"/>
      <c r="LEV81" s="381"/>
      <c r="LFD81" s="392"/>
      <c r="LFE81" s="381"/>
      <c r="LFM81" s="392"/>
      <c r="LFN81" s="381"/>
      <c r="LFV81" s="392"/>
      <c r="LFW81" s="381"/>
      <c r="LGE81" s="392"/>
      <c r="LGF81" s="381"/>
      <c r="LGN81" s="392"/>
      <c r="LGO81" s="381"/>
      <c r="LGW81" s="392"/>
      <c r="LGX81" s="381"/>
      <c r="LHF81" s="392"/>
      <c r="LHG81" s="381"/>
      <c r="LHO81" s="392"/>
      <c r="LHP81" s="381"/>
      <c r="LHX81" s="392"/>
      <c r="LHY81" s="381"/>
      <c r="LIG81" s="392"/>
      <c r="LIH81" s="381"/>
      <c r="LIP81" s="392"/>
      <c r="LIQ81" s="381"/>
      <c r="LIY81" s="392"/>
      <c r="LIZ81" s="381"/>
      <c r="LJH81" s="392"/>
      <c r="LJI81" s="381"/>
      <c r="LJQ81" s="392"/>
      <c r="LJR81" s="381"/>
      <c r="LJZ81" s="392"/>
      <c r="LKA81" s="381"/>
      <c r="LKI81" s="392"/>
      <c r="LKJ81" s="381"/>
      <c r="LKR81" s="392"/>
      <c r="LKS81" s="381"/>
      <c r="LLA81" s="392"/>
      <c r="LLB81" s="381"/>
      <c r="LLJ81" s="392"/>
      <c r="LLK81" s="381"/>
      <c r="LLS81" s="392"/>
      <c r="LLT81" s="381"/>
      <c r="LMB81" s="392"/>
      <c r="LMC81" s="381"/>
      <c r="LMK81" s="392"/>
      <c r="LML81" s="381"/>
      <c r="LMT81" s="392"/>
      <c r="LMU81" s="381"/>
      <c r="LNC81" s="392"/>
      <c r="LND81" s="381"/>
      <c r="LNL81" s="392"/>
      <c r="LNM81" s="381"/>
      <c r="LNU81" s="392"/>
      <c r="LNV81" s="381"/>
      <c r="LOD81" s="392"/>
      <c r="LOE81" s="381"/>
      <c r="LOM81" s="392"/>
      <c r="LON81" s="381"/>
      <c r="LOV81" s="392"/>
      <c r="LOW81" s="381"/>
      <c r="LPE81" s="392"/>
      <c r="LPF81" s="381"/>
      <c r="LPN81" s="392"/>
      <c r="LPO81" s="381"/>
      <c r="LPW81" s="392"/>
      <c r="LPX81" s="381"/>
      <c r="LQF81" s="392"/>
      <c r="LQG81" s="381"/>
      <c r="LQO81" s="392"/>
      <c r="LQP81" s="381"/>
      <c r="LQX81" s="392"/>
      <c r="LQY81" s="381"/>
      <c r="LRG81" s="392"/>
      <c r="LRH81" s="381"/>
      <c r="LRP81" s="392"/>
      <c r="LRQ81" s="381"/>
      <c r="LRY81" s="392"/>
      <c r="LRZ81" s="381"/>
      <c r="LSH81" s="392"/>
      <c r="LSI81" s="381"/>
      <c r="LSQ81" s="392"/>
      <c r="LSR81" s="381"/>
      <c r="LSZ81" s="392"/>
      <c r="LTA81" s="381"/>
      <c r="LTI81" s="392"/>
      <c r="LTJ81" s="381"/>
      <c r="LTR81" s="392"/>
      <c r="LTS81" s="381"/>
      <c r="LUA81" s="392"/>
      <c r="LUB81" s="381"/>
      <c r="LUJ81" s="392"/>
      <c r="LUK81" s="381"/>
      <c r="LUS81" s="392"/>
      <c r="LUT81" s="381"/>
      <c r="LVB81" s="392"/>
      <c r="LVC81" s="381"/>
      <c r="LVK81" s="392"/>
      <c r="LVL81" s="381"/>
      <c r="LVT81" s="392"/>
      <c r="LVU81" s="381"/>
      <c r="LWC81" s="392"/>
      <c r="LWD81" s="381"/>
      <c r="LWL81" s="392"/>
      <c r="LWM81" s="381"/>
      <c r="LWU81" s="392"/>
      <c r="LWV81" s="381"/>
      <c r="LXD81" s="392"/>
      <c r="LXE81" s="381"/>
      <c r="LXM81" s="392"/>
      <c r="LXN81" s="381"/>
      <c r="LXV81" s="392"/>
      <c r="LXW81" s="381"/>
      <c r="LYE81" s="392"/>
      <c r="LYF81" s="381"/>
      <c r="LYN81" s="392"/>
      <c r="LYO81" s="381"/>
      <c r="LYW81" s="392"/>
      <c r="LYX81" s="381"/>
      <c r="LZF81" s="392"/>
      <c r="LZG81" s="381"/>
      <c r="LZO81" s="392"/>
      <c r="LZP81" s="381"/>
      <c r="LZX81" s="392"/>
      <c r="LZY81" s="381"/>
      <c r="MAG81" s="392"/>
      <c r="MAH81" s="381"/>
      <c r="MAP81" s="392"/>
      <c r="MAQ81" s="381"/>
      <c r="MAY81" s="392"/>
      <c r="MAZ81" s="381"/>
      <c r="MBH81" s="392"/>
      <c r="MBI81" s="381"/>
      <c r="MBQ81" s="392"/>
      <c r="MBR81" s="381"/>
      <c r="MBZ81" s="392"/>
      <c r="MCA81" s="381"/>
      <c r="MCI81" s="392"/>
      <c r="MCJ81" s="381"/>
      <c r="MCR81" s="392"/>
      <c r="MCS81" s="381"/>
      <c r="MDA81" s="392"/>
      <c r="MDB81" s="381"/>
      <c r="MDJ81" s="392"/>
      <c r="MDK81" s="381"/>
      <c r="MDS81" s="392"/>
      <c r="MDT81" s="381"/>
      <c r="MEB81" s="392"/>
      <c r="MEC81" s="381"/>
      <c r="MEK81" s="392"/>
      <c r="MEL81" s="381"/>
      <c r="MET81" s="392"/>
      <c r="MEU81" s="381"/>
      <c r="MFC81" s="392"/>
      <c r="MFD81" s="381"/>
      <c r="MFL81" s="392"/>
      <c r="MFM81" s="381"/>
      <c r="MFU81" s="392"/>
      <c r="MFV81" s="381"/>
      <c r="MGD81" s="392"/>
      <c r="MGE81" s="381"/>
      <c r="MGM81" s="392"/>
      <c r="MGN81" s="381"/>
      <c r="MGV81" s="392"/>
      <c r="MGW81" s="381"/>
      <c r="MHE81" s="392"/>
      <c r="MHF81" s="381"/>
      <c r="MHN81" s="392"/>
      <c r="MHO81" s="381"/>
      <c r="MHW81" s="392"/>
      <c r="MHX81" s="381"/>
      <c r="MIF81" s="392"/>
      <c r="MIG81" s="381"/>
      <c r="MIO81" s="392"/>
      <c r="MIP81" s="381"/>
      <c r="MIX81" s="392"/>
      <c r="MIY81" s="381"/>
      <c r="MJG81" s="392"/>
      <c r="MJH81" s="381"/>
      <c r="MJP81" s="392"/>
      <c r="MJQ81" s="381"/>
      <c r="MJY81" s="392"/>
      <c r="MJZ81" s="381"/>
      <c r="MKH81" s="392"/>
      <c r="MKI81" s="381"/>
      <c r="MKQ81" s="392"/>
      <c r="MKR81" s="381"/>
      <c r="MKZ81" s="392"/>
      <c r="MLA81" s="381"/>
      <c r="MLI81" s="392"/>
      <c r="MLJ81" s="381"/>
      <c r="MLR81" s="392"/>
      <c r="MLS81" s="381"/>
      <c r="MMA81" s="392"/>
      <c r="MMB81" s="381"/>
      <c r="MMJ81" s="392"/>
      <c r="MMK81" s="381"/>
      <c r="MMS81" s="392"/>
      <c r="MMT81" s="381"/>
      <c r="MNB81" s="392"/>
      <c r="MNC81" s="381"/>
      <c r="MNK81" s="392"/>
      <c r="MNL81" s="381"/>
      <c r="MNT81" s="392"/>
      <c r="MNU81" s="381"/>
      <c r="MOC81" s="392"/>
      <c r="MOD81" s="381"/>
      <c r="MOL81" s="392"/>
      <c r="MOM81" s="381"/>
      <c r="MOU81" s="392"/>
      <c r="MOV81" s="381"/>
      <c r="MPD81" s="392"/>
      <c r="MPE81" s="381"/>
      <c r="MPM81" s="392"/>
      <c r="MPN81" s="381"/>
      <c r="MPV81" s="392"/>
      <c r="MPW81" s="381"/>
      <c r="MQE81" s="392"/>
      <c r="MQF81" s="381"/>
      <c r="MQN81" s="392"/>
      <c r="MQO81" s="381"/>
      <c r="MQW81" s="392"/>
      <c r="MQX81" s="381"/>
      <c r="MRF81" s="392"/>
      <c r="MRG81" s="381"/>
      <c r="MRO81" s="392"/>
      <c r="MRP81" s="381"/>
      <c r="MRX81" s="392"/>
      <c r="MRY81" s="381"/>
      <c r="MSG81" s="392"/>
      <c r="MSH81" s="381"/>
      <c r="MSP81" s="392"/>
      <c r="MSQ81" s="381"/>
      <c r="MSY81" s="392"/>
      <c r="MSZ81" s="381"/>
      <c r="MTH81" s="392"/>
      <c r="MTI81" s="381"/>
      <c r="MTQ81" s="392"/>
      <c r="MTR81" s="381"/>
      <c r="MTZ81" s="392"/>
      <c r="MUA81" s="381"/>
      <c r="MUI81" s="392"/>
      <c r="MUJ81" s="381"/>
      <c r="MUR81" s="392"/>
      <c r="MUS81" s="381"/>
      <c r="MVA81" s="392"/>
      <c r="MVB81" s="381"/>
      <c r="MVJ81" s="392"/>
      <c r="MVK81" s="381"/>
      <c r="MVS81" s="392"/>
      <c r="MVT81" s="381"/>
      <c r="MWB81" s="392"/>
      <c r="MWC81" s="381"/>
      <c r="MWK81" s="392"/>
      <c r="MWL81" s="381"/>
      <c r="MWT81" s="392"/>
      <c r="MWU81" s="381"/>
      <c r="MXC81" s="392"/>
      <c r="MXD81" s="381"/>
      <c r="MXL81" s="392"/>
      <c r="MXM81" s="381"/>
      <c r="MXU81" s="392"/>
      <c r="MXV81" s="381"/>
      <c r="MYD81" s="392"/>
      <c r="MYE81" s="381"/>
      <c r="MYM81" s="392"/>
      <c r="MYN81" s="381"/>
      <c r="MYV81" s="392"/>
      <c r="MYW81" s="381"/>
      <c r="MZE81" s="392"/>
      <c r="MZF81" s="381"/>
      <c r="MZN81" s="392"/>
      <c r="MZO81" s="381"/>
      <c r="MZW81" s="392"/>
      <c r="MZX81" s="381"/>
      <c r="NAF81" s="392"/>
      <c r="NAG81" s="381"/>
      <c r="NAO81" s="392"/>
      <c r="NAP81" s="381"/>
      <c r="NAX81" s="392"/>
      <c r="NAY81" s="381"/>
      <c r="NBG81" s="392"/>
      <c r="NBH81" s="381"/>
      <c r="NBP81" s="392"/>
      <c r="NBQ81" s="381"/>
      <c r="NBY81" s="392"/>
      <c r="NBZ81" s="381"/>
      <c r="NCH81" s="392"/>
      <c r="NCI81" s="381"/>
      <c r="NCQ81" s="392"/>
      <c r="NCR81" s="381"/>
      <c r="NCZ81" s="392"/>
      <c r="NDA81" s="381"/>
      <c r="NDI81" s="392"/>
      <c r="NDJ81" s="381"/>
      <c r="NDR81" s="392"/>
      <c r="NDS81" s="381"/>
      <c r="NEA81" s="392"/>
      <c r="NEB81" s="381"/>
      <c r="NEJ81" s="392"/>
      <c r="NEK81" s="381"/>
      <c r="NES81" s="392"/>
      <c r="NET81" s="381"/>
      <c r="NFB81" s="392"/>
      <c r="NFC81" s="381"/>
      <c r="NFK81" s="392"/>
      <c r="NFL81" s="381"/>
      <c r="NFT81" s="392"/>
      <c r="NFU81" s="381"/>
      <c r="NGC81" s="392"/>
      <c r="NGD81" s="381"/>
      <c r="NGL81" s="392"/>
      <c r="NGM81" s="381"/>
      <c r="NGU81" s="392"/>
      <c r="NGV81" s="381"/>
      <c r="NHD81" s="392"/>
      <c r="NHE81" s="381"/>
      <c r="NHM81" s="392"/>
      <c r="NHN81" s="381"/>
      <c r="NHV81" s="392"/>
      <c r="NHW81" s="381"/>
      <c r="NIE81" s="392"/>
      <c r="NIF81" s="381"/>
      <c r="NIN81" s="392"/>
      <c r="NIO81" s="381"/>
      <c r="NIW81" s="392"/>
      <c r="NIX81" s="381"/>
      <c r="NJF81" s="392"/>
      <c r="NJG81" s="381"/>
      <c r="NJO81" s="392"/>
      <c r="NJP81" s="381"/>
      <c r="NJX81" s="392"/>
      <c r="NJY81" s="381"/>
      <c r="NKG81" s="392"/>
      <c r="NKH81" s="381"/>
      <c r="NKP81" s="392"/>
      <c r="NKQ81" s="381"/>
      <c r="NKY81" s="392"/>
      <c r="NKZ81" s="381"/>
      <c r="NLH81" s="392"/>
      <c r="NLI81" s="381"/>
      <c r="NLQ81" s="392"/>
      <c r="NLR81" s="381"/>
      <c r="NLZ81" s="392"/>
      <c r="NMA81" s="381"/>
      <c r="NMI81" s="392"/>
      <c r="NMJ81" s="381"/>
      <c r="NMR81" s="392"/>
      <c r="NMS81" s="381"/>
      <c r="NNA81" s="392"/>
      <c r="NNB81" s="381"/>
      <c r="NNJ81" s="392"/>
      <c r="NNK81" s="381"/>
      <c r="NNS81" s="392"/>
      <c r="NNT81" s="381"/>
      <c r="NOB81" s="392"/>
      <c r="NOC81" s="381"/>
      <c r="NOK81" s="392"/>
      <c r="NOL81" s="381"/>
      <c r="NOT81" s="392"/>
      <c r="NOU81" s="381"/>
      <c r="NPC81" s="392"/>
      <c r="NPD81" s="381"/>
      <c r="NPL81" s="392"/>
      <c r="NPM81" s="381"/>
      <c r="NPU81" s="392"/>
      <c r="NPV81" s="381"/>
      <c r="NQD81" s="392"/>
      <c r="NQE81" s="381"/>
      <c r="NQM81" s="392"/>
      <c r="NQN81" s="381"/>
      <c r="NQV81" s="392"/>
      <c r="NQW81" s="381"/>
      <c r="NRE81" s="392"/>
      <c r="NRF81" s="381"/>
      <c r="NRN81" s="392"/>
      <c r="NRO81" s="381"/>
      <c r="NRW81" s="392"/>
      <c r="NRX81" s="381"/>
      <c r="NSF81" s="392"/>
      <c r="NSG81" s="381"/>
      <c r="NSO81" s="392"/>
      <c r="NSP81" s="381"/>
      <c r="NSX81" s="392"/>
      <c r="NSY81" s="381"/>
      <c r="NTG81" s="392"/>
      <c r="NTH81" s="381"/>
      <c r="NTP81" s="392"/>
      <c r="NTQ81" s="381"/>
      <c r="NTY81" s="392"/>
      <c r="NTZ81" s="381"/>
      <c r="NUH81" s="392"/>
      <c r="NUI81" s="381"/>
      <c r="NUQ81" s="392"/>
      <c r="NUR81" s="381"/>
      <c r="NUZ81" s="392"/>
      <c r="NVA81" s="381"/>
      <c r="NVI81" s="392"/>
      <c r="NVJ81" s="381"/>
      <c r="NVR81" s="392"/>
      <c r="NVS81" s="381"/>
      <c r="NWA81" s="392"/>
      <c r="NWB81" s="381"/>
      <c r="NWJ81" s="392"/>
      <c r="NWK81" s="381"/>
      <c r="NWS81" s="392"/>
      <c r="NWT81" s="381"/>
      <c r="NXB81" s="392"/>
      <c r="NXC81" s="381"/>
      <c r="NXK81" s="392"/>
      <c r="NXL81" s="381"/>
      <c r="NXT81" s="392"/>
      <c r="NXU81" s="381"/>
      <c r="NYC81" s="392"/>
      <c r="NYD81" s="381"/>
      <c r="NYL81" s="392"/>
      <c r="NYM81" s="381"/>
      <c r="NYU81" s="392"/>
      <c r="NYV81" s="381"/>
      <c r="NZD81" s="392"/>
      <c r="NZE81" s="381"/>
      <c r="NZM81" s="392"/>
      <c r="NZN81" s="381"/>
      <c r="NZV81" s="392"/>
      <c r="NZW81" s="381"/>
      <c r="OAE81" s="392"/>
      <c r="OAF81" s="381"/>
      <c r="OAN81" s="392"/>
      <c r="OAO81" s="381"/>
      <c r="OAW81" s="392"/>
      <c r="OAX81" s="381"/>
      <c r="OBF81" s="392"/>
      <c r="OBG81" s="381"/>
      <c r="OBO81" s="392"/>
      <c r="OBP81" s="381"/>
      <c r="OBX81" s="392"/>
      <c r="OBY81" s="381"/>
      <c r="OCG81" s="392"/>
      <c r="OCH81" s="381"/>
      <c r="OCP81" s="392"/>
      <c r="OCQ81" s="381"/>
      <c r="OCY81" s="392"/>
      <c r="OCZ81" s="381"/>
      <c r="ODH81" s="392"/>
      <c r="ODI81" s="381"/>
      <c r="ODQ81" s="392"/>
      <c r="ODR81" s="381"/>
      <c r="ODZ81" s="392"/>
      <c r="OEA81" s="381"/>
      <c r="OEI81" s="392"/>
      <c r="OEJ81" s="381"/>
      <c r="OER81" s="392"/>
      <c r="OES81" s="381"/>
      <c r="OFA81" s="392"/>
      <c r="OFB81" s="381"/>
      <c r="OFJ81" s="392"/>
      <c r="OFK81" s="381"/>
      <c r="OFS81" s="392"/>
      <c r="OFT81" s="381"/>
      <c r="OGB81" s="392"/>
      <c r="OGC81" s="381"/>
      <c r="OGK81" s="392"/>
      <c r="OGL81" s="381"/>
      <c r="OGT81" s="392"/>
      <c r="OGU81" s="381"/>
      <c r="OHC81" s="392"/>
      <c r="OHD81" s="381"/>
      <c r="OHL81" s="392"/>
      <c r="OHM81" s="381"/>
      <c r="OHU81" s="392"/>
      <c r="OHV81" s="381"/>
      <c r="OID81" s="392"/>
      <c r="OIE81" s="381"/>
      <c r="OIM81" s="392"/>
      <c r="OIN81" s="381"/>
      <c r="OIV81" s="392"/>
      <c r="OIW81" s="381"/>
      <c r="OJE81" s="392"/>
      <c r="OJF81" s="381"/>
      <c r="OJN81" s="392"/>
      <c r="OJO81" s="381"/>
      <c r="OJW81" s="392"/>
      <c r="OJX81" s="381"/>
      <c r="OKF81" s="392"/>
      <c r="OKG81" s="381"/>
      <c r="OKO81" s="392"/>
      <c r="OKP81" s="381"/>
      <c r="OKX81" s="392"/>
      <c r="OKY81" s="381"/>
      <c r="OLG81" s="392"/>
      <c r="OLH81" s="381"/>
      <c r="OLP81" s="392"/>
      <c r="OLQ81" s="381"/>
      <c r="OLY81" s="392"/>
      <c r="OLZ81" s="381"/>
      <c r="OMH81" s="392"/>
      <c r="OMI81" s="381"/>
      <c r="OMQ81" s="392"/>
      <c r="OMR81" s="381"/>
      <c r="OMZ81" s="392"/>
      <c r="ONA81" s="381"/>
      <c r="ONI81" s="392"/>
      <c r="ONJ81" s="381"/>
      <c r="ONR81" s="392"/>
      <c r="ONS81" s="381"/>
      <c r="OOA81" s="392"/>
      <c r="OOB81" s="381"/>
      <c r="OOJ81" s="392"/>
      <c r="OOK81" s="381"/>
      <c r="OOS81" s="392"/>
      <c r="OOT81" s="381"/>
      <c r="OPB81" s="392"/>
      <c r="OPC81" s="381"/>
      <c r="OPK81" s="392"/>
      <c r="OPL81" s="381"/>
      <c r="OPT81" s="392"/>
      <c r="OPU81" s="381"/>
      <c r="OQC81" s="392"/>
      <c r="OQD81" s="381"/>
      <c r="OQL81" s="392"/>
      <c r="OQM81" s="381"/>
      <c r="OQU81" s="392"/>
      <c r="OQV81" s="381"/>
      <c r="ORD81" s="392"/>
      <c r="ORE81" s="381"/>
      <c r="ORM81" s="392"/>
      <c r="ORN81" s="381"/>
      <c r="ORV81" s="392"/>
      <c r="ORW81" s="381"/>
      <c r="OSE81" s="392"/>
      <c r="OSF81" s="381"/>
      <c r="OSN81" s="392"/>
      <c r="OSO81" s="381"/>
      <c r="OSW81" s="392"/>
      <c r="OSX81" s="381"/>
      <c r="OTF81" s="392"/>
      <c r="OTG81" s="381"/>
      <c r="OTO81" s="392"/>
      <c r="OTP81" s="381"/>
      <c r="OTX81" s="392"/>
      <c r="OTY81" s="381"/>
      <c r="OUG81" s="392"/>
      <c r="OUH81" s="381"/>
      <c r="OUP81" s="392"/>
      <c r="OUQ81" s="381"/>
      <c r="OUY81" s="392"/>
      <c r="OUZ81" s="381"/>
      <c r="OVH81" s="392"/>
      <c r="OVI81" s="381"/>
      <c r="OVQ81" s="392"/>
      <c r="OVR81" s="381"/>
      <c r="OVZ81" s="392"/>
      <c r="OWA81" s="381"/>
      <c r="OWI81" s="392"/>
      <c r="OWJ81" s="381"/>
      <c r="OWR81" s="392"/>
      <c r="OWS81" s="381"/>
      <c r="OXA81" s="392"/>
      <c r="OXB81" s="381"/>
      <c r="OXJ81" s="392"/>
      <c r="OXK81" s="381"/>
      <c r="OXS81" s="392"/>
      <c r="OXT81" s="381"/>
      <c r="OYB81" s="392"/>
      <c r="OYC81" s="381"/>
      <c r="OYK81" s="392"/>
      <c r="OYL81" s="381"/>
      <c r="OYT81" s="392"/>
      <c r="OYU81" s="381"/>
      <c r="OZC81" s="392"/>
      <c r="OZD81" s="381"/>
      <c r="OZL81" s="392"/>
      <c r="OZM81" s="381"/>
      <c r="OZU81" s="392"/>
      <c r="OZV81" s="381"/>
      <c r="PAD81" s="392"/>
      <c r="PAE81" s="381"/>
      <c r="PAM81" s="392"/>
      <c r="PAN81" s="381"/>
      <c r="PAV81" s="392"/>
      <c r="PAW81" s="381"/>
      <c r="PBE81" s="392"/>
      <c r="PBF81" s="381"/>
      <c r="PBN81" s="392"/>
      <c r="PBO81" s="381"/>
      <c r="PBW81" s="392"/>
      <c r="PBX81" s="381"/>
      <c r="PCF81" s="392"/>
      <c r="PCG81" s="381"/>
      <c r="PCO81" s="392"/>
      <c r="PCP81" s="381"/>
      <c r="PCX81" s="392"/>
      <c r="PCY81" s="381"/>
      <c r="PDG81" s="392"/>
      <c r="PDH81" s="381"/>
      <c r="PDP81" s="392"/>
      <c r="PDQ81" s="381"/>
      <c r="PDY81" s="392"/>
      <c r="PDZ81" s="381"/>
      <c r="PEH81" s="392"/>
      <c r="PEI81" s="381"/>
      <c r="PEQ81" s="392"/>
      <c r="PER81" s="381"/>
      <c r="PEZ81" s="392"/>
      <c r="PFA81" s="381"/>
      <c r="PFI81" s="392"/>
      <c r="PFJ81" s="381"/>
      <c r="PFR81" s="392"/>
      <c r="PFS81" s="381"/>
      <c r="PGA81" s="392"/>
      <c r="PGB81" s="381"/>
      <c r="PGJ81" s="392"/>
      <c r="PGK81" s="381"/>
      <c r="PGS81" s="392"/>
      <c r="PGT81" s="381"/>
      <c r="PHB81" s="392"/>
      <c r="PHC81" s="381"/>
      <c r="PHK81" s="392"/>
      <c r="PHL81" s="381"/>
      <c r="PHT81" s="392"/>
      <c r="PHU81" s="381"/>
      <c r="PIC81" s="392"/>
      <c r="PID81" s="381"/>
      <c r="PIL81" s="392"/>
      <c r="PIM81" s="381"/>
      <c r="PIU81" s="392"/>
      <c r="PIV81" s="381"/>
      <c r="PJD81" s="392"/>
      <c r="PJE81" s="381"/>
      <c r="PJM81" s="392"/>
      <c r="PJN81" s="381"/>
      <c r="PJV81" s="392"/>
      <c r="PJW81" s="381"/>
      <c r="PKE81" s="392"/>
      <c r="PKF81" s="381"/>
      <c r="PKN81" s="392"/>
      <c r="PKO81" s="381"/>
      <c r="PKW81" s="392"/>
      <c r="PKX81" s="381"/>
      <c r="PLF81" s="392"/>
      <c r="PLG81" s="381"/>
      <c r="PLO81" s="392"/>
      <c r="PLP81" s="381"/>
      <c r="PLX81" s="392"/>
      <c r="PLY81" s="381"/>
      <c r="PMG81" s="392"/>
      <c r="PMH81" s="381"/>
      <c r="PMP81" s="392"/>
      <c r="PMQ81" s="381"/>
      <c r="PMY81" s="392"/>
      <c r="PMZ81" s="381"/>
      <c r="PNH81" s="392"/>
      <c r="PNI81" s="381"/>
      <c r="PNQ81" s="392"/>
      <c r="PNR81" s="381"/>
      <c r="PNZ81" s="392"/>
      <c r="POA81" s="381"/>
      <c r="POI81" s="392"/>
      <c r="POJ81" s="381"/>
      <c r="POR81" s="392"/>
      <c r="POS81" s="381"/>
      <c r="PPA81" s="392"/>
      <c r="PPB81" s="381"/>
      <c r="PPJ81" s="392"/>
      <c r="PPK81" s="381"/>
      <c r="PPS81" s="392"/>
      <c r="PPT81" s="381"/>
      <c r="PQB81" s="392"/>
      <c r="PQC81" s="381"/>
      <c r="PQK81" s="392"/>
      <c r="PQL81" s="381"/>
      <c r="PQT81" s="392"/>
      <c r="PQU81" s="381"/>
      <c r="PRC81" s="392"/>
      <c r="PRD81" s="381"/>
      <c r="PRL81" s="392"/>
      <c r="PRM81" s="381"/>
      <c r="PRU81" s="392"/>
      <c r="PRV81" s="381"/>
      <c r="PSD81" s="392"/>
      <c r="PSE81" s="381"/>
      <c r="PSM81" s="392"/>
      <c r="PSN81" s="381"/>
      <c r="PSV81" s="392"/>
      <c r="PSW81" s="381"/>
      <c r="PTE81" s="392"/>
      <c r="PTF81" s="381"/>
      <c r="PTN81" s="392"/>
      <c r="PTO81" s="381"/>
      <c r="PTW81" s="392"/>
      <c r="PTX81" s="381"/>
      <c r="PUF81" s="392"/>
      <c r="PUG81" s="381"/>
      <c r="PUO81" s="392"/>
      <c r="PUP81" s="381"/>
      <c r="PUX81" s="392"/>
      <c r="PUY81" s="381"/>
      <c r="PVG81" s="392"/>
      <c r="PVH81" s="381"/>
      <c r="PVP81" s="392"/>
      <c r="PVQ81" s="381"/>
      <c r="PVY81" s="392"/>
      <c r="PVZ81" s="381"/>
      <c r="PWH81" s="392"/>
      <c r="PWI81" s="381"/>
      <c r="PWQ81" s="392"/>
      <c r="PWR81" s="381"/>
      <c r="PWZ81" s="392"/>
      <c r="PXA81" s="381"/>
      <c r="PXI81" s="392"/>
      <c r="PXJ81" s="381"/>
      <c r="PXR81" s="392"/>
      <c r="PXS81" s="381"/>
      <c r="PYA81" s="392"/>
      <c r="PYB81" s="381"/>
      <c r="PYJ81" s="392"/>
      <c r="PYK81" s="381"/>
      <c r="PYS81" s="392"/>
      <c r="PYT81" s="381"/>
      <c r="PZB81" s="392"/>
      <c r="PZC81" s="381"/>
      <c r="PZK81" s="392"/>
      <c r="PZL81" s="381"/>
      <c r="PZT81" s="392"/>
      <c r="PZU81" s="381"/>
      <c r="QAC81" s="392"/>
      <c r="QAD81" s="381"/>
      <c r="QAL81" s="392"/>
      <c r="QAM81" s="381"/>
      <c r="QAU81" s="392"/>
      <c r="QAV81" s="381"/>
      <c r="QBD81" s="392"/>
      <c r="QBE81" s="381"/>
      <c r="QBM81" s="392"/>
      <c r="QBN81" s="381"/>
      <c r="QBV81" s="392"/>
      <c r="QBW81" s="381"/>
      <c r="QCE81" s="392"/>
      <c r="QCF81" s="381"/>
      <c r="QCN81" s="392"/>
      <c r="QCO81" s="381"/>
      <c r="QCW81" s="392"/>
      <c r="QCX81" s="381"/>
      <c r="QDF81" s="392"/>
      <c r="QDG81" s="381"/>
      <c r="QDO81" s="392"/>
      <c r="QDP81" s="381"/>
      <c r="QDX81" s="392"/>
      <c r="QDY81" s="381"/>
      <c r="QEG81" s="392"/>
      <c r="QEH81" s="381"/>
      <c r="QEP81" s="392"/>
      <c r="QEQ81" s="381"/>
      <c r="QEY81" s="392"/>
      <c r="QEZ81" s="381"/>
      <c r="QFH81" s="392"/>
      <c r="QFI81" s="381"/>
      <c r="QFQ81" s="392"/>
      <c r="QFR81" s="381"/>
      <c r="QFZ81" s="392"/>
      <c r="QGA81" s="381"/>
      <c r="QGI81" s="392"/>
      <c r="QGJ81" s="381"/>
      <c r="QGR81" s="392"/>
      <c r="QGS81" s="381"/>
      <c r="QHA81" s="392"/>
      <c r="QHB81" s="381"/>
      <c r="QHJ81" s="392"/>
      <c r="QHK81" s="381"/>
      <c r="QHS81" s="392"/>
      <c r="QHT81" s="381"/>
      <c r="QIB81" s="392"/>
      <c r="QIC81" s="381"/>
      <c r="QIK81" s="392"/>
      <c r="QIL81" s="381"/>
      <c r="QIT81" s="392"/>
      <c r="QIU81" s="381"/>
      <c r="QJC81" s="392"/>
      <c r="QJD81" s="381"/>
      <c r="QJL81" s="392"/>
      <c r="QJM81" s="381"/>
      <c r="QJU81" s="392"/>
      <c r="QJV81" s="381"/>
      <c r="QKD81" s="392"/>
      <c r="QKE81" s="381"/>
      <c r="QKM81" s="392"/>
      <c r="QKN81" s="381"/>
      <c r="QKV81" s="392"/>
      <c r="QKW81" s="381"/>
      <c r="QLE81" s="392"/>
      <c r="QLF81" s="381"/>
      <c r="QLN81" s="392"/>
      <c r="QLO81" s="381"/>
      <c r="QLW81" s="392"/>
      <c r="QLX81" s="381"/>
      <c r="QMF81" s="392"/>
      <c r="QMG81" s="381"/>
      <c r="QMO81" s="392"/>
      <c r="QMP81" s="381"/>
      <c r="QMX81" s="392"/>
      <c r="QMY81" s="381"/>
      <c r="QNG81" s="392"/>
      <c r="QNH81" s="381"/>
      <c r="QNP81" s="392"/>
      <c r="QNQ81" s="381"/>
      <c r="QNY81" s="392"/>
      <c r="QNZ81" s="381"/>
      <c r="QOH81" s="392"/>
      <c r="QOI81" s="381"/>
      <c r="QOQ81" s="392"/>
      <c r="QOR81" s="381"/>
      <c r="QOZ81" s="392"/>
      <c r="QPA81" s="381"/>
      <c r="QPI81" s="392"/>
      <c r="QPJ81" s="381"/>
      <c r="QPR81" s="392"/>
      <c r="QPS81" s="381"/>
      <c r="QQA81" s="392"/>
      <c r="QQB81" s="381"/>
      <c r="QQJ81" s="392"/>
      <c r="QQK81" s="381"/>
      <c r="QQS81" s="392"/>
      <c r="QQT81" s="381"/>
      <c r="QRB81" s="392"/>
      <c r="QRC81" s="381"/>
      <c r="QRK81" s="392"/>
      <c r="QRL81" s="381"/>
      <c r="QRT81" s="392"/>
      <c r="QRU81" s="381"/>
      <c r="QSC81" s="392"/>
      <c r="QSD81" s="381"/>
      <c r="QSL81" s="392"/>
      <c r="QSM81" s="381"/>
      <c r="QSU81" s="392"/>
      <c r="QSV81" s="381"/>
      <c r="QTD81" s="392"/>
      <c r="QTE81" s="381"/>
      <c r="QTM81" s="392"/>
      <c r="QTN81" s="381"/>
      <c r="QTV81" s="392"/>
      <c r="QTW81" s="381"/>
      <c r="QUE81" s="392"/>
      <c r="QUF81" s="381"/>
      <c r="QUN81" s="392"/>
      <c r="QUO81" s="381"/>
      <c r="QUW81" s="392"/>
      <c r="QUX81" s="381"/>
      <c r="QVF81" s="392"/>
      <c r="QVG81" s="381"/>
      <c r="QVO81" s="392"/>
      <c r="QVP81" s="381"/>
      <c r="QVX81" s="392"/>
      <c r="QVY81" s="381"/>
      <c r="QWG81" s="392"/>
      <c r="QWH81" s="381"/>
      <c r="QWP81" s="392"/>
      <c r="QWQ81" s="381"/>
      <c r="QWY81" s="392"/>
      <c r="QWZ81" s="381"/>
      <c r="QXH81" s="392"/>
      <c r="QXI81" s="381"/>
      <c r="QXQ81" s="392"/>
      <c r="QXR81" s="381"/>
      <c r="QXZ81" s="392"/>
      <c r="QYA81" s="381"/>
      <c r="QYI81" s="392"/>
      <c r="QYJ81" s="381"/>
      <c r="QYR81" s="392"/>
      <c r="QYS81" s="381"/>
      <c r="QZA81" s="392"/>
      <c r="QZB81" s="381"/>
      <c r="QZJ81" s="392"/>
      <c r="QZK81" s="381"/>
      <c r="QZS81" s="392"/>
      <c r="QZT81" s="381"/>
      <c r="RAB81" s="392"/>
      <c r="RAC81" s="381"/>
      <c r="RAK81" s="392"/>
      <c r="RAL81" s="381"/>
      <c r="RAT81" s="392"/>
      <c r="RAU81" s="381"/>
      <c r="RBC81" s="392"/>
      <c r="RBD81" s="381"/>
      <c r="RBL81" s="392"/>
      <c r="RBM81" s="381"/>
      <c r="RBU81" s="392"/>
      <c r="RBV81" s="381"/>
      <c r="RCD81" s="392"/>
      <c r="RCE81" s="381"/>
      <c r="RCM81" s="392"/>
      <c r="RCN81" s="381"/>
      <c r="RCV81" s="392"/>
      <c r="RCW81" s="381"/>
      <c r="RDE81" s="392"/>
      <c r="RDF81" s="381"/>
      <c r="RDN81" s="392"/>
      <c r="RDO81" s="381"/>
      <c r="RDW81" s="392"/>
      <c r="RDX81" s="381"/>
      <c r="REF81" s="392"/>
      <c r="REG81" s="381"/>
      <c r="REO81" s="392"/>
      <c r="REP81" s="381"/>
      <c r="REX81" s="392"/>
      <c r="REY81" s="381"/>
      <c r="RFG81" s="392"/>
      <c r="RFH81" s="381"/>
      <c r="RFP81" s="392"/>
      <c r="RFQ81" s="381"/>
      <c r="RFY81" s="392"/>
      <c r="RFZ81" s="381"/>
      <c r="RGH81" s="392"/>
      <c r="RGI81" s="381"/>
      <c r="RGQ81" s="392"/>
      <c r="RGR81" s="381"/>
      <c r="RGZ81" s="392"/>
      <c r="RHA81" s="381"/>
      <c r="RHI81" s="392"/>
      <c r="RHJ81" s="381"/>
      <c r="RHR81" s="392"/>
      <c r="RHS81" s="381"/>
      <c r="RIA81" s="392"/>
      <c r="RIB81" s="381"/>
      <c r="RIJ81" s="392"/>
      <c r="RIK81" s="381"/>
      <c r="RIS81" s="392"/>
      <c r="RIT81" s="381"/>
      <c r="RJB81" s="392"/>
      <c r="RJC81" s="381"/>
      <c r="RJK81" s="392"/>
      <c r="RJL81" s="381"/>
      <c r="RJT81" s="392"/>
      <c r="RJU81" s="381"/>
      <c r="RKC81" s="392"/>
      <c r="RKD81" s="381"/>
      <c r="RKL81" s="392"/>
      <c r="RKM81" s="381"/>
      <c r="RKU81" s="392"/>
      <c r="RKV81" s="381"/>
      <c r="RLD81" s="392"/>
      <c r="RLE81" s="381"/>
      <c r="RLM81" s="392"/>
      <c r="RLN81" s="381"/>
      <c r="RLV81" s="392"/>
      <c r="RLW81" s="381"/>
      <c r="RME81" s="392"/>
      <c r="RMF81" s="381"/>
      <c r="RMN81" s="392"/>
      <c r="RMO81" s="381"/>
      <c r="RMW81" s="392"/>
      <c r="RMX81" s="381"/>
      <c r="RNF81" s="392"/>
      <c r="RNG81" s="381"/>
      <c r="RNO81" s="392"/>
      <c r="RNP81" s="381"/>
      <c r="RNX81" s="392"/>
      <c r="RNY81" s="381"/>
      <c r="ROG81" s="392"/>
      <c r="ROH81" s="381"/>
      <c r="ROP81" s="392"/>
      <c r="ROQ81" s="381"/>
      <c r="ROY81" s="392"/>
      <c r="ROZ81" s="381"/>
      <c r="RPH81" s="392"/>
      <c r="RPI81" s="381"/>
      <c r="RPQ81" s="392"/>
      <c r="RPR81" s="381"/>
      <c r="RPZ81" s="392"/>
      <c r="RQA81" s="381"/>
      <c r="RQI81" s="392"/>
      <c r="RQJ81" s="381"/>
      <c r="RQR81" s="392"/>
      <c r="RQS81" s="381"/>
      <c r="RRA81" s="392"/>
      <c r="RRB81" s="381"/>
      <c r="RRJ81" s="392"/>
      <c r="RRK81" s="381"/>
      <c r="RRS81" s="392"/>
      <c r="RRT81" s="381"/>
      <c r="RSB81" s="392"/>
      <c r="RSC81" s="381"/>
      <c r="RSK81" s="392"/>
      <c r="RSL81" s="381"/>
      <c r="RST81" s="392"/>
      <c r="RSU81" s="381"/>
      <c r="RTC81" s="392"/>
      <c r="RTD81" s="381"/>
      <c r="RTL81" s="392"/>
      <c r="RTM81" s="381"/>
      <c r="RTU81" s="392"/>
      <c r="RTV81" s="381"/>
      <c r="RUD81" s="392"/>
      <c r="RUE81" s="381"/>
      <c r="RUM81" s="392"/>
      <c r="RUN81" s="381"/>
      <c r="RUV81" s="392"/>
      <c r="RUW81" s="381"/>
      <c r="RVE81" s="392"/>
      <c r="RVF81" s="381"/>
      <c r="RVN81" s="392"/>
      <c r="RVO81" s="381"/>
      <c r="RVW81" s="392"/>
      <c r="RVX81" s="381"/>
      <c r="RWF81" s="392"/>
      <c r="RWG81" s="381"/>
      <c r="RWO81" s="392"/>
      <c r="RWP81" s="381"/>
      <c r="RWX81" s="392"/>
      <c r="RWY81" s="381"/>
      <c r="RXG81" s="392"/>
      <c r="RXH81" s="381"/>
      <c r="RXP81" s="392"/>
      <c r="RXQ81" s="381"/>
      <c r="RXY81" s="392"/>
      <c r="RXZ81" s="381"/>
      <c r="RYH81" s="392"/>
      <c r="RYI81" s="381"/>
      <c r="RYQ81" s="392"/>
      <c r="RYR81" s="381"/>
      <c r="RYZ81" s="392"/>
      <c r="RZA81" s="381"/>
      <c r="RZI81" s="392"/>
      <c r="RZJ81" s="381"/>
      <c r="RZR81" s="392"/>
      <c r="RZS81" s="381"/>
      <c r="SAA81" s="392"/>
      <c r="SAB81" s="381"/>
      <c r="SAJ81" s="392"/>
      <c r="SAK81" s="381"/>
      <c r="SAS81" s="392"/>
      <c r="SAT81" s="381"/>
      <c r="SBB81" s="392"/>
      <c r="SBC81" s="381"/>
      <c r="SBK81" s="392"/>
      <c r="SBL81" s="381"/>
      <c r="SBT81" s="392"/>
      <c r="SBU81" s="381"/>
      <c r="SCC81" s="392"/>
      <c r="SCD81" s="381"/>
      <c r="SCL81" s="392"/>
      <c r="SCM81" s="381"/>
      <c r="SCU81" s="392"/>
      <c r="SCV81" s="381"/>
      <c r="SDD81" s="392"/>
      <c r="SDE81" s="381"/>
      <c r="SDM81" s="392"/>
      <c r="SDN81" s="381"/>
      <c r="SDV81" s="392"/>
      <c r="SDW81" s="381"/>
      <c r="SEE81" s="392"/>
      <c r="SEF81" s="381"/>
      <c r="SEN81" s="392"/>
      <c r="SEO81" s="381"/>
      <c r="SEW81" s="392"/>
      <c r="SEX81" s="381"/>
      <c r="SFF81" s="392"/>
      <c r="SFG81" s="381"/>
      <c r="SFO81" s="392"/>
      <c r="SFP81" s="381"/>
      <c r="SFX81" s="392"/>
      <c r="SFY81" s="381"/>
      <c r="SGG81" s="392"/>
      <c r="SGH81" s="381"/>
      <c r="SGP81" s="392"/>
      <c r="SGQ81" s="381"/>
      <c r="SGY81" s="392"/>
      <c r="SGZ81" s="381"/>
      <c r="SHH81" s="392"/>
      <c r="SHI81" s="381"/>
      <c r="SHQ81" s="392"/>
      <c r="SHR81" s="381"/>
      <c r="SHZ81" s="392"/>
      <c r="SIA81" s="381"/>
      <c r="SII81" s="392"/>
      <c r="SIJ81" s="381"/>
      <c r="SIR81" s="392"/>
      <c r="SIS81" s="381"/>
      <c r="SJA81" s="392"/>
      <c r="SJB81" s="381"/>
      <c r="SJJ81" s="392"/>
      <c r="SJK81" s="381"/>
      <c r="SJS81" s="392"/>
      <c r="SJT81" s="381"/>
      <c r="SKB81" s="392"/>
      <c r="SKC81" s="381"/>
      <c r="SKK81" s="392"/>
      <c r="SKL81" s="381"/>
      <c r="SKT81" s="392"/>
      <c r="SKU81" s="381"/>
      <c r="SLC81" s="392"/>
      <c r="SLD81" s="381"/>
      <c r="SLL81" s="392"/>
      <c r="SLM81" s="381"/>
      <c r="SLU81" s="392"/>
      <c r="SLV81" s="381"/>
      <c r="SMD81" s="392"/>
      <c r="SME81" s="381"/>
      <c r="SMM81" s="392"/>
      <c r="SMN81" s="381"/>
      <c r="SMV81" s="392"/>
      <c r="SMW81" s="381"/>
      <c r="SNE81" s="392"/>
      <c r="SNF81" s="381"/>
      <c r="SNN81" s="392"/>
      <c r="SNO81" s="381"/>
      <c r="SNW81" s="392"/>
      <c r="SNX81" s="381"/>
      <c r="SOF81" s="392"/>
      <c r="SOG81" s="381"/>
      <c r="SOO81" s="392"/>
      <c r="SOP81" s="381"/>
      <c r="SOX81" s="392"/>
      <c r="SOY81" s="381"/>
      <c r="SPG81" s="392"/>
      <c r="SPH81" s="381"/>
      <c r="SPP81" s="392"/>
      <c r="SPQ81" s="381"/>
      <c r="SPY81" s="392"/>
      <c r="SPZ81" s="381"/>
      <c r="SQH81" s="392"/>
      <c r="SQI81" s="381"/>
      <c r="SQQ81" s="392"/>
      <c r="SQR81" s="381"/>
      <c r="SQZ81" s="392"/>
      <c r="SRA81" s="381"/>
      <c r="SRI81" s="392"/>
      <c r="SRJ81" s="381"/>
      <c r="SRR81" s="392"/>
      <c r="SRS81" s="381"/>
      <c r="SSA81" s="392"/>
      <c r="SSB81" s="381"/>
      <c r="SSJ81" s="392"/>
      <c r="SSK81" s="381"/>
      <c r="SSS81" s="392"/>
      <c r="SST81" s="381"/>
      <c r="STB81" s="392"/>
      <c r="STC81" s="381"/>
      <c r="STK81" s="392"/>
      <c r="STL81" s="381"/>
      <c r="STT81" s="392"/>
      <c r="STU81" s="381"/>
      <c r="SUC81" s="392"/>
      <c r="SUD81" s="381"/>
      <c r="SUL81" s="392"/>
      <c r="SUM81" s="381"/>
      <c r="SUU81" s="392"/>
      <c r="SUV81" s="381"/>
      <c r="SVD81" s="392"/>
      <c r="SVE81" s="381"/>
      <c r="SVM81" s="392"/>
      <c r="SVN81" s="381"/>
      <c r="SVV81" s="392"/>
      <c r="SVW81" s="381"/>
      <c r="SWE81" s="392"/>
      <c r="SWF81" s="381"/>
      <c r="SWN81" s="392"/>
      <c r="SWO81" s="381"/>
      <c r="SWW81" s="392"/>
      <c r="SWX81" s="381"/>
      <c r="SXF81" s="392"/>
      <c r="SXG81" s="381"/>
      <c r="SXO81" s="392"/>
      <c r="SXP81" s="381"/>
      <c r="SXX81" s="392"/>
      <c r="SXY81" s="381"/>
      <c r="SYG81" s="392"/>
      <c r="SYH81" s="381"/>
      <c r="SYP81" s="392"/>
      <c r="SYQ81" s="381"/>
      <c r="SYY81" s="392"/>
      <c r="SYZ81" s="381"/>
      <c r="SZH81" s="392"/>
      <c r="SZI81" s="381"/>
      <c r="SZQ81" s="392"/>
      <c r="SZR81" s="381"/>
      <c r="SZZ81" s="392"/>
      <c r="TAA81" s="381"/>
      <c r="TAI81" s="392"/>
      <c r="TAJ81" s="381"/>
      <c r="TAR81" s="392"/>
      <c r="TAS81" s="381"/>
      <c r="TBA81" s="392"/>
      <c r="TBB81" s="381"/>
      <c r="TBJ81" s="392"/>
      <c r="TBK81" s="381"/>
      <c r="TBS81" s="392"/>
      <c r="TBT81" s="381"/>
      <c r="TCB81" s="392"/>
      <c r="TCC81" s="381"/>
      <c r="TCK81" s="392"/>
      <c r="TCL81" s="381"/>
      <c r="TCT81" s="392"/>
      <c r="TCU81" s="381"/>
      <c r="TDC81" s="392"/>
      <c r="TDD81" s="381"/>
      <c r="TDL81" s="392"/>
      <c r="TDM81" s="381"/>
      <c r="TDU81" s="392"/>
      <c r="TDV81" s="381"/>
      <c r="TED81" s="392"/>
      <c r="TEE81" s="381"/>
      <c r="TEM81" s="392"/>
      <c r="TEN81" s="381"/>
      <c r="TEV81" s="392"/>
      <c r="TEW81" s="381"/>
      <c r="TFE81" s="392"/>
      <c r="TFF81" s="381"/>
      <c r="TFN81" s="392"/>
      <c r="TFO81" s="381"/>
      <c r="TFW81" s="392"/>
      <c r="TFX81" s="381"/>
      <c r="TGF81" s="392"/>
      <c r="TGG81" s="381"/>
      <c r="TGO81" s="392"/>
      <c r="TGP81" s="381"/>
      <c r="TGX81" s="392"/>
      <c r="TGY81" s="381"/>
      <c r="THG81" s="392"/>
      <c r="THH81" s="381"/>
      <c r="THP81" s="392"/>
      <c r="THQ81" s="381"/>
      <c r="THY81" s="392"/>
      <c r="THZ81" s="381"/>
      <c r="TIH81" s="392"/>
      <c r="TII81" s="381"/>
      <c r="TIQ81" s="392"/>
      <c r="TIR81" s="381"/>
      <c r="TIZ81" s="392"/>
      <c r="TJA81" s="381"/>
      <c r="TJI81" s="392"/>
      <c r="TJJ81" s="381"/>
      <c r="TJR81" s="392"/>
      <c r="TJS81" s="381"/>
      <c r="TKA81" s="392"/>
      <c r="TKB81" s="381"/>
      <c r="TKJ81" s="392"/>
      <c r="TKK81" s="381"/>
      <c r="TKS81" s="392"/>
      <c r="TKT81" s="381"/>
      <c r="TLB81" s="392"/>
      <c r="TLC81" s="381"/>
      <c r="TLK81" s="392"/>
      <c r="TLL81" s="381"/>
      <c r="TLT81" s="392"/>
      <c r="TLU81" s="381"/>
      <c r="TMC81" s="392"/>
      <c r="TMD81" s="381"/>
      <c r="TML81" s="392"/>
      <c r="TMM81" s="381"/>
      <c r="TMU81" s="392"/>
      <c r="TMV81" s="381"/>
      <c r="TND81" s="392"/>
      <c r="TNE81" s="381"/>
      <c r="TNM81" s="392"/>
      <c r="TNN81" s="381"/>
      <c r="TNV81" s="392"/>
      <c r="TNW81" s="381"/>
      <c r="TOE81" s="392"/>
      <c r="TOF81" s="381"/>
      <c r="TON81" s="392"/>
      <c r="TOO81" s="381"/>
      <c r="TOW81" s="392"/>
      <c r="TOX81" s="381"/>
      <c r="TPF81" s="392"/>
      <c r="TPG81" s="381"/>
      <c r="TPO81" s="392"/>
      <c r="TPP81" s="381"/>
      <c r="TPX81" s="392"/>
      <c r="TPY81" s="381"/>
      <c r="TQG81" s="392"/>
      <c r="TQH81" s="381"/>
      <c r="TQP81" s="392"/>
      <c r="TQQ81" s="381"/>
      <c r="TQY81" s="392"/>
      <c r="TQZ81" s="381"/>
      <c r="TRH81" s="392"/>
      <c r="TRI81" s="381"/>
      <c r="TRQ81" s="392"/>
      <c r="TRR81" s="381"/>
      <c r="TRZ81" s="392"/>
      <c r="TSA81" s="381"/>
      <c r="TSI81" s="392"/>
      <c r="TSJ81" s="381"/>
      <c r="TSR81" s="392"/>
      <c r="TSS81" s="381"/>
      <c r="TTA81" s="392"/>
      <c r="TTB81" s="381"/>
      <c r="TTJ81" s="392"/>
      <c r="TTK81" s="381"/>
      <c r="TTS81" s="392"/>
      <c r="TTT81" s="381"/>
      <c r="TUB81" s="392"/>
      <c r="TUC81" s="381"/>
      <c r="TUK81" s="392"/>
      <c r="TUL81" s="381"/>
      <c r="TUT81" s="392"/>
      <c r="TUU81" s="381"/>
      <c r="TVC81" s="392"/>
      <c r="TVD81" s="381"/>
      <c r="TVL81" s="392"/>
      <c r="TVM81" s="381"/>
      <c r="TVU81" s="392"/>
      <c r="TVV81" s="381"/>
      <c r="TWD81" s="392"/>
      <c r="TWE81" s="381"/>
      <c r="TWM81" s="392"/>
      <c r="TWN81" s="381"/>
      <c r="TWV81" s="392"/>
      <c r="TWW81" s="381"/>
      <c r="TXE81" s="392"/>
      <c r="TXF81" s="381"/>
      <c r="TXN81" s="392"/>
      <c r="TXO81" s="381"/>
      <c r="TXW81" s="392"/>
      <c r="TXX81" s="381"/>
      <c r="TYF81" s="392"/>
      <c r="TYG81" s="381"/>
      <c r="TYO81" s="392"/>
      <c r="TYP81" s="381"/>
      <c r="TYX81" s="392"/>
      <c r="TYY81" s="381"/>
      <c r="TZG81" s="392"/>
      <c r="TZH81" s="381"/>
      <c r="TZP81" s="392"/>
      <c r="TZQ81" s="381"/>
      <c r="TZY81" s="392"/>
      <c r="TZZ81" s="381"/>
      <c r="UAH81" s="392"/>
      <c r="UAI81" s="381"/>
      <c r="UAQ81" s="392"/>
      <c r="UAR81" s="381"/>
      <c r="UAZ81" s="392"/>
      <c r="UBA81" s="381"/>
      <c r="UBI81" s="392"/>
      <c r="UBJ81" s="381"/>
      <c r="UBR81" s="392"/>
      <c r="UBS81" s="381"/>
      <c r="UCA81" s="392"/>
      <c r="UCB81" s="381"/>
      <c r="UCJ81" s="392"/>
      <c r="UCK81" s="381"/>
      <c r="UCS81" s="392"/>
      <c r="UCT81" s="381"/>
      <c r="UDB81" s="392"/>
      <c r="UDC81" s="381"/>
      <c r="UDK81" s="392"/>
      <c r="UDL81" s="381"/>
      <c r="UDT81" s="392"/>
      <c r="UDU81" s="381"/>
      <c r="UEC81" s="392"/>
      <c r="UED81" s="381"/>
      <c r="UEL81" s="392"/>
      <c r="UEM81" s="381"/>
      <c r="UEU81" s="392"/>
      <c r="UEV81" s="381"/>
      <c r="UFD81" s="392"/>
      <c r="UFE81" s="381"/>
      <c r="UFM81" s="392"/>
      <c r="UFN81" s="381"/>
      <c r="UFV81" s="392"/>
      <c r="UFW81" s="381"/>
      <c r="UGE81" s="392"/>
      <c r="UGF81" s="381"/>
      <c r="UGN81" s="392"/>
      <c r="UGO81" s="381"/>
      <c r="UGW81" s="392"/>
      <c r="UGX81" s="381"/>
      <c r="UHF81" s="392"/>
      <c r="UHG81" s="381"/>
      <c r="UHO81" s="392"/>
      <c r="UHP81" s="381"/>
      <c r="UHX81" s="392"/>
      <c r="UHY81" s="381"/>
      <c r="UIG81" s="392"/>
      <c r="UIH81" s="381"/>
      <c r="UIP81" s="392"/>
      <c r="UIQ81" s="381"/>
      <c r="UIY81" s="392"/>
      <c r="UIZ81" s="381"/>
      <c r="UJH81" s="392"/>
      <c r="UJI81" s="381"/>
      <c r="UJQ81" s="392"/>
      <c r="UJR81" s="381"/>
      <c r="UJZ81" s="392"/>
      <c r="UKA81" s="381"/>
      <c r="UKI81" s="392"/>
      <c r="UKJ81" s="381"/>
      <c r="UKR81" s="392"/>
      <c r="UKS81" s="381"/>
      <c r="ULA81" s="392"/>
      <c r="ULB81" s="381"/>
      <c r="ULJ81" s="392"/>
      <c r="ULK81" s="381"/>
      <c r="ULS81" s="392"/>
      <c r="ULT81" s="381"/>
      <c r="UMB81" s="392"/>
      <c r="UMC81" s="381"/>
      <c r="UMK81" s="392"/>
      <c r="UML81" s="381"/>
      <c r="UMT81" s="392"/>
      <c r="UMU81" s="381"/>
      <c r="UNC81" s="392"/>
      <c r="UND81" s="381"/>
      <c r="UNL81" s="392"/>
      <c r="UNM81" s="381"/>
      <c r="UNU81" s="392"/>
      <c r="UNV81" s="381"/>
      <c r="UOD81" s="392"/>
      <c r="UOE81" s="381"/>
      <c r="UOM81" s="392"/>
      <c r="UON81" s="381"/>
      <c r="UOV81" s="392"/>
      <c r="UOW81" s="381"/>
      <c r="UPE81" s="392"/>
      <c r="UPF81" s="381"/>
      <c r="UPN81" s="392"/>
      <c r="UPO81" s="381"/>
      <c r="UPW81" s="392"/>
      <c r="UPX81" s="381"/>
      <c r="UQF81" s="392"/>
      <c r="UQG81" s="381"/>
      <c r="UQO81" s="392"/>
      <c r="UQP81" s="381"/>
      <c r="UQX81" s="392"/>
      <c r="UQY81" s="381"/>
      <c r="URG81" s="392"/>
      <c r="URH81" s="381"/>
      <c r="URP81" s="392"/>
      <c r="URQ81" s="381"/>
      <c r="URY81" s="392"/>
      <c r="URZ81" s="381"/>
      <c r="USH81" s="392"/>
      <c r="USI81" s="381"/>
      <c r="USQ81" s="392"/>
      <c r="USR81" s="381"/>
      <c r="USZ81" s="392"/>
      <c r="UTA81" s="381"/>
      <c r="UTI81" s="392"/>
      <c r="UTJ81" s="381"/>
      <c r="UTR81" s="392"/>
      <c r="UTS81" s="381"/>
      <c r="UUA81" s="392"/>
      <c r="UUB81" s="381"/>
      <c r="UUJ81" s="392"/>
      <c r="UUK81" s="381"/>
      <c r="UUS81" s="392"/>
      <c r="UUT81" s="381"/>
      <c r="UVB81" s="392"/>
      <c r="UVC81" s="381"/>
      <c r="UVK81" s="392"/>
      <c r="UVL81" s="381"/>
      <c r="UVT81" s="392"/>
      <c r="UVU81" s="381"/>
      <c r="UWC81" s="392"/>
      <c r="UWD81" s="381"/>
      <c r="UWL81" s="392"/>
      <c r="UWM81" s="381"/>
      <c r="UWU81" s="392"/>
      <c r="UWV81" s="381"/>
      <c r="UXD81" s="392"/>
      <c r="UXE81" s="381"/>
      <c r="UXM81" s="392"/>
      <c r="UXN81" s="381"/>
      <c r="UXV81" s="392"/>
      <c r="UXW81" s="381"/>
      <c r="UYE81" s="392"/>
      <c r="UYF81" s="381"/>
      <c r="UYN81" s="392"/>
      <c r="UYO81" s="381"/>
      <c r="UYW81" s="392"/>
      <c r="UYX81" s="381"/>
      <c r="UZF81" s="392"/>
      <c r="UZG81" s="381"/>
      <c r="UZO81" s="392"/>
      <c r="UZP81" s="381"/>
      <c r="UZX81" s="392"/>
      <c r="UZY81" s="381"/>
      <c r="VAG81" s="392"/>
      <c r="VAH81" s="381"/>
      <c r="VAP81" s="392"/>
      <c r="VAQ81" s="381"/>
      <c r="VAY81" s="392"/>
      <c r="VAZ81" s="381"/>
      <c r="VBH81" s="392"/>
      <c r="VBI81" s="381"/>
      <c r="VBQ81" s="392"/>
      <c r="VBR81" s="381"/>
      <c r="VBZ81" s="392"/>
      <c r="VCA81" s="381"/>
      <c r="VCI81" s="392"/>
      <c r="VCJ81" s="381"/>
      <c r="VCR81" s="392"/>
      <c r="VCS81" s="381"/>
      <c r="VDA81" s="392"/>
      <c r="VDB81" s="381"/>
      <c r="VDJ81" s="392"/>
      <c r="VDK81" s="381"/>
      <c r="VDS81" s="392"/>
      <c r="VDT81" s="381"/>
      <c r="VEB81" s="392"/>
      <c r="VEC81" s="381"/>
      <c r="VEK81" s="392"/>
      <c r="VEL81" s="381"/>
      <c r="VET81" s="392"/>
      <c r="VEU81" s="381"/>
      <c r="VFC81" s="392"/>
      <c r="VFD81" s="381"/>
      <c r="VFL81" s="392"/>
      <c r="VFM81" s="381"/>
      <c r="VFU81" s="392"/>
      <c r="VFV81" s="381"/>
      <c r="VGD81" s="392"/>
      <c r="VGE81" s="381"/>
      <c r="VGM81" s="392"/>
      <c r="VGN81" s="381"/>
      <c r="VGV81" s="392"/>
      <c r="VGW81" s="381"/>
      <c r="VHE81" s="392"/>
      <c r="VHF81" s="381"/>
      <c r="VHN81" s="392"/>
      <c r="VHO81" s="381"/>
      <c r="VHW81" s="392"/>
      <c r="VHX81" s="381"/>
      <c r="VIF81" s="392"/>
      <c r="VIG81" s="381"/>
      <c r="VIO81" s="392"/>
      <c r="VIP81" s="381"/>
      <c r="VIX81" s="392"/>
      <c r="VIY81" s="381"/>
      <c r="VJG81" s="392"/>
      <c r="VJH81" s="381"/>
      <c r="VJP81" s="392"/>
      <c r="VJQ81" s="381"/>
      <c r="VJY81" s="392"/>
      <c r="VJZ81" s="381"/>
      <c r="VKH81" s="392"/>
      <c r="VKI81" s="381"/>
      <c r="VKQ81" s="392"/>
      <c r="VKR81" s="381"/>
      <c r="VKZ81" s="392"/>
      <c r="VLA81" s="381"/>
      <c r="VLI81" s="392"/>
      <c r="VLJ81" s="381"/>
      <c r="VLR81" s="392"/>
      <c r="VLS81" s="381"/>
      <c r="VMA81" s="392"/>
      <c r="VMB81" s="381"/>
      <c r="VMJ81" s="392"/>
      <c r="VMK81" s="381"/>
      <c r="VMS81" s="392"/>
      <c r="VMT81" s="381"/>
      <c r="VNB81" s="392"/>
      <c r="VNC81" s="381"/>
      <c r="VNK81" s="392"/>
      <c r="VNL81" s="381"/>
      <c r="VNT81" s="392"/>
      <c r="VNU81" s="381"/>
      <c r="VOC81" s="392"/>
      <c r="VOD81" s="381"/>
      <c r="VOL81" s="392"/>
      <c r="VOM81" s="381"/>
      <c r="VOU81" s="392"/>
      <c r="VOV81" s="381"/>
      <c r="VPD81" s="392"/>
      <c r="VPE81" s="381"/>
      <c r="VPM81" s="392"/>
      <c r="VPN81" s="381"/>
      <c r="VPV81" s="392"/>
      <c r="VPW81" s="381"/>
      <c r="VQE81" s="392"/>
      <c r="VQF81" s="381"/>
      <c r="VQN81" s="392"/>
      <c r="VQO81" s="381"/>
      <c r="VQW81" s="392"/>
      <c r="VQX81" s="381"/>
      <c r="VRF81" s="392"/>
      <c r="VRG81" s="381"/>
      <c r="VRO81" s="392"/>
      <c r="VRP81" s="381"/>
      <c r="VRX81" s="392"/>
      <c r="VRY81" s="381"/>
      <c r="VSG81" s="392"/>
      <c r="VSH81" s="381"/>
      <c r="VSP81" s="392"/>
      <c r="VSQ81" s="381"/>
      <c r="VSY81" s="392"/>
      <c r="VSZ81" s="381"/>
      <c r="VTH81" s="392"/>
      <c r="VTI81" s="381"/>
      <c r="VTQ81" s="392"/>
      <c r="VTR81" s="381"/>
      <c r="VTZ81" s="392"/>
      <c r="VUA81" s="381"/>
      <c r="VUI81" s="392"/>
      <c r="VUJ81" s="381"/>
      <c r="VUR81" s="392"/>
      <c r="VUS81" s="381"/>
      <c r="VVA81" s="392"/>
      <c r="VVB81" s="381"/>
      <c r="VVJ81" s="392"/>
      <c r="VVK81" s="381"/>
      <c r="VVS81" s="392"/>
      <c r="VVT81" s="381"/>
      <c r="VWB81" s="392"/>
      <c r="VWC81" s="381"/>
      <c r="VWK81" s="392"/>
      <c r="VWL81" s="381"/>
      <c r="VWT81" s="392"/>
      <c r="VWU81" s="381"/>
      <c r="VXC81" s="392"/>
      <c r="VXD81" s="381"/>
      <c r="VXL81" s="392"/>
      <c r="VXM81" s="381"/>
      <c r="VXU81" s="392"/>
      <c r="VXV81" s="381"/>
      <c r="VYD81" s="392"/>
      <c r="VYE81" s="381"/>
      <c r="VYM81" s="392"/>
      <c r="VYN81" s="381"/>
      <c r="VYV81" s="392"/>
      <c r="VYW81" s="381"/>
      <c r="VZE81" s="392"/>
      <c r="VZF81" s="381"/>
      <c r="VZN81" s="392"/>
      <c r="VZO81" s="381"/>
      <c r="VZW81" s="392"/>
      <c r="VZX81" s="381"/>
      <c r="WAF81" s="392"/>
      <c r="WAG81" s="381"/>
      <c r="WAO81" s="392"/>
      <c r="WAP81" s="381"/>
      <c r="WAX81" s="392"/>
      <c r="WAY81" s="381"/>
      <c r="WBG81" s="392"/>
      <c r="WBH81" s="381"/>
      <c r="WBP81" s="392"/>
      <c r="WBQ81" s="381"/>
      <c r="WBY81" s="392"/>
      <c r="WBZ81" s="381"/>
      <c r="WCH81" s="392"/>
      <c r="WCI81" s="381"/>
      <c r="WCQ81" s="392"/>
      <c r="WCR81" s="381"/>
      <c r="WCZ81" s="392"/>
      <c r="WDA81" s="381"/>
      <c r="WDI81" s="392"/>
      <c r="WDJ81" s="381"/>
      <c r="WDR81" s="392"/>
      <c r="WDS81" s="381"/>
      <c r="WEA81" s="392"/>
      <c r="WEB81" s="381"/>
      <c r="WEJ81" s="392"/>
      <c r="WEK81" s="381"/>
      <c r="WES81" s="392"/>
      <c r="WET81" s="381"/>
      <c r="WFB81" s="392"/>
      <c r="WFC81" s="381"/>
      <c r="WFK81" s="392"/>
      <c r="WFL81" s="381"/>
      <c r="WFT81" s="392"/>
      <c r="WFU81" s="381"/>
      <c r="WGC81" s="392"/>
      <c r="WGD81" s="381"/>
      <c r="WGL81" s="392"/>
      <c r="WGM81" s="381"/>
      <c r="WGU81" s="392"/>
      <c r="WGV81" s="381"/>
      <c r="WHD81" s="392"/>
      <c r="WHE81" s="381"/>
      <c r="WHM81" s="392"/>
      <c r="WHN81" s="381"/>
      <c r="WHV81" s="392"/>
      <c r="WHW81" s="381"/>
      <c r="WIE81" s="392"/>
      <c r="WIF81" s="381"/>
      <c r="WIN81" s="392"/>
      <c r="WIO81" s="381"/>
      <c r="WIW81" s="392"/>
      <c r="WIX81" s="381"/>
      <c r="WJF81" s="392"/>
      <c r="WJG81" s="381"/>
      <c r="WJO81" s="392"/>
      <c r="WJP81" s="381"/>
      <c r="WJX81" s="392"/>
      <c r="WJY81" s="381"/>
      <c r="WKG81" s="392"/>
      <c r="WKH81" s="381"/>
      <c r="WKP81" s="392"/>
      <c r="WKQ81" s="381"/>
      <c r="WKY81" s="392"/>
      <c r="WKZ81" s="381"/>
      <c r="WLH81" s="392"/>
      <c r="WLI81" s="381"/>
      <c r="WLQ81" s="392"/>
      <c r="WLR81" s="381"/>
      <c r="WLZ81" s="392"/>
      <c r="WMA81" s="381"/>
      <c r="WMI81" s="392"/>
      <c r="WMJ81" s="381"/>
      <c r="WMR81" s="392"/>
      <c r="WMS81" s="381"/>
      <c r="WNA81" s="392"/>
      <c r="WNB81" s="381"/>
      <c r="WNJ81" s="392"/>
      <c r="WNK81" s="381"/>
      <c r="WNS81" s="392"/>
      <c r="WNT81" s="381"/>
      <c r="WOB81" s="392"/>
      <c r="WOC81" s="381"/>
      <c r="WOK81" s="392"/>
      <c r="WOL81" s="381"/>
      <c r="WOT81" s="392"/>
      <c r="WOU81" s="381"/>
      <c r="WPC81" s="392"/>
      <c r="WPD81" s="381"/>
      <c r="WPL81" s="392"/>
      <c r="WPM81" s="381"/>
      <c r="WPU81" s="392"/>
      <c r="WPV81" s="381"/>
      <c r="WQD81" s="392"/>
      <c r="WQE81" s="381"/>
      <c r="WQM81" s="392"/>
      <c r="WQN81" s="381"/>
      <c r="WQV81" s="392"/>
      <c r="WQW81" s="381"/>
      <c r="WRE81" s="392"/>
      <c r="WRF81" s="381"/>
      <c r="WRN81" s="392"/>
      <c r="WRO81" s="381"/>
      <c r="WRW81" s="392"/>
      <c r="WRX81" s="381"/>
      <c r="WSF81" s="392"/>
      <c r="WSG81" s="381"/>
      <c r="WSO81" s="392"/>
      <c r="WSP81" s="381"/>
      <c r="WSX81" s="392"/>
      <c r="WSY81" s="381"/>
      <c r="WTG81" s="392"/>
      <c r="WTH81" s="381"/>
      <c r="WTP81" s="392"/>
      <c r="WTQ81" s="381"/>
      <c r="WTY81" s="392"/>
      <c r="WTZ81" s="381"/>
      <c r="WUH81" s="392"/>
      <c r="WUI81" s="381"/>
      <c r="WUQ81" s="392"/>
      <c r="WUR81" s="381"/>
      <c r="WUZ81" s="392"/>
      <c r="WVA81" s="381"/>
      <c r="WVI81" s="392"/>
      <c r="WVJ81" s="381"/>
      <c r="WVR81" s="392"/>
      <c r="WVS81" s="381"/>
      <c r="WWA81" s="392"/>
      <c r="WWB81" s="381"/>
      <c r="WWJ81" s="392"/>
      <c r="WWK81" s="381"/>
      <c r="WWS81" s="392"/>
      <c r="WWT81" s="381"/>
      <c r="WXB81" s="392"/>
      <c r="WXC81" s="381"/>
      <c r="WXK81" s="392"/>
      <c r="WXL81" s="381"/>
      <c r="WXT81" s="392"/>
      <c r="WXU81" s="381"/>
      <c r="WYC81" s="392"/>
      <c r="WYD81" s="381"/>
      <c r="WYL81" s="392"/>
      <c r="WYM81" s="381"/>
      <c r="WYU81" s="392"/>
      <c r="WYV81" s="381"/>
      <c r="WZD81" s="392"/>
      <c r="WZE81" s="381"/>
      <c r="WZM81" s="392"/>
      <c r="WZN81" s="381"/>
      <c r="WZV81" s="392"/>
      <c r="WZW81" s="381"/>
      <c r="XAE81" s="392"/>
      <c r="XAF81" s="381"/>
      <c r="XAN81" s="392"/>
      <c r="XAO81" s="381"/>
      <c r="XAW81" s="392"/>
      <c r="XAX81" s="381"/>
      <c r="XBF81" s="392"/>
      <c r="XBG81" s="381"/>
      <c r="XBO81" s="392"/>
      <c r="XBP81" s="381"/>
      <c r="XBX81" s="392"/>
      <c r="XBY81" s="381"/>
      <c r="XCG81" s="392"/>
      <c r="XCH81" s="381"/>
      <c r="XCP81" s="392"/>
      <c r="XCQ81" s="381"/>
      <c r="XCY81" s="392"/>
      <c r="XCZ81" s="381"/>
      <c r="XDH81" s="392"/>
      <c r="XDI81" s="381"/>
      <c r="XDQ81" s="392"/>
      <c r="XDR81" s="381"/>
      <c r="XDZ81" s="392"/>
      <c r="XEA81" s="381"/>
      <c r="XEI81" s="392"/>
      <c r="XEJ81" s="381"/>
      <c r="XER81" s="392"/>
      <c r="XES81" s="381"/>
      <c r="XFA81" s="392"/>
      <c r="XFB81" s="381"/>
    </row>
    <row r="82" spans="1:1019 1027:2045 2053:3071 3079:5114 5122:6140 6148:7166 7174:8192 8200:9209 9217:10235 10243:11261 11269:12287 12295:14330 14338:15356 15364:16382" s="378" customFormat="1">
      <c r="A82" s="392"/>
      <c r="B82" s="381"/>
      <c r="J82" s="392"/>
      <c r="K82" s="381"/>
      <c r="S82" s="392"/>
      <c r="T82" s="381"/>
      <c r="AB82" s="392"/>
      <c r="AC82" s="381"/>
      <c r="AK82" s="392"/>
      <c r="AL82" s="381"/>
      <c r="AT82" s="392"/>
      <c r="AU82" s="381"/>
      <c r="BC82" s="392"/>
      <c r="BD82" s="381"/>
      <c r="BL82" s="392"/>
      <c r="BM82" s="381"/>
      <c r="BU82" s="392"/>
      <c r="BV82" s="381"/>
      <c r="CD82" s="392"/>
      <c r="CE82" s="381"/>
      <c r="CM82" s="392"/>
      <c r="CN82" s="381"/>
      <c r="CV82" s="392"/>
      <c r="CW82" s="381"/>
      <c r="DE82" s="392"/>
      <c r="DF82" s="381"/>
      <c r="DN82" s="392"/>
      <c r="DO82" s="381"/>
      <c r="DW82" s="392"/>
      <c r="DX82" s="381"/>
      <c r="EF82" s="392"/>
      <c r="EG82" s="381"/>
      <c r="EO82" s="392"/>
      <c r="EP82" s="381"/>
      <c r="EX82" s="392"/>
      <c r="EY82" s="381"/>
      <c r="FG82" s="392"/>
      <c r="FH82" s="381"/>
      <c r="FP82" s="392"/>
      <c r="FQ82" s="381"/>
      <c r="FY82" s="392"/>
      <c r="FZ82" s="381"/>
      <c r="GH82" s="392"/>
      <c r="GI82" s="381"/>
      <c r="GQ82" s="392"/>
      <c r="GR82" s="381"/>
      <c r="GZ82" s="392"/>
      <c r="HA82" s="381"/>
      <c r="HI82" s="392"/>
      <c r="HJ82" s="381"/>
      <c r="HR82" s="392"/>
      <c r="HS82" s="381"/>
      <c r="IA82" s="392"/>
      <c r="IB82" s="381"/>
      <c r="IJ82" s="392"/>
      <c r="IK82" s="381"/>
      <c r="IS82" s="392"/>
      <c r="IT82" s="381"/>
      <c r="JB82" s="392"/>
      <c r="JC82" s="381"/>
      <c r="JK82" s="392"/>
      <c r="JL82" s="381"/>
      <c r="JT82" s="392"/>
      <c r="JU82" s="381"/>
      <c r="KC82" s="392"/>
      <c r="KD82" s="381"/>
      <c r="KL82" s="392"/>
      <c r="KM82" s="381"/>
      <c r="KU82" s="392"/>
      <c r="KV82" s="381"/>
      <c r="LD82" s="392"/>
      <c r="LE82" s="381"/>
      <c r="LM82" s="392"/>
      <c r="LN82" s="381"/>
      <c r="LV82" s="392"/>
      <c r="LW82" s="381"/>
      <c r="ME82" s="392"/>
      <c r="MF82" s="381"/>
      <c r="MN82" s="392"/>
      <c r="MO82" s="381"/>
      <c r="MW82" s="392"/>
      <c r="MX82" s="381"/>
      <c r="NF82" s="392"/>
      <c r="NG82" s="381"/>
      <c r="NO82" s="392"/>
      <c r="NP82" s="381"/>
      <c r="NX82" s="392"/>
      <c r="NY82" s="381"/>
      <c r="OG82" s="392"/>
      <c r="OH82" s="381"/>
      <c r="OP82" s="392"/>
      <c r="OQ82" s="381"/>
      <c r="OY82" s="392"/>
      <c r="OZ82" s="381"/>
      <c r="PH82" s="392"/>
      <c r="PI82" s="381"/>
      <c r="PQ82" s="392"/>
      <c r="PR82" s="381"/>
      <c r="PZ82" s="392"/>
      <c r="QA82" s="381"/>
      <c r="QI82" s="392"/>
      <c r="QJ82" s="381"/>
      <c r="QR82" s="392"/>
      <c r="QS82" s="381"/>
      <c r="RA82" s="392"/>
      <c r="RB82" s="381"/>
      <c r="RJ82" s="392"/>
      <c r="RK82" s="381"/>
      <c r="RS82" s="392"/>
      <c r="RT82" s="381"/>
      <c r="SB82" s="392"/>
      <c r="SC82" s="381"/>
      <c r="SK82" s="392"/>
      <c r="SL82" s="381"/>
      <c r="ST82" s="392"/>
      <c r="SU82" s="381"/>
      <c r="TC82" s="392"/>
      <c r="TD82" s="381"/>
      <c r="TL82" s="392"/>
      <c r="TM82" s="381"/>
      <c r="TU82" s="392"/>
      <c r="TV82" s="381"/>
      <c r="UD82" s="392"/>
      <c r="UE82" s="381"/>
      <c r="UM82" s="392"/>
      <c r="UN82" s="381"/>
      <c r="UV82" s="392"/>
      <c r="UW82" s="381"/>
      <c r="VE82" s="392"/>
      <c r="VF82" s="381"/>
      <c r="VN82" s="392"/>
      <c r="VO82" s="381"/>
      <c r="VW82" s="392"/>
      <c r="VX82" s="381"/>
      <c r="WF82" s="392"/>
      <c r="WG82" s="381"/>
      <c r="WO82" s="392"/>
      <c r="WP82" s="381"/>
      <c r="WX82" s="392"/>
      <c r="WY82" s="381"/>
      <c r="XG82" s="392"/>
      <c r="XH82" s="381"/>
      <c r="XP82" s="392"/>
      <c r="XQ82" s="381"/>
      <c r="XY82" s="392"/>
      <c r="XZ82" s="381"/>
      <c r="YH82" s="392"/>
      <c r="YI82" s="381"/>
      <c r="YQ82" s="392"/>
      <c r="YR82" s="381"/>
      <c r="YZ82" s="392"/>
      <c r="ZA82" s="381"/>
      <c r="ZI82" s="392"/>
      <c r="ZJ82" s="381"/>
      <c r="ZR82" s="392"/>
      <c r="ZS82" s="381"/>
      <c r="AAA82" s="392"/>
      <c r="AAB82" s="381"/>
      <c r="AAJ82" s="392"/>
      <c r="AAK82" s="381"/>
      <c r="AAS82" s="392"/>
      <c r="AAT82" s="381"/>
      <c r="ABB82" s="392"/>
      <c r="ABC82" s="381"/>
      <c r="ABK82" s="392"/>
      <c r="ABL82" s="381"/>
      <c r="ABT82" s="392"/>
      <c r="ABU82" s="381"/>
      <c r="ACC82" s="392"/>
      <c r="ACD82" s="381"/>
      <c r="ACL82" s="392"/>
      <c r="ACM82" s="381"/>
      <c r="ACU82" s="392"/>
      <c r="ACV82" s="381"/>
      <c r="ADD82" s="392"/>
      <c r="ADE82" s="381"/>
      <c r="ADM82" s="392"/>
      <c r="ADN82" s="381"/>
      <c r="ADV82" s="392"/>
      <c r="ADW82" s="381"/>
      <c r="AEE82" s="392"/>
      <c r="AEF82" s="381"/>
      <c r="AEN82" s="392"/>
      <c r="AEO82" s="381"/>
      <c r="AEW82" s="392"/>
      <c r="AEX82" s="381"/>
      <c r="AFF82" s="392"/>
      <c r="AFG82" s="381"/>
      <c r="AFO82" s="392"/>
      <c r="AFP82" s="381"/>
      <c r="AFX82" s="392"/>
      <c r="AFY82" s="381"/>
      <c r="AGG82" s="392"/>
      <c r="AGH82" s="381"/>
      <c r="AGP82" s="392"/>
      <c r="AGQ82" s="381"/>
      <c r="AGY82" s="392"/>
      <c r="AGZ82" s="381"/>
      <c r="AHH82" s="392"/>
      <c r="AHI82" s="381"/>
      <c r="AHQ82" s="392"/>
      <c r="AHR82" s="381"/>
      <c r="AHZ82" s="392"/>
      <c r="AIA82" s="381"/>
      <c r="AII82" s="392"/>
      <c r="AIJ82" s="381"/>
      <c r="AIR82" s="392"/>
      <c r="AIS82" s="381"/>
      <c r="AJA82" s="392"/>
      <c r="AJB82" s="381"/>
      <c r="AJJ82" s="392"/>
      <c r="AJK82" s="381"/>
      <c r="AJS82" s="392"/>
      <c r="AJT82" s="381"/>
      <c r="AKB82" s="392"/>
      <c r="AKC82" s="381"/>
      <c r="AKK82" s="392"/>
      <c r="AKL82" s="381"/>
      <c r="AKT82" s="392"/>
      <c r="AKU82" s="381"/>
      <c r="ALC82" s="392"/>
      <c r="ALD82" s="381"/>
      <c r="ALL82" s="392"/>
      <c r="ALM82" s="381"/>
      <c r="ALU82" s="392"/>
      <c r="ALV82" s="381"/>
      <c r="AMD82" s="392"/>
      <c r="AME82" s="381"/>
      <c r="AMM82" s="392"/>
      <c r="AMN82" s="381"/>
      <c r="AMV82" s="392"/>
      <c r="AMW82" s="381"/>
      <c r="ANE82" s="392"/>
      <c r="ANF82" s="381"/>
      <c r="ANN82" s="392"/>
      <c r="ANO82" s="381"/>
      <c r="ANW82" s="392"/>
      <c r="ANX82" s="381"/>
      <c r="AOF82" s="392"/>
      <c r="AOG82" s="381"/>
      <c r="AOO82" s="392"/>
      <c r="AOP82" s="381"/>
      <c r="AOX82" s="392"/>
      <c r="AOY82" s="381"/>
      <c r="APG82" s="392"/>
      <c r="APH82" s="381"/>
      <c r="APP82" s="392"/>
      <c r="APQ82" s="381"/>
      <c r="APY82" s="392"/>
      <c r="APZ82" s="381"/>
      <c r="AQH82" s="392"/>
      <c r="AQI82" s="381"/>
      <c r="AQQ82" s="392"/>
      <c r="AQR82" s="381"/>
      <c r="AQZ82" s="392"/>
      <c r="ARA82" s="381"/>
      <c r="ARI82" s="392"/>
      <c r="ARJ82" s="381"/>
      <c r="ARR82" s="392"/>
      <c r="ARS82" s="381"/>
      <c r="ASA82" s="392"/>
      <c r="ASB82" s="381"/>
      <c r="ASJ82" s="392"/>
      <c r="ASK82" s="381"/>
      <c r="ASS82" s="392"/>
      <c r="AST82" s="381"/>
      <c r="ATB82" s="392"/>
      <c r="ATC82" s="381"/>
      <c r="ATK82" s="392"/>
      <c r="ATL82" s="381"/>
      <c r="ATT82" s="392"/>
      <c r="ATU82" s="381"/>
      <c r="AUC82" s="392"/>
      <c r="AUD82" s="381"/>
      <c r="AUL82" s="392"/>
      <c r="AUM82" s="381"/>
      <c r="AUU82" s="392"/>
      <c r="AUV82" s="381"/>
      <c r="AVD82" s="392"/>
      <c r="AVE82" s="381"/>
      <c r="AVM82" s="392"/>
      <c r="AVN82" s="381"/>
      <c r="AVV82" s="392"/>
      <c r="AVW82" s="381"/>
      <c r="AWE82" s="392"/>
      <c r="AWF82" s="381"/>
      <c r="AWN82" s="392"/>
      <c r="AWO82" s="381"/>
      <c r="AWW82" s="392"/>
      <c r="AWX82" s="381"/>
      <c r="AXF82" s="392"/>
      <c r="AXG82" s="381"/>
      <c r="AXO82" s="392"/>
      <c r="AXP82" s="381"/>
      <c r="AXX82" s="392"/>
      <c r="AXY82" s="381"/>
      <c r="AYG82" s="392"/>
      <c r="AYH82" s="381"/>
      <c r="AYP82" s="392"/>
      <c r="AYQ82" s="381"/>
      <c r="AYY82" s="392"/>
      <c r="AYZ82" s="381"/>
      <c r="AZH82" s="392"/>
      <c r="AZI82" s="381"/>
      <c r="AZQ82" s="392"/>
      <c r="AZR82" s="381"/>
      <c r="AZZ82" s="392"/>
      <c r="BAA82" s="381"/>
      <c r="BAI82" s="392"/>
      <c r="BAJ82" s="381"/>
      <c r="BAR82" s="392"/>
      <c r="BAS82" s="381"/>
      <c r="BBA82" s="392"/>
      <c r="BBB82" s="381"/>
      <c r="BBJ82" s="392"/>
      <c r="BBK82" s="381"/>
      <c r="BBS82" s="392"/>
      <c r="BBT82" s="381"/>
      <c r="BCB82" s="392"/>
      <c r="BCC82" s="381"/>
      <c r="BCK82" s="392"/>
      <c r="BCL82" s="381"/>
      <c r="BCT82" s="392"/>
      <c r="BCU82" s="381"/>
      <c r="BDC82" s="392"/>
      <c r="BDD82" s="381"/>
      <c r="BDL82" s="392"/>
      <c r="BDM82" s="381"/>
      <c r="BDU82" s="392"/>
      <c r="BDV82" s="381"/>
      <c r="BED82" s="392"/>
      <c r="BEE82" s="381"/>
      <c r="BEM82" s="392"/>
      <c r="BEN82" s="381"/>
      <c r="BEV82" s="392"/>
      <c r="BEW82" s="381"/>
      <c r="BFE82" s="392"/>
      <c r="BFF82" s="381"/>
      <c r="BFN82" s="392"/>
      <c r="BFO82" s="381"/>
      <c r="BFW82" s="392"/>
      <c r="BFX82" s="381"/>
      <c r="BGF82" s="392"/>
      <c r="BGG82" s="381"/>
      <c r="BGO82" s="392"/>
      <c r="BGP82" s="381"/>
      <c r="BGX82" s="392"/>
      <c r="BGY82" s="381"/>
      <c r="BHG82" s="392"/>
      <c r="BHH82" s="381"/>
      <c r="BHP82" s="392"/>
      <c r="BHQ82" s="381"/>
      <c r="BHY82" s="392"/>
      <c r="BHZ82" s="381"/>
      <c r="BIH82" s="392"/>
      <c r="BII82" s="381"/>
      <c r="BIQ82" s="392"/>
      <c r="BIR82" s="381"/>
      <c r="BIZ82" s="392"/>
      <c r="BJA82" s="381"/>
      <c r="BJI82" s="392"/>
      <c r="BJJ82" s="381"/>
      <c r="BJR82" s="392"/>
      <c r="BJS82" s="381"/>
      <c r="BKA82" s="392"/>
      <c r="BKB82" s="381"/>
      <c r="BKJ82" s="392"/>
      <c r="BKK82" s="381"/>
      <c r="BKS82" s="392"/>
      <c r="BKT82" s="381"/>
      <c r="BLB82" s="392"/>
      <c r="BLC82" s="381"/>
      <c r="BLK82" s="392"/>
      <c r="BLL82" s="381"/>
      <c r="BLT82" s="392"/>
      <c r="BLU82" s="381"/>
      <c r="BMC82" s="392"/>
      <c r="BMD82" s="381"/>
      <c r="BML82" s="392"/>
      <c r="BMM82" s="381"/>
      <c r="BMU82" s="392"/>
      <c r="BMV82" s="381"/>
      <c r="BND82" s="392"/>
      <c r="BNE82" s="381"/>
      <c r="BNM82" s="392"/>
      <c r="BNN82" s="381"/>
      <c r="BNV82" s="392"/>
      <c r="BNW82" s="381"/>
      <c r="BOE82" s="392"/>
      <c r="BOF82" s="381"/>
      <c r="BON82" s="392"/>
      <c r="BOO82" s="381"/>
      <c r="BOW82" s="392"/>
      <c r="BOX82" s="381"/>
      <c r="BPF82" s="392"/>
      <c r="BPG82" s="381"/>
      <c r="BPO82" s="392"/>
      <c r="BPP82" s="381"/>
      <c r="BPX82" s="392"/>
      <c r="BPY82" s="381"/>
      <c r="BQG82" s="392"/>
      <c r="BQH82" s="381"/>
      <c r="BQP82" s="392"/>
      <c r="BQQ82" s="381"/>
      <c r="BQY82" s="392"/>
      <c r="BQZ82" s="381"/>
      <c r="BRH82" s="392"/>
      <c r="BRI82" s="381"/>
      <c r="BRQ82" s="392"/>
      <c r="BRR82" s="381"/>
      <c r="BRZ82" s="392"/>
      <c r="BSA82" s="381"/>
      <c r="BSI82" s="392"/>
      <c r="BSJ82" s="381"/>
      <c r="BSR82" s="392"/>
      <c r="BSS82" s="381"/>
      <c r="BTA82" s="392"/>
      <c r="BTB82" s="381"/>
      <c r="BTJ82" s="392"/>
      <c r="BTK82" s="381"/>
      <c r="BTS82" s="392"/>
      <c r="BTT82" s="381"/>
      <c r="BUB82" s="392"/>
      <c r="BUC82" s="381"/>
      <c r="BUK82" s="392"/>
      <c r="BUL82" s="381"/>
      <c r="BUT82" s="392"/>
      <c r="BUU82" s="381"/>
      <c r="BVC82" s="392"/>
      <c r="BVD82" s="381"/>
      <c r="BVL82" s="392"/>
      <c r="BVM82" s="381"/>
      <c r="BVU82" s="392"/>
      <c r="BVV82" s="381"/>
      <c r="BWD82" s="392"/>
      <c r="BWE82" s="381"/>
      <c r="BWM82" s="392"/>
      <c r="BWN82" s="381"/>
      <c r="BWV82" s="392"/>
      <c r="BWW82" s="381"/>
      <c r="BXE82" s="392"/>
      <c r="BXF82" s="381"/>
      <c r="BXN82" s="392"/>
      <c r="BXO82" s="381"/>
      <c r="BXW82" s="392"/>
      <c r="BXX82" s="381"/>
      <c r="BYF82" s="392"/>
      <c r="BYG82" s="381"/>
      <c r="BYO82" s="392"/>
      <c r="BYP82" s="381"/>
      <c r="BYX82" s="392"/>
      <c r="BYY82" s="381"/>
      <c r="BZG82" s="392"/>
      <c r="BZH82" s="381"/>
      <c r="BZP82" s="392"/>
      <c r="BZQ82" s="381"/>
      <c r="BZY82" s="392"/>
      <c r="BZZ82" s="381"/>
      <c r="CAH82" s="392"/>
      <c r="CAI82" s="381"/>
      <c r="CAQ82" s="392"/>
      <c r="CAR82" s="381"/>
      <c r="CAZ82" s="392"/>
      <c r="CBA82" s="381"/>
      <c r="CBI82" s="392"/>
      <c r="CBJ82" s="381"/>
      <c r="CBR82" s="392"/>
      <c r="CBS82" s="381"/>
      <c r="CCA82" s="392"/>
      <c r="CCB82" s="381"/>
      <c r="CCJ82" s="392"/>
      <c r="CCK82" s="381"/>
      <c r="CCS82" s="392"/>
      <c r="CCT82" s="381"/>
      <c r="CDB82" s="392"/>
      <c r="CDC82" s="381"/>
      <c r="CDK82" s="392"/>
      <c r="CDL82" s="381"/>
      <c r="CDT82" s="392"/>
      <c r="CDU82" s="381"/>
      <c r="CEC82" s="392"/>
      <c r="CED82" s="381"/>
      <c r="CEL82" s="392"/>
      <c r="CEM82" s="381"/>
      <c r="CEU82" s="392"/>
      <c r="CEV82" s="381"/>
      <c r="CFD82" s="392"/>
      <c r="CFE82" s="381"/>
      <c r="CFM82" s="392"/>
      <c r="CFN82" s="381"/>
      <c r="CFV82" s="392"/>
      <c r="CFW82" s="381"/>
      <c r="CGE82" s="392"/>
      <c r="CGF82" s="381"/>
      <c r="CGN82" s="392"/>
      <c r="CGO82" s="381"/>
      <c r="CGW82" s="392"/>
      <c r="CGX82" s="381"/>
      <c r="CHF82" s="392"/>
      <c r="CHG82" s="381"/>
      <c r="CHO82" s="392"/>
      <c r="CHP82" s="381"/>
      <c r="CHX82" s="392"/>
      <c r="CHY82" s="381"/>
      <c r="CIG82" s="392"/>
      <c r="CIH82" s="381"/>
      <c r="CIP82" s="392"/>
      <c r="CIQ82" s="381"/>
      <c r="CIY82" s="392"/>
      <c r="CIZ82" s="381"/>
      <c r="CJH82" s="392"/>
      <c r="CJI82" s="381"/>
      <c r="CJQ82" s="392"/>
      <c r="CJR82" s="381"/>
      <c r="CJZ82" s="392"/>
      <c r="CKA82" s="381"/>
      <c r="CKI82" s="392"/>
      <c r="CKJ82" s="381"/>
      <c r="CKR82" s="392"/>
      <c r="CKS82" s="381"/>
      <c r="CLA82" s="392"/>
      <c r="CLB82" s="381"/>
      <c r="CLJ82" s="392"/>
      <c r="CLK82" s="381"/>
      <c r="CLS82" s="392"/>
      <c r="CLT82" s="381"/>
      <c r="CMB82" s="392"/>
      <c r="CMC82" s="381"/>
      <c r="CMK82" s="392"/>
      <c r="CML82" s="381"/>
      <c r="CMT82" s="392"/>
      <c r="CMU82" s="381"/>
      <c r="CNC82" s="392"/>
      <c r="CND82" s="381"/>
      <c r="CNL82" s="392"/>
      <c r="CNM82" s="381"/>
      <c r="CNU82" s="392"/>
      <c r="CNV82" s="381"/>
      <c r="COD82" s="392"/>
      <c r="COE82" s="381"/>
      <c r="COM82" s="392"/>
      <c r="CON82" s="381"/>
      <c r="COV82" s="392"/>
      <c r="COW82" s="381"/>
      <c r="CPE82" s="392"/>
      <c r="CPF82" s="381"/>
      <c r="CPN82" s="392"/>
      <c r="CPO82" s="381"/>
      <c r="CPW82" s="392"/>
      <c r="CPX82" s="381"/>
      <c r="CQF82" s="392"/>
      <c r="CQG82" s="381"/>
      <c r="CQO82" s="392"/>
      <c r="CQP82" s="381"/>
      <c r="CQX82" s="392"/>
      <c r="CQY82" s="381"/>
      <c r="CRG82" s="392"/>
      <c r="CRH82" s="381"/>
      <c r="CRP82" s="392"/>
      <c r="CRQ82" s="381"/>
      <c r="CRY82" s="392"/>
      <c r="CRZ82" s="381"/>
      <c r="CSH82" s="392"/>
      <c r="CSI82" s="381"/>
      <c r="CSQ82" s="392"/>
      <c r="CSR82" s="381"/>
      <c r="CSZ82" s="392"/>
      <c r="CTA82" s="381"/>
      <c r="CTI82" s="392"/>
      <c r="CTJ82" s="381"/>
      <c r="CTR82" s="392"/>
      <c r="CTS82" s="381"/>
      <c r="CUA82" s="392"/>
      <c r="CUB82" s="381"/>
      <c r="CUJ82" s="392"/>
      <c r="CUK82" s="381"/>
      <c r="CUS82" s="392"/>
      <c r="CUT82" s="381"/>
      <c r="CVB82" s="392"/>
      <c r="CVC82" s="381"/>
      <c r="CVK82" s="392"/>
      <c r="CVL82" s="381"/>
      <c r="CVT82" s="392"/>
      <c r="CVU82" s="381"/>
      <c r="CWC82" s="392"/>
      <c r="CWD82" s="381"/>
      <c r="CWL82" s="392"/>
      <c r="CWM82" s="381"/>
      <c r="CWU82" s="392"/>
      <c r="CWV82" s="381"/>
      <c r="CXD82" s="392"/>
      <c r="CXE82" s="381"/>
      <c r="CXM82" s="392"/>
      <c r="CXN82" s="381"/>
      <c r="CXV82" s="392"/>
      <c r="CXW82" s="381"/>
      <c r="CYE82" s="392"/>
      <c r="CYF82" s="381"/>
      <c r="CYN82" s="392"/>
      <c r="CYO82" s="381"/>
      <c r="CYW82" s="392"/>
      <c r="CYX82" s="381"/>
      <c r="CZF82" s="392"/>
      <c r="CZG82" s="381"/>
      <c r="CZO82" s="392"/>
      <c r="CZP82" s="381"/>
      <c r="CZX82" s="392"/>
      <c r="CZY82" s="381"/>
      <c r="DAG82" s="392"/>
      <c r="DAH82" s="381"/>
      <c r="DAP82" s="392"/>
      <c r="DAQ82" s="381"/>
      <c r="DAY82" s="392"/>
      <c r="DAZ82" s="381"/>
      <c r="DBH82" s="392"/>
      <c r="DBI82" s="381"/>
      <c r="DBQ82" s="392"/>
      <c r="DBR82" s="381"/>
      <c r="DBZ82" s="392"/>
      <c r="DCA82" s="381"/>
      <c r="DCI82" s="392"/>
      <c r="DCJ82" s="381"/>
      <c r="DCR82" s="392"/>
      <c r="DCS82" s="381"/>
      <c r="DDA82" s="392"/>
      <c r="DDB82" s="381"/>
      <c r="DDJ82" s="392"/>
      <c r="DDK82" s="381"/>
      <c r="DDS82" s="392"/>
      <c r="DDT82" s="381"/>
      <c r="DEB82" s="392"/>
      <c r="DEC82" s="381"/>
      <c r="DEK82" s="392"/>
      <c r="DEL82" s="381"/>
      <c r="DET82" s="392"/>
      <c r="DEU82" s="381"/>
      <c r="DFC82" s="392"/>
      <c r="DFD82" s="381"/>
      <c r="DFL82" s="392"/>
      <c r="DFM82" s="381"/>
      <c r="DFU82" s="392"/>
      <c r="DFV82" s="381"/>
      <c r="DGD82" s="392"/>
      <c r="DGE82" s="381"/>
      <c r="DGM82" s="392"/>
      <c r="DGN82" s="381"/>
      <c r="DGV82" s="392"/>
      <c r="DGW82" s="381"/>
      <c r="DHE82" s="392"/>
      <c r="DHF82" s="381"/>
      <c r="DHN82" s="392"/>
      <c r="DHO82" s="381"/>
      <c r="DHW82" s="392"/>
      <c r="DHX82" s="381"/>
      <c r="DIF82" s="392"/>
      <c r="DIG82" s="381"/>
      <c r="DIO82" s="392"/>
      <c r="DIP82" s="381"/>
      <c r="DIX82" s="392"/>
      <c r="DIY82" s="381"/>
      <c r="DJG82" s="392"/>
      <c r="DJH82" s="381"/>
      <c r="DJP82" s="392"/>
      <c r="DJQ82" s="381"/>
      <c r="DJY82" s="392"/>
      <c r="DJZ82" s="381"/>
      <c r="DKH82" s="392"/>
      <c r="DKI82" s="381"/>
      <c r="DKQ82" s="392"/>
      <c r="DKR82" s="381"/>
      <c r="DKZ82" s="392"/>
      <c r="DLA82" s="381"/>
      <c r="DLI82" s="392"/>
      <c r="DLJ82" s="381"/>
      <c r="DLR82" s="392"/>
      <c r="DLS82" s="381"/>
      <c r="DMA82" s="392"/>
      <c r="DMB82" s="381"/>
      <c r="DMJ82" s="392"/>
      <c r="DMK82" s="381"/>
      <c r="DMS82" s="392"/>
      <c r="DMT82" s="381"/>
      <c r="DNB82" s="392"/>
      <c r="DNC82" s="381"/>
      <c r="DNK82" s="392"/>
      <c r="DNL82" s="381"/>
      <c r="DNT82" s="392"/>
      <c r="DNU82" s="381"/>
      <c r="DOC82" s="392"/>
      <c r="DOD82" s="381"/>
      <c r="DOL82" s="392"/>
      <c r="DOM82" s="381"/>
      <c r="DOU82" s="392"/>
      <c r="DOV82" s="381"/>
      <c r="DPD82" s="392"/>
      <c r="DPE82" s="381"/>
      <c r="DPM82" s="392"/>
      <c r="DPN82" s="381"/>
      <c r="DPV82" s="392"/>
      <c r="DPW82" s="381"/>
      <c r="DQE82" s="392"/>
      <c r="DQF82" s="381"/>
      <c r="DQN82" s="392"/>
      <c r="DQO82" s="381"/>
      <c r="DQW82" s="392"/>
      <c r="DQX82" s="381"/>
      <c r="DRF82" s="392"/>
      <c r="DRG82" s="381"/>
      <c r="DRO82" s="392"/>
      <c r="DRP82" s="381"/>
      <c r="DRX82" s="392"/>
      <c r="DRY82" s="381"/>
      <c r="DSG82" s="392"/>
      <c r="DSH82" s="381"/>
      <c r="DSP82" s="392"/>
      <c r="DSQ82" s="381"/>
      <c r="DSY82" s="392"/>
      <c r="DSZ82" s="381"/>
      <c r="DTH82" s="392"/>
      <c r="DTI82" s="381"/>
      <c r="DTQ82" s="392"/>
      <c r="DTR82" s="381"/>
      <c r="DTZ82" s="392"/>
      <c r="DUA82" s="381"/>
      <c r="DUI82" s="392"/>
      <c r="DUJ82" s="381"/>
      <c r="DUR82" s="392"/>
      <c r="DUS82" s="381"/>
      <c r="DVA82" s="392"/>
      <c r="DVB82" s="381"/>
      <c r="DVJ82" s="392"/>
      <c r="DVK82" s="381"/>
      <c r="DVS82" s="392"/>
      <c r="DVT82" s="381"/>
      <c r="DWB82" s="392"/>
      <c r="DWC82" s="381"/>
      <c r="DWK82" s="392"/>
      <c r="DWL82" s="381"/>
      <c r="DWT82" s="392"/>
      <c r="DWU82" s="381"/>
      <c r="DXC82" s="392"/>
      <c r="DXD82" s="381"/>
      <c r="DXL82" s="392"/>
      <c r="DXM82" s="381"/>
      <c r="DXU82" s="392"/>
      <c r="DXV82" s="381"/>
      <c r="DYD82" s="392"/>
      <c r="DYE82" s="381"/>
      <c r="DYM82" s="392"/>
      <c r="DYN82" s="381"/>
      <c r="DYV82" s="392"/>
      <c r="DYW82" s="381"/>
      <c r="DZE82" s="392"/>
      <c r="DZF82" s="381"/>
      <c r="DZN82" s="392"/>
      <c r="DZO82" s="381"/>
      <c r="DZW82" s="392"/>
      <c r="DZX82" s="381"/>
      <c r="EAF82" s="392"/>
      <c r="EAG82" s="381"/>
      <c r="EAO82" s="392"/>
      <c r="EAP82" s="381"/>
      <c r="EAX82" s="392"/>
      <c r="EAY82" s="381"/>
      <c r="EBG82" s="392"/>
      <c r="EBH82" s="381"/>
      <c r="EBP82" s="392"/>
      <c r="EBQ82" s="381"/>
      <c r="EBY82" s="392"/>
      <c r="EBZ82" s="381"/>
      <c r="ECH82" s="392"/>
      <c r="ECI82" s="381"/>
      <c r="ECQ82" s="392"/>
      <c r="ECR82" s="381"/>
      <c r="ECZ82" s="392"/>
      <c r="EDA82" s="381"/>
      <c r="EDI82" s="392"/>
      <c r="EDJ82" s="381"/>
      <c r="EDR82" s="392"/>
      <c r="EDS82" s="381"/>
      <c r="EEA82" s="392"/>
      <c r="EEB82" s="381"/>
      <c r="EEJ82" s="392"/>
      <c r="EEK82" s="381"/>
      <c r="EES82" s="392"/>
      <c r="EET82" s="381"/>
      <c r="EFB82" s="392"/>
      <c r="EFC82" s="381"/>
      <c r="EFK82" s="392"/>
      <c r="EFL82" s="381"/>
      <c r="EFT82" s="392"/>
      <c r="EFU82" s="381"/>
      <c r="EGC82" s="392"/>
      <c r="EGD82" s="381"/>
      <c r="EGL82" s="392"/>
      <c r="EGM82" s="381"/>
      <c r="EGU82" s="392"/>
      <c r="EGV82" s="381"/>
      <c r="EHD82" s="392"/>
      <c r="EHE82" s="381"/>
      <c r="EHM82" s="392"/>
      <c r="EHN82" s="381"/>
      <c r="EHV82" s="392"/>
      <c r="EHW82" s="381"/>
      <c r="EIE82" s="392"/>
      <c r="EIF82" s="381"/>
      <c r="EIN82" s="392"/>
      <c r="EIO82" s="381"/>
      <c r="EIW82" s="392"/>
      <c r="EIX82" s="381"/>
      <c r="EJF82" s="392"/>
      <c r="EJG82" s="381"/>
      <c r="EJO82" s="392"/>
      <c r="EJP82" s="381"/>
      <c r="EJX82" s="392"/>
      <c r="EJY82" s="381"/>
      <c r="EKG82" s="392"/>
      <c r="EKH82" s="381"/>
      <c r="EKP82" s="392"/>
      <c r="EKQ82" s="381"/>
      <c r="EKY82" s="392"/>
      <c r="EKZ82" s="381"/>
      <c r="ELH82" s="392"/>
      <c r="ELI82" s="381"/>
      <c r="ELQ82" s="392"/>
      <c r="ELR82" s="381"/>
      <c r="ELZ82" s="392"/>
      <c r="EMA82" s="381"/>
      <c r="EMI82" s="392"/>
      <c r="EMJ82" s="381"/>
      <c r="EMR82" s="392"/>
      <c r="EMS82" s="381"/>
      <c r="ENA82" s="392"/>
      <c r="ENB82" s="381"/>
      <c r="ENJ82" s="392"/>
      <c r="ENK82" s="381"/>
      <c r="ENS82" s="392"/>
      <c r="ENT82" s="381"/>
      <c r="EOB82" s="392"/>
      <c r="EOC82" s="381"/>
      <c r="EOK82" s="392"/>
      <c r="EOL82" s="381"/>
      <c r="EOT82" s="392"/>
      <c r="EOU82" s="381"/>
      <c r="EPC82" s="392"/>
      <c r="EPD82" s="381"/>
      <c r="EPL82" s="392"/>
      <c r="EPM82" s="381"/>
      <c r="EPU82" s="392"/>
      <c r="EPV82" s="381"/>
      <c r="EQD82" s="392"/>
      <c r="EQE82" s="381"/>
      <c r="EQM82" s="392"/>
      <c r="EQN82" s="381"/>
      <c r="EQV82" s="392"/>
      <c r="EQW82" s="381"/>
      <c r="ERE82" s="392"/>
      <c r="ERF82" s="381"/>
      <c r="ERN82" s="392"/>
      <c r="ERO82" s="381"/>
      <c r="ERW82" s="392"/>
      <c r="ERX82" s="381"/>
      <c r="ESF82" s="392"/>
      <c r="ESG82" s="381"/>
      <c r="ESO82" s="392"/>
      <c r="ESP82" s="381"/>
      <c r="ESX82" s="392"/>
      <c r="ESY82" s="381"/>
      <c r="ETG82" s="392"/>
      <c r="ETH82" s="381"/>
      <c r="ETP82" s="392"/>
      <c r="ETQ82" s="381"/>
      <c r="ETY82" s="392"/>
      <c r="ETZ82" s="381"/>
      <c r="EUH82" s="392"/>
      <c r="EUI82" s="381"/>
      <c r="EUQ82" s="392"/>
      <c r="EUR82" s="381"/>
      <c r="EUZ82" s="392"/>
      <c r="EVA82" s="381"/>
      <c r="EVI82" s="392"/>
      <c r="EVJ82" s="381"/>
      <c r="EVR82" s="392"/>
      <c r="EVS82" s="381"/>
      <c r="EWA82" s="392"/>
      <c r="EWB82" s="381"/>
      <c r="EWJ82" s="392"/>
      <c r="EWK82" s="381"/>
      <c r="EWS82" s="392"/>
      <c r="EWT82" s="381"/>
      <c r="EXB82" s="392"/>
      <c r="EXC82" s="381"/>
      <c r="EXK82" s="392"/>
      <c r="EXL82" s="381"/>
      <c r="EXT82" s="392"/>
      <c r="EXU82" s="381"/>
      <c r="EYC82" s="392"/>
      <c r="EYD82" s="381"/>
      <c r="EYL82" s="392"/>
      <c r="EYM82" s="381"/>
      <c r="EYU82" s="392"/>
      <c r="EYV82" s="381"/>
      <c r="EZD82" s="392"/>
      <c r="EZE82" s="381"/>
      <c r="EZM82" s="392"/>
      <c r="EZN82" s="381"/>
      <c r="EZV82" s="392"/>
      <c r="EZW82" s="381"/>
      <c r="FAE82" s="392"/>
      <c r="FAF82" s="381"/>
      <c r="FAN82" s="392"/>
      <c r="FAO82" s="381"/>
      <c r="FAW82" s="392"/>
      <c r="FAX82" s="381"/>
      <c r="FBF82" s="392"/>
      <c r="FBG82" s="381"/>
      <c r="FBO82" s="392"/>
      <c r="FBP82" s="381"/>
      <c r="FBX82" s="392"/>
      <c r="FBY82" s="381"/>
      <c r="FCG82" s="392"/>
      <c r="FCH82" s="381"/>
      <c r="FCP82" s="392"/>
      <c r="FCQ82" s="381"/>
      <c r="FCY82" s="392"/>
      <c r="FCZ82" s="381"/>
      <c r="FDH82" s="392"/>
      <c r="FDI82" s="381"/>
      <c r="FDQ82" s="392"/>
      <c r="FDR82" s="381"/>
      <c r="FDZ82" s="392"/>
      <c r="FEA82" s="381"/>
      <c r="FEI82" s="392"/>
      <c r="FEJ82" s="381"/>
      <c r="FER82" s="392"/>
      <c r="FES82" s="381"/>
      <c r="FFA82" s="392"/>
      <c r="FFB82" s="381"/>
      <c r="FFJ82" s="392"/>
      <c r="FFK82" s="381"/>
      <c r="FFS82" s="392"/>
      <c r="FFT82" s="381"/>
      <c r="FGB82" s="392"/>
      <c r="FGC82" s="381"/>
      <c r="FGK82" s="392"/>
      <c r="FGL82" s="381"/>
      <c r="FGT82" s="392"/>
      <c r="FGU82" s="381"/>
      <c r="FHC82" s="392"/>
      <c r="FHD82" s="381"/>
      <c r="FHL82" s="392"/>
      <c r="FHM82" s="381"/>
      <c r="FHU82" s="392"/>
      <c r="FHV82" s="381"/>
      <c r="FID82" s="392"/>
      <c r="FIE82" s="381"/>
      <c r="FIM82" s="392"/>
      <c r="FIN82" s="381"/>
      <c r="FIV82" s="392"/>
      <c r="FIW82" s="381"/>
      <c r="FJE82" s="392"/>
      <c r="FJF82" s="381"/>
      <c r="FJN82" s="392"/>
      <c r="FJO82" s="381"/>
      <c r="FJW82" s="392"/>
      <c r="FJX82" s="381"/>
      <c r="FKF82" s="392"/>
      <c r="FKG82" s="381"/>
      <c r="FKO82" s="392"/>
      <c r="FKP82" s="381"/>
      <c r="FKX82" s="392"/>
      <c r="FKY82" s="381"/>
      <c r="FLG82" s="392"/>
      <c r="FLH82" s="381"/>
      <c r="FLP82" s="392"/>
      <c r="FLQ82" s="381"/>
      <c r="FLY82" s="392"/>
      <c r="FLZ82" s="381"/>
      <c r="FMH82" s="392"/>
      <c r="FMI82" s="381"/>
      <c r="FMQ82" s="392"/>
      <c r="FMR82" s="381"/>
      <c r="FMZ82" s="392"/>
      <c r="FNA82" s="381"/>
      <c r="FNI82" s="392"/>
      <c r="FNJ82" s="381"/>
      <c r="FNR82" s="392"/>
      <c r="FNS82" s="381"/>
      <c r="FOA82" s="392"/>
      <c r="FOB82" s="381"/>
      <c r="FOJ82" s="392"/>
      <c r="FOK82" s="381"/>
      <c r="FOS82" s="392"/>
      <c r="FOT82" s="381"/>
      <c r="FPB82" s="392"/>
      <c r="FPC82" s="381"/>
      <c r="FPK82" s="392"/>
      <c r="FPL82" s="381"/>
      <c r="FPT82" s="392"/>
      <c r="FPU82" s="381"/>
      <c r="FQC82" s="392"/>
      <c r="FQD82" s="381"/>
      <c r="FQL82" s="392"/>
      <c r="FQM82" s="381"/>
      <c r="FQU82" s="392"/>
      <c r="FQV82" s="381"/>
      <c r="FRD82" s="392"/>
      <c r="FRE82" s="381"/>
      <c r="FRM82" s="392"/>
      <c r="FRN82" s="381"/>
      <c r="FRV82" s="392"/>
      <c r="FRW82" s="381"/>
      <c r="FSE82" s="392"/>
      <c r="FSF82" s="381"/>
      <c r="FSN82" s="392"/>
      <c r="FSO82" s="381"/>
      <c r="FSW82" s="392"/>
      <c r="FSX82" s="381"/>
      <c r="FTF82" s="392"/>
      <c r="FTG82" s="381"/>
      <c r="FTO82" s="392"/>
      <c r="FTP82" s="381"/>
      <c r="FTX82" s="392"/>
      <c r="FTY82" s="381"/>
      <c r="FUG82" s="392"/>
      <c r="FUH82" s="381"/>
      <c r="FUP82" s="392"/>
      <c r="FUQ82" s="381"/>
      <c r="FUY82" s="392"/>
      <c r="FUZ82" s="381"/>
      <c r="FVH82" s="392"/>
      <c r="FVI82" s="381"/>
      <c r="FVQ82" s="392"/>
      <c r="FVR82" s="381"/>
      <c r="FVZ82" s="392"/>
      <c r="FWA82" s="381"/>
      <c r="FWI82" s="392"/>
      <c r="FWJ82" s="381"/>
      <c r="FWR82" s="392"/>
      <c r="FWS82" s="381"/>
      <c r="FXA82" s="392"/>
      <c r="FXB82" s="381"/>
      <c r="FXJ82" s="392"/>
      <c r="FXK82" s="381"/>
      <c r="FXS82" s="392"/>
      <c r="FXT82" s="381"/>
      <c r="FYB82" s="392"/>
      <c r="FYC82" s="381"/>
      <c r="FYK82" s="392"/>
      <c r="FYL82" s="381"/>
      <c r="FYT82" s="392"/>
      <c r="FYU82" s="381"/>
      <c r="FZC82" s="392"/>
      <c r="FZD82" s="381"/>
      <c r="FZL82" s="392"/>
      <c r="FZM82" s="381"/>
      <c r="FZU82" s="392"/>
      <c r="FZV82" s="381"/>
      <c r="GAD82" s="392"/>
      <c r="GAE82" s="381"/>
      <c r="GAM82" s="392"/>
      <c r="GAN82" s="381"/>
      <c r="GAV82" s="392"/>
      <c r="GAW82" s="381"/>
      <c r="GBE82" s="392"/>
      <c r="GBF82" s="381"/>
      <c r="GBN82" s="392"/>
      <c r="GBO82" s="381"/>
      <c r="GBW82" s="392"/>
      <c r="GBX82" s="381"/>
      <c r="GCF82" s="392"/>
      <c r="GCG82" s="381"/>
      <c r="GCO82" s="392"/>
      <c r="GCP82" s="381"/>
      <c r="GCX82" s="392"/>
      <c r="GCY82" s="381"/>
      <c r="GDG82" s="392"/>
      <c r="GDH82" s="381"/>
      <c r="GDP82" s="392"/>
      <c r="GDQ82" s="381"/>
      <c r="GDY82" s="392"/>
      <c r="GDZ82" s="381"/>
      <c r="GEH82" s="392"/>
      <c r="GEI82" s="381"/>
      <c r="GEQ82" s="392"/>
      <c r="GER82" s="381"/>
      <c r="GEZ82" s="392"/>
      <c r="GFA82" s="381"/>
      <c r="GFI82" s="392"/>
      <c r="GFJ82" s="381"/>
      <c r="GFR82" s="392"/>
      <c r="GFS82" s="381"/>
      <c r="GGA82" s="392"/>
      <c r="GGB82" s="381"/>
      <c r="GGJ82" s="392"/>
      <c r="GGK82" s="381"/>
      <c r="GGS82" s="392"/>
      <c r="GGT82" s="381"/>
      <c r="GHB82" s="392"/>
      <c r="GHC82" s="381"/>
      <c r="GHK82" s="392"/>
      <c r="GHL82" s="381"/>
      <c r="GHT82" s="392"/>
      <c r="GHU82" s="381"/>
      <c r="GIC82" s="392"/>
      <c r="GID82" s="381"/>
      <c r="GIL82" s="392"/>
      <c r="GIM82" s="381"/>
      <c r="GIU82" s="392"/>
      <c r="GIV82" s="381"/>
      <c r="GJD82" s="392"/>
      <c r="GJE82" s="381"/>
      <c r="GJM82" s="392"/>
      <c r="GJN82" s="381"/>
      <c r="GJV82" s="392"/>
      <c r="GJW82" s="381"/>
      <c r="GKE82" s="392"/>
      <c r="GKF82" s="381"/>
      <c r="GKN82" s="392"/>
      <c r="GKO82" s="381"/>
      <c r="GKW82" s="392"/>
      <c r="GKX82" s="381"/>
      <c r="GLF82" s="392"/>
      <c r="GLG82" s="381"/>
      <c r="GLO82" s="392"/>
      <c r="GLP82" s="381"/>
      <c r="GLX82" s="392"/>
      <c r="GLY82" s="381"/>
      <c r="GMG82" s="392"/>
      <c r="GMH82" s="381"/>
      <c r="GMP82" s="392"/>
      <c r="GMQ82" s="381"/>
      <c r="GMY82" s="392"/>
      <c r="GMZ82" s="381"/>
      <c r="GNH82" s="392"/>
      <c r="GNI82" s="381"/>
      <c r="GNQ82" s="392"/>
      <c r="GNR82" s="381"/>
      <c r="GNZ82" s="392"/>
      <c r="GOA82" s="381"/>
      <c r="GOI82" s="392"/>
      <c r="GOJ82" s="381"/>
      <c r="GOR82" s="392"/>
      <c r="GOS82" s="381"/>
      <c r="GPA82" s="392"/>
      <c r="GPB82" s="381"/>
      <c r="GPJ82" s="392"/>
      <c r="GPK82" s="381"/>
      <c r="GPS82" s="392"/>
      <c r="GPT82" s="381"/>
      <c r="GQB82" s="392"/>
      <c r="GQC82" s="381"/>
      <c r="GQK82" s="392"/>
      <c r="GQL82" s="381"/>
      <c r="GQT82" s="392"/>
      <c r="GQU82" s="381"/>
      <c r="GRC82" s="392"/>
      <c r="GRD82" s="381"/>
      <c r="GRL82" s="392"/>
      <c r="GRM82" s="381"/>
      <c r="GRU82" s="392"/>
      <c r="GRV82" s="381"/>
      <c r="GSD82" s="392"/>
      <c r="GSE82" s="381"/>
      <c r="GSM82" s="392"/>
      <c r="GSN82" s="381"/>
      <c r="GSV82" s="392"/>
      <c r="GSW82" s="381"/>
      <c r="GTE82" s="392"/>
      <c r="GTF82" s="381"/>
      <c r="GTN82" s="392"/>
      <c r="GTO82" s="381"/>
      <c r="GTW82" s="392"/>
      <c r="GTX82" s="381"/>
      <c r="GUF82" s="392"/>
      <c r="GUG82" s="381"/>
      <c r="GUO82" s="392"/>
      <c r="GUP82" s="381"/>
      <c r="GUX82" s="392"/>
      <c r="GUY82" s="381"/>
      <c r="GVG82" s="392"/>
      <c r="GVH82" s="381"/>
      <c r="GVP82" s="392"/>
      <c r="GVQ82" s="381"/>
      <c r="GVY82" s="392"/>
      <c r="GVZ82" s="381"/>
      <c r="GWH82" s="392"/>
      <c r="GWI82" s="381"/>
      <c r="GWQ82" s="392"/>
      <c r="GWR82" s="381"/>
      <c r="GWZ82" s="392"/>
      <c r="GXA82" s="381"/>
      <c r="GXI82" s="392"/>
      <c r="GXJ82" s="381"/>
      <c r="GXR82" s="392"/>
      <c r="GXS82" s="381"/>
      <c r="GYA82" s="392"/>
      <c r="GYB82" s="381"/>
      <c r="GYJ82" s="392"/>
      <c r="GYK82" s="381"/>
      <c r="GYS82" s="392"/>
      <c r="GYT82" s="381"/>
      <c r="GZB82" s="392"/>
      <c r="GZC82" s="381"/>
      <c r="GZK82" s="392"/>
      <c r="GZL82" s="381"/>
      <c r="GZT82" s="392"/>
      <c r="GZU82" s="381"/>
      <c r="HAC82" s="392"/>
      <c r="HAD82" s="381"/>
      <c r="HAL82" s="392"/>
      <c r="HAM82" s="381"/>
      <c r="HAU82" s="392"/>
      <c r="HAV82" s="381"/>
      <c r="HBD82" s="392"/>
      <c r="HBE82" s="381"/>
      <c r="HBM82" s="392"/>
      <c r="HBN82" s="381"/>
      <c r="HBV82" s="392"/>
      <c r="HBW82" s="381"/>
      <c r="HCE82" s="392"/>
      <c r="HCF82" s="381"/>
      <c r="HCN82" s="392"/>
      <c r="HCO82" s="381"/>
      <c r="HCW82" s="392"/>
      <c r="HCX82" s="381"/>
      <c r="HDF82" s="392"/>
      <c r="HDG82" s="381"/>
      <c r="HDO82" s="392"/>
      <c r="HDP82" s="381"/>
      <c r="HDX82" s="392"/>
      <c r="HDY82" s="381"/>
      <c r="HEG82" s="392"/>
      <c r="HEH82" s="381"/>
      <c r="HEP82" s="392"/>
      <c r="HEQ82" s="381"/>
      <c r="HEY82" s="392"/>
      <c r="HEZ82" s="381"/>
      <c r="HFH82" s="392"/>
      <c r="HFI82" s="381"/>
      <c r="HFQ82" s="392"/>
      <c r="HFR82" s="381"/>
      <c r="HFZ82" s="392"/>
      <c r="HGA82" s="381"/>
      <c r="HGI82" s="392"/>
      <c r="HGJ82" s="381"/>
      <c r="HGR82" s="392"/>
      <c r="HGS82" s="381"/>
      <c r="HHA82" s="392"/>
      <c r="HHB82" s="381"/>
      <c r="HHJ82" s="392"/>
      <c r="HHK82" s="381"/>
      <c r="HHS82" s="392"/>
      <c r="HHT82" s="381"/>
      <c r="HIB82" s="392"/>
      <c r="HIC82" s="381"/>
      <c r="HIK82" s="392"/>
      <c r="HIL82" s="381"/>
      <c r="HIT82" s="392"/>
      <c r="HIU82" s="381"/>
      <c r="HJC82" s="392"/>
      <c r="HJD82" s="381"/>
      <c r="HJL82" s="392"/>
      <c r="HJM82" s="381"/>
      <c r="HJU82" s="392"/>
      <c r="HJV82" s="381"/>
      <c r="HKD82" s="392"/>
      <c r="HKE82" s="381"/>
      <c r="HKM82" s="392"/>
      <c r="HKN82" s="381"/>
      <c r="HKV82" s="392"/>
      <c r="HKW82" s="381"/>
      <c r="HLE82" s="392"/>
      <c r="HLF82" s="381"/>
      <c r="HLN82" s="392"/>
      <c r="HLO82" s="381"/>
      <c r="HLW82" s="392"/>
      <c r="HLX82" s="381"/>
      <c r="HMF82" s="392"/>
      <c r="HMG82" s="381"/>
      <c r="HMO82" s="392"/>
      <c r="HMP82" s="381"/>
      <c r="HMX82" s="392"/>
      <c r="HMY82" s="381"/>
      <c r="HNG82" s="392"/>
      <c r="HNH82" s="381"/>
      <c r="HNP82" s="392"/>
      <c r="HNQ82" s="381"/>
      <c r="HNY82" s="392"/>
      <c r="HNZ82" s="381"/>
      <c r="HOH82" s="392"/>
      <c r="HOI82" s="381"/>
      <c r="HOQ82" s="392"/>
      <c r="HOR82" s="381"/>
      <c r="HOZ82" s="392"/>
      <c r="HPA82" s="381"/>
      <c r="HPI82" s="392"/>
      <c r="HPJ82" s="381"/>
      <c r="HPR82" s="392"/>
      <c r="HPS82" s="381"/>
      <c r="HQA82" s="392"/>
      <c r="HQB82" s="381"/>
      <c r="HQJ82" s="392"/>
      <c r="HQK82" s="381"/>
      <c r="HQS82" s="392"/>
      <c r="HQT82" s="381"/>
      <c r="HRB82" s="392"/>
      <c r="HRC82" s="381"/>
      <c r="HRK82" s="392"/>
      <c r="HRL82" s="381"/>
      <c r="HRT82" s="392"/>
      <c r="HRU82" s="381"/>
      <c r="HSC82" s="392"/>
      <c r="HSD82" s="381"/>
      <c r="HSL82" s="392"/>
      <c r="HSM82" s="381"/>
      <c r="HSU82" s="392"/>
      <c r="HSV82" s="381"/>
      <c r="HTD82" s="392"/>
      <c r="HTE82" s="381"/>
      <c r="HTM82" s="392"/>
      <c r="HTN82" s="381"/>
      <c r="HTV82" s="392"/>
      <c r="HTW82" s="381"/>
      <c r="HUE82" s="392"/>
      <c r="HUF82" s="381"/>
      <c r="HUN82" s="392"/>
      <c r="HUO82" s="381"/>
      <c r="HUW82" s="392"/>
      <c r="HUX82" s="381"/>
      <c r="HVF82" s="392"/>
      <c r="HVG82" s="381"/>
      <c r="HVO82" s="392"/>
      <c r="HVP82" s="381"/>
      <c r="HVX82" s="392"/>
      <c r="HVY82" s="381"/>
      <c r="HWG82" s="392"/>
      <c r="HWH82" s="381"/>
      <c r="HWP82" s="392"/>
      <c r="HWQ82" s="381"/>
      <c r="HWY82" s="392"/>
      <c r="HWZ82" s="381"/>
      <c r="HXH82" s="392"/>
      <c r="HXI82" s="381"/>
      <c r="HXQ82" s="392"/>
      <c r="HXR82" s="381"/>
      <c r="HXZ82" s="392"/>
      <c r="HYA82" s="381"/>
      <c r="HYI82" s="392"/>
      <c r="HYJ82" s="381"/>
      <c r="HYR82" s="392"/>
      <c r="HYS82" s="381"/>
      <c r="HZA82" s="392"/>
      <c r="HZB82" s="381"/>
      <c r="HZJ82" s="392"/>
      <c r="HZK82" s="381"/>
      <c r="HZS82" s="392"/>
      <c r="HZT82" s="381"/>
      <c r="IAB82" s="392"/>
      <c r="IAC82" s="381"/>
      <c r="IAK82" s="392"/>
      <c r="IAL82" s="381"/>
      <c r="IAT82" s="392"/>
      <c r="IAU82" s="381"/>
      <c r="IBC82" s="392"/>
      <c r="IBD82" s="381"/>
      <c r="IBL82" s="392"/>
      <c r="IBM82" s="381"/>
      <c r="IBU82" s="392"/>
      <c r="IBV82" s="381"/>
      <c r="ICD82" s="392"/>
      <c r="ICE82" s="381"/>
      <c r="ICM82" s="392"/>
      <c r="ICN82" s="381"/>
      <c r="ICV82" s="392"/>
      <c r="ICW82" s="381"/>
      <c r="IDE82" s="392"/>
      <c r="IDF82" s="381"/>
      <c r="IDN82" s="392"/>
      <c r="IDO82" s="381"/>
      <c r="IDW82" s="392"/>
      <c r="IDX82" s="381"/>
      <c r="IEF82" s="392"/>
      <c r="IEG82" s="381"/>
      <c r="IEO82" s="392"/>
      <c r="IEP82" s="381"/>
      <c r="IEX82" s="392"/>
      <c r="IEY82" s="381"/>
      <c r="IFG82" s="392"/>
      <c r="IFH82" s="381"/>
      <c r="IFP82" s="392"/>
      <c r="IFQ82" s="381"/>
      <c r="IFY82" s="392"/>
      <c r="IFZ82" s="381"/>
      <c r="IGH82" s="392"/>
      <c r="IGI82" s="381"/>
      <c r="IGQ82" s="392"/>
      <c r="IGR82" s="381"/>
      <c r="IGZ82" s="392"/>
      <c r="IHA82" s="381"/>
      <c r="IHI82" s="392"/>
      <c r="IHJ82" s="381"/>
      <c r="IHR82" s="392"/>
      <c r="IHS82" s="381"/>
      <c r="IIA82" s="392"/>
      <c r="IIB82" s="381"/>
      <c r="IIJ82" s="392"/>
      <c r="IIK82" s="381"/>
      <c r="IIS82" s="392"/>
      <c r="IIT82" s="381"/>
      <c r="IJB82" s="392"/>
      <c r="IJC82" s="381"/>
      <c r="IJK82" s="392"/>
      <c r="IJL82" s="381"/>
      <c r="IJT82" s="392"/>
      <c r="IJU82" s="381"/>
      <c r="IKC82" s="392"/>
      <c r="IKD82" s="381"/>
      <c r="IKL82" s="392"/>
      <c r="IKM82" s="381"/>
      <c r="IKU82" s="392"/>
      <c r="IKV82" s="381"/>
      <c r="ILD82" s="392"/>
      <c r="ILE82" s="381"/>
      <c r="ILM82" s="392"/>
      <c r="ILN82" s="381"/>
      <c r="ILV82" s="392"/>
      <c r="ILW82" s="381"/>
      <c r="IME82" s="392"/>
      <c r="IMF82" s="381"/>
      <c r="IMN82" s="392"/>
      <c r="IMO82" s="381"/>
      <c r="IMW82" s="392"/>
      <c r="IMX82" s="381"/>
      <c r="INF82" s="392"/>
      <c r="ING82" s="381"/>
      <c r="INO82" s="392"/>
      <c r="INP82" s="381"/>
      <c r="INX82" s="392"/>
      <c r="INY82" s="381"/>
      <c r="IOG82" s="392"/>
      <c r="IOH82" s="381"/>
      <c r="IOP82" s="392"/>
      <c r="IOQ82" s="381"/>
      <c r="IOY82" s="392"/>
      <c r="IOZ82" s="381"/>
      <c r="IPH82" s="392"/>
      <c r="IPI82" s="381"/>
      <c r="IPQ82" s="392"/>
      <c r="IPR82" s="381"/>
      <c r="IPZ82" s="392"/>
      <c r="IQA82" s="381"/>
      <c r="IQI82" s="392"/>
      <c r="IQJ82" s="381"/>
      <c r="IQR82" s="392"/>
      <c r="IQS82" s="381"/>
      <c r="IRA82" s="392"/>
      <c r="IRB82" s="381"/>
      <c r="IRJ82" s="392"/>
      <c r="IRK82" s="381"/>
      <c r="IRS82" s="392"/>
      <c r="IRT82" s="381"/>
      <c r="ISB82" s="392"/>
      <c r="ISC82" s="381"/>
      <c r="ISK82" s="392"/>
      <c r="ISL82" s="381"/>
      <c r="IST82" s="392"/>
      <c r="ISU82" s="381"/>
      <c r="ITC82" s="392"/>
      <c r="ITD82" s="381"/>
      <c r="ITL82" s="392"/>
      <c r="ITM82" s="381"/>
      <c r="ITU82" s="392"/>
      <c r="ITV82" s="381"/>
      <c r="IUD82" s="392"/>
      <c r="IUE82" s="381"/>
      <c r="IUM82" s="392"/>
      <c r="IUN82" s="381"/>
      <c r="IUV82" s="392"/>
      <c r="IUW82" s="381"/>
      <c r="IVE82" s="392"/>
      <c r="IVF82" s="381"/>
      <c r="IVN82" s="392"/>
      <c r="IVO82" s="381"/>
      <c r="IVW82" s="392"/>
      <c r="IVX82" s="381"/>
      <c r="IWF82" s="392"/>
      <c r="IWG82" s="381"/>
      <c r="IWO82" s="392"/>
      <c r="IWP82" s="381"/>
      <c r="IWX82" s="392"/>
      <c r="IWY82" s="381"/>
      <c r="IXG82" s="392"/>
      <c r="IXH82" s="381"/>
      <c r="IXP82" s="392"/>
      <c r="IXQ82" s="381"/>
      <c r="IXY82" s="392"/>
      <c r="IXZ82" s="381"/>
      <c r="IYH82" s="392"/>
      <c r="IYI82" s="381"/>
      <c r="IYQ82" s="392"/>
      <c r="IYR82" s="381"/>
      <c r="IYZ82" s="392"/>
      <c r="IZA82" s="381"/>
      <c r="IZI82" s="392"/>
      <c r="IZJ82" s="381"/>
      <c r="IZR82" s="392"/>
      <c r="IZS82" s="381"/>
      <c r="JAA82" s="392"/>
      <c r="JAB82" s="381"/>
      <c r="JAJ82" s="392"/>
      <c r="JAK82" s="381"/>
      <c r="JAS82" s="392"/>
      <c r="JAT82" s="381"/>
      <c r="JBB82" s="392"/>
      <c r="JBC82" s="381"/>
      <c r="JBK82" s="392"/>
      <c r="JBL82" s="381"/>
      <c r="JBT82" s="392"/>
      <c r="JBU82" s="381"/>
      <c r="JCC82" s="392"/>
      <c r="JCD82" s="381"/>
      <c r="JCL82" s="392"/>
      <c r="JCM82" s="381"/>
      <c r="JCU82" s="392"/>
      <c r="JCV82" s="381"/>
      <c r="JDD82" s="392"/>
      <c r="JDE82" s="381"/>
      <c r="JDM82" s="392"/>
      <c r="JDN82" s="381"/>
      <c r="JDV82" s="392"/>
      <c r="JDW82" s="381"/>
      <c r="JEE82" s="392"/>
      <c r="JEF82" s="381"/>
      <c r="JEN82" s="392"/>
      <c r="JEO82" s="381"/>
      <c r="JEW82" s="392"/>
      <c r="JEX82" s="381"/>
      <c r="JFF82" s="392"/>
      <c r="JFG82" s="381"/>
      <c r="JFO82" s="392"/>
      <c r="JFP82" s="381"/>
      <c r="JFX82" s="392"/>
      <c r="JFY82" s="381"/>
      <c r="JGG82" s="392"/>
      <c r="JGH82" s="381"/>
      <c r="JGP82" s="392"/>
      <c r="JGQ82" s="381"/>
      <c r="JGY82" s="392"/>
      <c r="JGZ82" s="381"/>
      <c r="JHH82" s="392"/>
      <c r="JHI82" s="381"/>
      <c r="JHQ82" s="392"/>
      <c r="JHR82" s="381"/>
      <c r="JHZ82" s="392"/>
      <c r="JIA82" s="381"/>
      <c r="JII82" s="392"/>
      <c r="JIJ82" s="381"/>
      <c r="JIR82" s="392"/>
      <c r="JIS82" s="381"/>
      <c r="JJA82" s="392"/>
      <c r="JJB82" s="381"/>
      <c r="JJJ82" s="392"/>
      <c r="JJK82" s="381"/>
      <c r="JJS82" s="392"/>
      <c r="JJT82" s="381"/>
      <c r="JKB82" s="392"/>
      <c r="JKC82" s="381"/>
      <c r="JKK82" s="392"/>
      <c r="JKL82" s="381"/>
      <c r="JKT82" s="392"/>
      <c r="JKU82" s="381"/>
      <c r="JLC82" s="392"/>
      <c r="JLD82" s="381"/>
      <c r="JLL82" s="392"/>
      <c r="JLM82" s="381"/>
      <c r="JLU82" s="392"/>
      <c r="JLV82" s="381"/>
      <c r="JMD82" s="392"/>
      <c r="JME82" s="381"/>
      <c r="JMM82" s="392"/>
      <c r="JMN82" s="381"/>
      <c r="JMV82" s="392"/>
      <c r="JMW82" s="381"/>
      <c r="JNE82" s="392"/>
      <c r="JNF82" s="381"/>
      <c r="JNN82" s="392"/>
      <c r="JNO82" s="381"/>
      <c r="JNW82" s="392"/>
      <c r="JNX82" s="381"/>
      <c r="JOF82" s="392"/>
      <c r="JOG82" s="381"/>
      <c r="JOO82" s="392"/>
      <c r="JOP82" s="381"/>
      <c r="JOX82" s="392"/>
      <c r="JOY82" s="381"/>
      <c r="JPG82" s="392"/>
      <c r="JPH82" s="381"/>
      <c r="JPP82" s="392"/>
      <c r="JPQ82" s="381"/>
      <c r="JPY82" s="392"/>
      <c r="JPZ82" s="381"/>
      <c r="JQH82" s="392"/>
      <c r="JQI82" s="381"/>
      <c r="JQQ82" s="392"/>
      <c r="JQR82" s="381"/>
      <c r="JQZ82" s="392"/>
      <c r="JRA82" s="381"/>
      <c r="JRI82" s="392"/>
      <c r="JRJ82" s="381"/>
      <c r="JRR82" s="392"/>
      <c r="JRS82" s="381"/>
      <c r="JSA82" s="392"/>
      <c r="JSB82" s="381"/>
      <c r="JSJ82" s="392"/>
      <c r="JSK82" s="381"/>
      <c r="JSS82" s="392"/>
      <c r="JST82" s="381"/>
      <c r="JTB82" s="392"/>
      <c r="JTC82" s="381"/>
      <c r="JTK82" s="392"/>
      <c r="JTL82" s="381"/>
      <c r="JTT82" s="392"/>
      <c r="JTU82" s="381"/>
      <c r="JUC82" s="392"/>
      <c r="JUD82" s="381"/>
      <c r="JUL82" s="392"/>
      <c r="JUM82" s="381"/>
      <c r="JUU82" s="392"/>
      <c r="JUV82" s="381"/>
      <c r="JVD82" s="392"/>
      <c r="JVE82" s="381"/>
      <c r="JVM82" s="392"/>
      <c r="JVN82" s="381"/>
      <c r="JVV82" s="392"/>
      <c r="JVW82" s="381"/>
      <c r="JWE82" s="392"/>
      <c r="JWF82" s="381"/>
      <c r="JWN82" s="392"/>
      <c r="JWO82" s="381"/>
      <c r="JWW82" s="392"/>
      <c r="JWX82" s="381"/>
      <c r="JXF82" s="392"/>
      <c r="JXG82" s="381"/>
      <c r="JXO82" s="392"/>
      <c r="JXP82" s="381"/>
      <c r="JXX82" s="392"/>
      <c r="JXY82" s="381"/>
      <c r="JYG82" s="392"/>
      <c r="JYH82" s="381"/>
      <c r="JYP82" s="392"/>
      <c r="JYQ82" s="381"/>
      <c r="JYY82" s="392"/>
      <c r="JYZ82" s="381"/>
      <c r="JZH82" s="392"/>
      <c r="JZI82" s="381"/>
      <c r="JZQ82" s="392"/>
      <c r="JZR82" s="381"/>
      <c r="JZZ82" s="392"/>
      <c r="KAA82" s="381"/>
      <c r="KAI82" s="392"/>
      <c r="KAJ82" s="381"/>
      <c r="KAR82" s="392"/>
      <c r="KAS82" s="381"/>
      <c r="KBA82" s="392"/>
      <c r="KBB82" s="381"/>
      <c r="KBJ82" s="392"/>
      <c r="KBK82" s="381"/>
      <c r="KBS82" s="392"/>
      <c r="KBT82" s="381"/>
      <c r="KCB82" s="392"/>
      <c r="KCC82" s="381"/>
      <c r="KCK82" s="392"/>
      <c r="KCL82" s="381"/>
      <c r="KCT82" s="392"/>
      <c r="KCU82" s="381"/>
      <c r="KDC82" s="392"/>
      <c r="KDD82" s="381"/>
      <c r="KDL82" s="392"/>
      <c r="KDM82" s="381"/>
      <c r="KDU82" s="392"/>
      <c r="KDV82" s="381"/>
      <c r="KED82" s="392"/>
      <c r="KEE82" s="381"/>
      <c r="KEM82" s="392"/>
      <c r="KEN82" s="381"/>
      <c r="KEV82" s="392"/>
      <c r="KEW82" s="381"/>
      <c r="KFE82" s="392"/>
      <c r="KFF82" s="381"/>
      <c r="KFN82" s="392"/>
      <c r="KFO82" s="381"/>
      <c r="KFW82" s="392"/>
      <c r="KFX82" s="381"/>
      <c r="KGF82" s="392"/>
      <c r="KGG82" s="381"/>
      <c r="KGO82" s="392"/>
      <c r="KGP82" s="381"/>
      <c r="KGX82" s="392"/>
      <c r="KGY82" s="381"/>
      <c r="KHG82" s="392"/>
      <c r="KHH82" s="381"/>
      <c r="KHP82" s="392"/>
      <c r="KHQ82" s="381"/>
      <c r="KHY82" s="392"/>
      <c r="KHZ82" s="381"/>
      <c r="KIH82" s="392"/>
      <c r="KII82" s="381"/>
      <c r="KIQ82" s="392"/>
      <c r="KIR82" s="381"/>
      <c r="KIZ82" s="392"/>
      <c r="KJA82" s="381"/>
      <c r="KJI82" s="392"/>
      <c r="KJJ82" s="381"/>
      <c r="KJR82" s="392"/>
      <c r="KJS82" s="381"/>
      <c r="KKA82" s="392"/>
      <c r="KKB82" s="381"/>
      <c r="KKJ82" s="392"/>
      <c r="KKK82" s="381"/>
      <c r="KKS82" s="392"/>
      <c r="KKT82" s="381"/>
      <c r="KLB82" s="392"/>
      <c r="KLC82" s="381"/>
      <c r="KLK82" s="392"/>
      <c r="KLL82" s="381"/>
      <c r="KLT82" s="392"/>
      <c r="KLU82" s="381"/>
      <c r="KMC82" s="392"/>
      <c r="KMD82" s="381"/>
      <c r="KML82" s="392"/>
      <c r="KMM82" s="381"/>
      <c r="KMU82" s="392"/>
      <c r="KMV82" s="381"/>
      <c r="KND82" s="392"/>
      <c r="KNE82" s="381"/>
      <c r="KNM82" s="392"/>
      <c r="KNN82" s="381"/>
      <c r="KNV82" s="392"/>
      <c r="KNW82" s="381"/>
      <c r="KOE82" s="392"/>
      <c r="KOF82" s="381"/>
      <c r="KON82" s="392"/>
      <c r="KOO82" s="381"/>
      <c r="KOW82" s="392"/>
      <c r="KOX82" s="381"/>
      <c r="KPF82" s="392"/>
      <c r="KPG82" s="381"/>
      <c r="KPO82" s="392"/>
      <c r="KPP82" s="381"/>
      <c r="KPX82" s="392"/>
      <c r="KPY82" s="381"/>
      <c r="KQG82" s="392"/>
      <c r="KQH82" s="381"/>
      <c r="KQP82" s="392"/>
      <c r="KQQ82" s="381"/>
      <c r="KQY82" s="392"/>
      <c r="KQZ82" s="381"/>
      <c r="KRH82" s="392"/>
      <c r="KRI82" s="381"/>
      <c r="KRQ82" s="392"/>
      <c r="KRR82" s="381"/>
      <c r="KRZ82" s="392"/>
      <c r="KSA82" s="381"/>
      <c r="KSI82" s="392"/>
      <c r="KSJ82" s="381"/>
      <c r="KSR82" s="392"/>
      <c r="KSS82" s="381"/>
      <c r="KTA82" s="392"/>
      <c r="KTB82" s="381"/>
      <c r="KTJ82" s="392"/>
      <c r="KTK82" s="381"/>
      <c r="KTS82" s="392"/>
      <c r="KTT82" s="381"/>
      <c r="KUB82" s="392"/>
      <c r="KUC82" s="381"/>
      <c r="KUK82" s="392"/>
      <c r="KUL82" s="381"/>
      <c r="KUT82" s="392"/>
      <c r="KUU82" s="381"/>
      <c r="KVC82" s="392"/>
      <c r="KVD82" s="381"/>
      <c r="KVL82" s="392"/>
      <c r="KVM82" s="381"/>
      <c r="KVU82" s="392"/>
      <c r="KVV82" s="381"/>
      <c r="KWD82" s="392"/>
      <c r="KWE82" s="381"/>
      <c r="KWM82" s="392"/>
      <c r="KWN82" s="381"/>
      <c r="KWV82" s="392"/>
      <c r="KWW82" s="381"/>
      <c r="KXE82" s="392"/>
      <c r="KXF82" s="381"/>
      <c r="KXN82" s="392"/>
      <c r="KXO82" s="381"/>
      <c r="KXW82" s="392"/>
      <c r="KXX82" s="381"/>
      <c r="KYF82" s="392"/>
      <c r="KYG82" s="381"/>
      <c r="KYO82" s="392"/>
      <c r="KYP82" s="381"/>
      <c r="KYX82" s="392"/>
      <c r="KYY82" s="381"/>
      <c r="KZG82" s="392"/>
      <c r="KZH82" s="381"/>
      <c r="KZP82" s="392"/>
      <c r="KZQ82" s="381"/>
      <c r="KZY82" s="392"/>
      <c r="KZZ82" s="381"/>
      <c r="LAH82" s="392"/>
      <c r="LAI82" s="381"/>
      <c r="LAQ82" s="392"/>
      <c r="LAR82" s="381"/>
      <c r="LAZ82" s="392"/>
      <c r="LBA82" s="381"/>
      <c r="LBI82" s="392"/>
      <c r="LBJ82" s="381"/>
      <c r="LBR82" s="392"/>
      <c r="LBS82" s="381"/>
      <c r="LCA82" s="392"/>
      <c r="LCB82" s="381"/>
      <c r="LCJ82" s="392"/>
      <c r="LCK82" s="381"/>
      <c r="LCS82" s="392"/>
      <c r="LCT82" s="381"/>
      <c r="LDB82" s="392"/>
      <c r="LDC82" s="381"/>
      <c r="LDK82" s="392"/>
      <c r="LDL82" s="381"/>
      <c r="LDT82" s="392"/>
      <c r="LDU82" s="381"/>
      <c r="LEC82" s="392"/>
      <c r="LED82" s="381"/>
      <c r="LEL82" s="392"/>
      <c r="LEM82" s="381"/>
      <c r="LEU82" s="392"/>
      <c r="LEV82" s="381"/>
      <c r="LFD82" s="392"/>
      <c r="LFE82" s="381"/>
      <c r="LFM82" s="392"/>
      <c r="LFN82" s="381"/>
      <c r="LFV82" s="392"/>
      <c r="LFW82" s="381"/>
      <c r="LGE82" s="392"/>
      <c r="LGF82" s="381"/>
      <c r="LGN82" s="392"/>
      <c r="LGO82" s="381"/>
      <c r="LGW82" s="392"/>
      <c r="LGX82" s="381"/>
      <c r="LHF82" s="392"/>
      <c r="LHG82" s="381"/>
      <c r="LHO82" s="392"/>
      <c r="LHP82" s="381"/>
      <c r="LHX82" s="392"/>
      <c r="LHY82" s="381"/>
      <c r="LIG82" s="392"/>
      <c r="LIH82" s="381"/>
      <c r="LIP82" s="392"/>
      <c r="LIQ82" s="381"/>
      <c r="LIY82" s="392"/>
      <c r="LIZ82" s="381"/>
      <c r="LJH82" s="392"/>
      <c r="LJI82" s="381"/>
      <c r="LJQ82" s="392"/>
      <c r="LJR82" s="381"/>
      <c r="LJZ82" s="392"/>
      <c r="LKA82" s="381"/>
      <c r="LKI82" s="392"/>
      <c r="LKJ82" s="381"/>
      <c r="LKR82" s="392"/>
      <c r="LKS82" s="381"/>
      <c r="LLA82" s="392"/>
      <c r="LLB82" s="381"/>
      <c r="LLJ82" s="392"/>
      <c r="LLK82" s="381"/>
      <c r="LLS82" s="392"/>
      <c r="LLT82" s="381"/>
      <c r="LMB82" s="392"/>
      <c r="LMC82" s="381"/>
      <c r="LMK82" s="392"/>
      <c r="LML82" s="381"/>
      <c r="LMT82" s="392"/>
      <c r="LMU82" s="381"/>
      <c r="LNC82" s="392"/>
      <c r="LND82" s="381"/>
      <c r="LNL82" s="392"/>
      <c r="LNM82" s="381"/>
      <c r="LNU82" s="392"/>
      <c r="LNV82" s="381"/>
      <c r="LOD82" s="392"/>
      <c r="LOE82" s="381"/>
      <c r="LOM82" s="392"/>
      <c r="LON82" s="381"/>
      <c r="LOV82" s="392"/>
      <c r="LOW82" s="381"/>
      <c r="LPE82" s="392"/>
      <c r="LPF82" s="381"/>
      <c r="LPN82" s="392"/>
      <c r="LPO82" s="381"/>
      <c r="LPW82" s="392"/>
      <c r="LPX82" s="381"/>
      <c r="LQF82" s="392"/>
      <c r="LQG82" s="381"/>
      <c r="LQO82" s="392"/>
      <c r="LQP82" s="381"/>
      <c r="LQX82" s="392"/>
      <c r="LQY82" s="381"/>
      <c r="LRG82" s="392"/>
      <c r="LRH82" s="381"/>
      <c r="LRP82" s="392"/>
      <c r="LRQ82" s="381"/>
      <c r="LRY82" s="392"/>
      <c r="LRZ82" s="381"/>
      <c r="LSH82" s="392"/>
      <c r="LSI82" s="381"/>
      <c r="LSQ82" s="392"/>
      <c r="LSR82" s="381"/>
      <c r="LSZ82" s="392"/>
      <c r="LTA82" s="381"/>
      <c r="LTI82" s="392"/>
      <c r="LTJ82" s="381"/>
      <c r="LTR82" s="392"/>
      <c r="LTS82" s="381"/>
      <c r="LUA82" s="392"/>
      <c r="LUB82" s="381"/>
      <c r="LUJ82" s="392"/>
      <c r="LUK82" s="381"/>
      <c r="LUS82" s="392"/>
      <c r="LUT82" s="381"/>
      <c r="LVB82" s="392"/>
      <c r="LVC82" s="381"/>
      <c r="LVK82" s="392"/>
      <c r="LVL82" s="381"/>
      <c r="LVT82" s="392"/>
      <c r="LVU82" s="381"/>
      <c r="LWC82" s="392"/>
      <c r="LWD82" s="381"/>
      <c r="LWL82" s="392"/>
      <c r="LWM82" s="381"/>
      <c r="LWU82" s="392"/>
      <c r="LWV82" s="381"/>
      <c r="LXD82" s="392"/>
      <c r="LXE82" s="381"/>
      <c r="LXM82" s="392"/>
      <c r="LXN82" s="381"/>
      <c r="LXV82" s="392"/>
      <c r="LXW82" s="381"/>
      <c r="LYE82" s="392"/>
      <c r="LYF82" s="381"/>
      <c r="LYN82" s="392"/>
      <c r="LYO82" s="381"/>
      <c r="LYW82" s="392"/>
      <c r="LYX82" s="381"/>
      <c r="LZF82" s="392"/>
      <c r="LZG82" s="381"/>
      <c r="LZO82" s="392"/>
      <c r="LZP82" s="381"/>
      <c r="LZX82" s="392"/>
      <c r="LZY82" s="381"/>
      <c r="MAG82" s="392"/>
      <c r="MAH82" s="381"/>
      <c r="MAP82" s="392"/>
      <c r="MAQ82" s="381"/>
      <c r="MAY82" s="392"/>
      <c r="MAZ82" s="381"/>
      <c r="MBH82" s="392"/>
      <c r="MBI82" s="381"/>
      <c r="MBQ82" s="392"/>
      <c r="MBR82" s="381"/>
      <c r="MBZ82" s="392"/>
      <c r="MCA82" s="381"/>
      <c r="MCI82" s="392"/>
      <c r="MCJ82" s="381"/>
      <c r="MCR82" s="392"/>
      <c r="MCS82" s="381"/>
      <c r="MDA82" s="392"/>
      <c r="MDB82" s="381"/>
      <c r="MDJ82" s="392"/>
      <c r="MDK82" s="381"/>
      <c r="MDS82" s="392"/>
      <c r="MDT82" s="381"/>
      <c r="MEB82" s="392"/>
      <c r="MEC82" s="381"/>
      <c r="MEK82" s="392"/>
      <c r="MEL82" s="381"/>
      <c r="MET82" s="392"/>
      <c r="MEU82" s="381"/>
      <c r="MFC82" s="392"/>
      <c r="MFD82" s="381"/>
      <c r="MFL82" s="392"/>
      <c r="MFM82" s="381"/>
      <c r="MFU82" s="392"/>
      <c r="MFV82" s="381"/>
      <c r="MGD82" s="392"/>
      <c r="MGE82" s="381"/>
      <c r="MGM82" s="392"/>
      <c r="MGN82" s="381"/>
      <c r="MGV82" s="392"/>
      <c r="MGW82" s="381"/>
      <c r="MHE82" s="392"/>
      <c r="MHF82" s="381"/>
      <c r="MHN82" s="392"/>
      <c r="MHO82" s="381"/>
      <c r="MHW82" s="392"/>
      <c r="MHX82" s="381"/>
      <c r="MIF82" s="392"/>
      <c r="MIG82" s="381"/>
      <c r="MIO82" s="392"/>
      <c r="MIP82" s="381"/>
      <c r="MIX82" s="392"/>
      <c r="MIY82" s="381"/>
      <c r="MJG82" s="392"/>
      <c r="MJH82" s="381"/>
      <c r="MJP82" s="392"/>
      <c r="MJQ82" s="381"/>
      <c r="MJY82" s="392"/>
      <c r="MJZ82" s="381"/>
      <c r="MKH82" s="392"/>
      <c r="MKI82" s="381"/>
      <c r="MKQ82" s="392"/>
      <c r="MKR82" s="381"/>
      <c r="MKZ82" s="392"/>
      <c r="MLA82" s="381"/>
      <c r="MLI82" s="392"/>
      <c r="MLJ82" s="381"/>
      <c r="MLR82" s="392"/>
      <c r="MLS82" s="381"/>
      <c r="MMA82" s="392"/>
      <c r="MMB82" s="381"/>
      <c r="MMJ82" s="392"/>
      <c r="MMK82" s="381"/>
      <c r="MMS82" s="392"/>
      <c r="MMT82" s="381"/>
      <c r="MNB82" s="392"/>
      <c r="MNC82" s="381"/>
      <c r="MNK82" s="392"/>
      <c r="MNL82" s="381"/>
      <c r="MNT82" s="392"/>
      <c r="MNU82" s="381"/>
      <c r="MOC82" s="392"/>
      <c r="MOD82" s="381"/>
      <c r="MOL82" s="392"/>
      <c r="MOM82" s="381"/>
      <c r="MOU82" s="392"/>
      <c r="MOV82" s="381"/>
      <c r="MPD82" s="392"/>
      <c r="MPE82" s="381"/>
      <c r="MPM82" s="392"/>
      <c r="MPN82" s="381"/>
      <c r="MPV82" s="392"/>
      <c r="MPW82" s="381"/>
      <c r="MQE82" s="392"/>
      <c r="MQF82" s="381"/>
      <c r="MQN82" s="392"/>
      <c r="MQO82" s="381"/>
      <c r="MQW82" s="392"/>
      <c r="MQX82" s="381"/>
      <c r="MRF82" s="392"/>
      <c r="MRG82" s="381"/>
      <c r="MRO82" s="392"/>
      <c r="MRP82" s="381"/>
      <c r="MRX82" s="392"/>
      <c r="MRY82" s="381"/>
      <c r="MSG82" s="392"/>
      <c r="MSH82" s="381"/>
      <c r="MSP82" s="392"/>
      <c r="MSQ82" s="381"/>
      <c r="MSY82" s="392"/>
      <c r="MSZ82" s="381"/>
      <c r="MTH82" s="392"/>
      <c r="MTI82" s="381"/>
      <c r="MTQ82" s="392"/>
      <c r="MTR82" s="381"/>
      <c r="MTZ82" s="392"/>
      <c r="MUA82" s="381"/>
      <c r="MUI82" s="392"/>
      <c r="MUJ82" s="381"/>
      <c r="MUR82" s="392"/>
      <c r="MUS82" s="381"/>
      <c r="MVA82" s="392"/>
      <c r="MVB82" s="381"/>
      <c r="MVJ82" s="392"/>
      <c r="MVK82" s="381"/>
      <c r="MVS82" s="392"/>
      <c r="MVT82" s="381"/>
      <c r="MWB82" s="392"/>
      <c r="MWC82" s="381"/>
      <c r="MWK82" s="392"/>
      <c r="MWL82" s="381"/>
      <c r="MWT82" s="392"/>
      <c r="MWU82" s="381"/>
      <c r="MXC82" s="392"/>
      <c r="MXD82" s="381"/>
      <c r="MXL82" s="392"/>
      <c r="MXM82" s="381"/>
      <c r="MXU82" s="392"/>
      <c r="MXV82" s="381"/>
      <c r="MYD82" s="392"/>
      <c r="MYE82" s="381"/>
      <c r="MYM82" s="392"/>
      <c r="MYN82" s="381"/>
      <c r="MYV82" s="392"/>
      <c r="MYW82" s="381"/>
      <c r="MZE82" s="392"/>
      <c r="MZF82" s="381"/>
      <c r="MZN82" s="392"/>
      <c r="MZO82" s="381"/>
      <c r="MZW82" s="392"/>
      <c r="MZX82" s="381"/>
      <c r="NAF82" s="392"/>
      <c r="NAG82" s="381"/>
      <c r="NAO82" s="392"/>
      <c r="NAP82" s="381"/>
      <c r="NAX82" s="392"/>
      <c r="NAY82" s="381"/>
      <c r="NBG82" s="392"/>
      <c r="NBH82" s="381"/>
      <c r="NBP82" s="392"/>
      <c r="NBQ82" s="381"/>
      <c r="NBY82" s="392"/>
      <c r="NBZ82" s="381"/>
      <c r="NCH82" s="392"/>
      <c r="NCI82" s="381"/>
      <c r="NCQ82" s="392"/>
      <c r="NCR82" s="381"/>
      <c r="NCZ82" s="392"/>
      <c r="NDA82" s="381"/>
      <c r="NDI82" s="392"/>
      <c r="NDJ82" s="381"/>
      <c r="NDR82" s="392"/>
      <c r="NDS82" s="381"/>
      <c r="NEA82" s="392"/>
      <c r="NEB82" s="381"/>
      <c r="NEJ82" s="392"/>
      <c r="NEK82" s="381"/>
      <c r="NES82" s="392"/>
      <c r="NET82" s="381"/>
      <c r="NFB82" s="392"/>
      <c r="NFC82" s="381"/>
      <c r="NFK82" s="392"/>
      <c r="NFL82" s="381"/>
      <c r="NFT82" s="392"/>
      <c r="NFU82" s="381"/>
      <c r="NGC82" s="392"/>
      <c r="NGD82" s="381"/>
      <c r="NGL82" s="392"/>
      <c r="NGM82" s="381"/>
      <c r="NGU82" s="392"/>
      <c r="NGV82" s="381"/>
      <c r="NHD82" s="392"/>
      <c r="NHE82" s="381"/>
      <c r="NHM82" s="392"/>
      <c r="NHN82" s="381"/>
      <c r="NHV82" s="392"/>
      <c r="NHW82" s="381"/>
      <c r="NIE82" s="392"/>
      <c r="NIF82" s="381"/>
      <c r="NIN82" s="392"/>
      <c r="NIO82" s="381"/>
      <c r="NIW82" s="392"/>
      <c r="NIX82" s="381"/>
      <c r="NJF82" s="392"/>
      <c r="NJG82" s="381"/>
      <c r="NJO82" s="392"/>
      <c r="NJP82" s="381"/>
      <c r="NJX82" s="392"/>
      <c r="NJY82" s="381"/>
      <c r="NKG82" s="392"/>
      <c r="NKH82" s="381"/>
      <c r="NKP82" s="392"/>
      <c r="NKQ82" s="381"/>
      <c r="NKY82" s="392"/>
      <c r="NKZ82" s="381"/>
      <c r="NLH82" s="392"/>
      <c r="NLI82" s="381"/>
      <c r="NLQ82" s="392"/>
      <c r="NLR82" s="381"/>
      <c r="NLZ82" s="392"/>
      <c r="NMA82" s="381"/>
      <c r="NMI82" s="392"/>
      <c r="NMJ82" s="381"/>
      <c r="NMR82" s="392"/>
      <c r="NMS82" s="381"/>
      <c r="NNA82" s="392"/>
      <c r="NNB82" s="381"/>
      <c r="NNJ82" s="392"/>
      <c r="NNK82" s="381"/>
      <c r="NNS82" s="392"/>
      <c r="NNT82" s="381"/>
      <c r="NOB82" s="392"/>
      <c r="NOC82" s="381"/>
      <c r="NOK82" s="392"/>
      <c r="NOL82" s="381"/>
      <c r="NOT82" s="392"/>
      <c r="NOU82" s="381"/>
      <c r="NPC82" s="392"/>
      <c r="NPD82" s="381"/>
      <c r="NPL82" s="392"/>
      <c r="NPM82" s="381"/>
      <c r="NPU82" s="392"/>
      <c r="NPV82" s="381"/>
      <c r="NQD82" s="392"/>
      <c r="NQE82" s="381"/>
      <c r="NQM82" s="392"/>
      <c r="NQN82" s="381"/>
      <c r="NQV82" s="392"/>
      <c r="NQW82" s="381"/>
      <c r="NRE82" s="392"/>
      <c r="NRF82" s="381"/>
      <c r="NRN82" s="392"/>
      <c r="NRO82" s="381"/>
      <c r="NRW82" s="392"/>
      <c r="NRX82" s="381"/>
      <c r="NSF82" s="392"/>
      <c r="NSG82" s="381"/>
      <c r="NSO82" s="392"/>
      <c r="NSP82" s="381"/>
      <c r="NSX82" s="392"/>
      <c r="NSY82" s="381"/>
      <c r="NTG82" s="392"/>
      <c r="NTH82" s="381"/>
      <c r="NTP82" s="392"/>
      <c r="NTQ82" s="381"/>
      <c r="NTY82" s="392"/>
      <c r="NTZ82" s="381"/>
      <c r="NUH82" s="392"/>
      <c r="NUI82" s="381"/>
      <c r="NUQ82" s="392"/>
      <c r="NUR82" s="381"/>
      <c r="NUZ82" s="392"/>
      <c r="NVA82" s="381"/>
      <c r="NVI82" s="392"/>
      <c r="NVJ82" s="381"/>
      <c r="NVR82" s="392"/>
      <c r="NVS82" s="381"/>
      <c r="NWA82" s="392"/>
      <c r="NWB82" s="381"/>
      <c r="NWJ82" s="392"/>
      <c r="NWK82" s="381"/>
      <c r="NWS82" s="392"/>
      <c r="NWT82" s="381"/>
      <c r="NXB82" s="392"/>
      <c r="NXC82" s="381"/>
      <c r="NXK82" s="392"/>
      <c r="NXL82" s="381"/>
      <c r="NXT82" s="392"/>
      <c r="NXU82" s="381"/>
      <c r="NYC82" s="392"/>
      <c r="NYD82" s="381"/>
      <c r="NYL82" s="392"/>
      <c r="NYM82" s="381"/>
      <c r="NYU82" s="392"/>
      <c r="NYV82" s="381"/>
      <c r="NZD82" s="392"/>
      <c r="NZE82" s="381"/>
      <c r="NZM82" s="392"/>
      <c r="NZN82" s="381"/>
      <c r="NZV82" s="392"/>
      <c r="NZW82" s="381"/>
      <c r="OAE82" s="392"/>
      <c r="OAF82" s="381"/>
      <c r="OAN82" s="392"/>
      <c r="OAO82" s="381"/>
      <c r="OAW82" s="392"/>
      <c r="OAX82" s="381"/>
      <c r="OBF82" s="392"/>
      <c r="OBG82" s="381"/>
      <c r="OBO82" s="392"/>
      <c r="OBP82" s="381"/>
      <c r="OBX82" s="392"/>
      <c r="OBY82" s="381"/>
      <c r="OCG82" s="392"/>
      <c r="OCH82" s="381"/>
      <c r="OCP82" s="392"/>
      <c r="OCQ82" s="381"/>
      <c r="OCY82" s="392"/>
      <c r="OCZ82" s="381"/>
      <c r="ODH82" s="392"/>
      <c r="ODI82" s="381"/>
      <c r="ODQ82" s="392"/>
      <c r="ODR82" s="381"/>
      <c r="ODZ82" s="392"/>
      <c r="OEA82" s="381"/>
      <c r="OEI82" s="392"/>
      <c r="OEJ82" s="381"/>
      <c r="OER82" s="392"/>
      <c r="OES82" s="381"/>
      <c r="OFA82" s="392"/>
      <c r="OFB82" s="381"/>
      <c r="OFJ82" s="392"/>
      <c r="OFK82" s="381"/>
      <c r="OFS82" s="392"/>
      <c r="OFT82" s="381"/>
      <c r="OGB82" s="392"/>
      <c r="OGC82" s="381"/>
      <c r="OGK82" s="392"/>
      <c r="OGL82" s="381"/>
      <c r="OGT82" s="392"/>
      <c r="OGU82" s="381"/>
      <c r="OHC82" s="392"/>
      <c r="OHD82" s="381"/>
      <c r="OHL82" s="392"/>
      <c r="OHM82" s="381"/>
      <c r="OHU82" s="392"/>
      <c r="OHV82" s="381"/>
      <c r="OID82" s="392"/>
      <c r="OIE82" s="381"/>
      <c r="OIM82" s="392"/>
      <c r="OIN82" s="381"/>
      <c r="OIV82" s="392"/>
      <c r="OIW82" s="381"/>
      <c r="OJE82" s="392"/>
      <c r="OJF82" s="381"/>
      <c r="OJN82" s="392"/>
      <c r="OJO82" s="381"/>
      <c r="OJW82" s="392"/>
      <c r="OJX82" s="381"/>
      <c r="OKF82" s="392"/>
      <c r="OKG82" s="381"/>
      <c r="OKO82" s="392"/>
      <c r="OKP82" s="381"/>
      <c r="OKX82" s="392"/>
      <c r="OKY82" s="381"/>
      <c r="OLG82" s="392"/>
      <c r="OLH82" s="381"/>
      <c r="OLP82" s="392"/>
      <c r="OLQ82" s="381"/>
      <c r="OLY82" s="392"/>
      <c r="OLZ82" s="381"/>
      <c r="OMH82" s="392"/>
      <c r="OMI82" s="381"/>
      <c r="OMQ82" s="392"/>
      <c r="OMR82" s="381"/>
      <c r="OMZ82" s="392"/>
      <c r="ONA82" s="381"/>
      <c r="ONI82" s="392"/>
      <c r="ONJ82" s="381"/>
      <c r="ONR82" s="392"/>
      <c r="ONS82" s="381"/>
      <c r="OOA82" s="392"/>
      <c r="OOB82" s="381"/>
      <c r="OOJ82" s="392"/>
      <c r="OOK82" s="381"/>
      <c r="OOS82" s="392"/>
      <c r="OOT82" s="381"/>
      <c r="OPB82" s="392"/>
      <c r="OPC82" s="381"/>
      <c r="OPK82" s="392"/>
      <c r="OPL82" s="381"/>
      <c r="OPT82" s="392"/>
      <c r="OPU82" s="381"/>
      <c r="OQC82" s="392"/>
      <c r="OQD82" s="381"/>
      <c r="OQL82" s="392"/>
      <c r="OQM82" s="381"/>
      <c r="OQU82" s="392"/>
      <c r="OQV82" s="381"/>
      <c r="ORD82" s="392"/>
      <c r="ORE82" s="381"/>
      <c r="ORM82" s="392"/>
      <c r="ORN82" s="381"/>
      <c r="ORV82" s="392"/>
      <c r="ORW82" s="381"/>
      <c r="OSE82" s="392"/>
      <c r="OSF82" s="381"/>
      <c r="OSN82" s="392"/>
      <c r="OSO82" s="381"/>
      <c r="OSW82" s="392"/>
      <c r="OSX82" s="381"/>
      <c r="OTF82" s="392"/>
      <c r="OTG82" s="381"/>
      <c r="OTO82" s="392"/>
      <c r="OTP82" s="381"/>
      <c r="OTX82" s="392"/>
      <c r="OTY82" s="381"/>
      <c r="OUG82" s="392"/>
      <c r="OUH82" s="381"/>
      <c r="OUP82" s="392"/>
      <c r="OUQ82" s="381"/>
      <c r="OUY82" s="392"/>
      <c r="OUZ82" s="381"/>
      <c r="OVH82" s="392"/>
      <c r="OVI82" s="381"/>
      <c r="OVQ82" s="392"/>
      <c r="OVR82" s="381"/>
      <c r="OVZ82" s="392"/>
      <c r="OWA82" s="381"/>
      <c r="OWI82" s="392"/>
      <c r="OWJ82" s="381"/>
      <c r="OWR82" s="392"/>
      <c r="OWS82" s="381"/>
      <c r="OXA82" s="392"/>
      <c r="OXB82" s="381"/>
      <c r="OXJ82" s="392"/>
      <c r="OXK82" s="381"/>
      <c r="OXS82" s="392"/>
      <c r="OXT82" s="381"/>
      <c r="OYB82" s="392"/>
      <c r="OYC82" s="381"/>
      <c r="OYK82" s="392"/>
      <c r="OYL82" s="381"/>
      <c r="OYT82" s="392"/>
      <c r="OYU82" s="381"/>
      <c r="OZC82" s="392"/>
      <c r="OZD82" s="381"/>
      <c r="OZL82" s="392"/>
      <c r="OZM82" s="381"/>
      <c r="OZU82" s="392"/>
      <c r="OZV82" s="381"/>
      <c r="PAD82" s="392"/>
      <c r="PAE82" s="381"/>
      <c r="PAM82" s="392"/>
      <c r="PAN82" s="381"/>
      <c r="PAV82" s="392"/>
      <c r="PAW82" s="381"/>
      <c r="PBE82" s="392"/>
      <c r="PBF82" s="381"/>
      <c r="PBN82" s="392"/>
      <c r="PBO82" s="381"/>
      <c r="PBW82" s="392"/>
      <c r="PBX82" s="381"/>
      <c r="PCF82" s="392"/>
      <c r="PCG82" s="381"/>
      <c r="PCO82" s="392"/>
      <c r="PCP82" s="381"/>
      <c r="PCX82" s="392"/>
      <c r="PCY82" s="381"/>
      <c r="PDG82" s="392"/>
      <c r="PDH82" s="381"/>
      <c r="PDP82" s="392"/>
      <c r="PDQ82" s="381"/>
      <c r="PDY82" s="392"/>
      <c r="PDZ82" s="381"/>
      <c r="PEH82" s="392"/>
      <c r="PEI82" s="381"/>
      <c r="PEQ82" s="392"/>
      <c r="PER82" s="381"/>
      <c r="PEZ82" s="392"/>
      <c r="PFA82" s="381"/>
      <c r="PFI82" s="392"/>
      <c r="PFJ82" s="381"/>
      <c r="PFR82" s="392"/>
      <c r="PFS82" s="381"/>
      <c r="PGA82" s="392"/>
      <c r="PGB82" s="381"/>
      <c r="PGJ82" s="392"/>
      <c r="PGK82" s="381"/>
      <c r="PGS82" s="392"/>
      <c r="PGT82" s="381"/>
      <c r="PHB82" s="392"/>
      <c r="PHC82" s="381"/>
      <c r="PHK82" s="392"/>
      <c r="PHL82" s="381"/>
      <c r="PHT82" s="392"/>
      <c r="PHU82" s="381"/>
      <c r="PIC82" s="392"/>
      <c r="PID82" s="381"/>
      <c r="PIL82" s="392"/>
      <c r="PIM82" s="381"/>
      <c r="PIU82" s="392"/>
      <c r="PIV82" s="381"/>
      <c r="PJD82" s="392"/>
      <c r="PJE82" s="381"/>
      <c r="PJM82" s="392"/>
      <c r="PJN82" s="381"/>
      <c r="PJV82" s="392"/>
      <c r="PJW82" s="381"/>
      <c r="PKE82" s="392"/>
      <c r="PKF82" s="381"/>
      <c r="PKN82" s="392"/>
      <c r="PKO82" s="381"/>
      <c r="PKW82" s="392"/>
      <c r="PKX82" s="381"/>
      <c r="PLF82" s="392"/>
      <c r="PLG82" s="381"/>
      <c r="PLO82" s="392"/>
      <c r="PLP82" s="381"/>
      <c r="PLX82" s="392"/>
      <c r="PLY82" s="381"/>
      <c r="PMG82" s="392"/>
      <c r="PMH82" s="381"/>
      <c r="PMP82" s="392"/>
      <c r="PMQ82" s="381"/>
      <c r="PMY82" s="392"/>
      <c r="PMZ82" s="381"/>
      <c r="PNH82" s="392"/>
      <c r="PNI82" s="381"/>
      <c r="PNQ82" s="392"/>
      <c r="PNR82" s="381"/>
      <c r="PNZ82" s="392"/>
      <c r="POA82" s="381"/>
      <c r="POI82" s="392"/>
      <c r="POJ82" s="381"/>
      <c r="POR82" s="392"/>
      <c r="POS82" s="381"/>
      <c r="PPA82" s="392"/>
      <c r="PPB82" s="381"/>
      <c r="PPJ82" s="392"/>
      <c r="PPK82" s="381"/>
      <c r="PPS82" s="392"/>
      <c r="PPT82" s="381"/>
      <c r="PQB82" s="392"/>
      <c r="PQC82" s="381"/>
      <c r="PQK82" s="392"/>
      <c r="PQL82" s="381"/>
      <c r="PQT82" s="392"/>
      <c r="PQU82" s="381"/>
      <c r="PRC82" s="392"/>
      <c r="PRD82" s="381"/>
      <c r="PRL82" s="392"/>
      <c r="PRM82" s="381"/>
      <c r="PRU82" s="392"/>
      <c r="PRV82" s="381"/>
      <c r="PSD82" s="392"/>
      <c r="PSE82" s="381"/>
      <c r="PSM82" s="392"/>
      <c r="PSN82" s="381"/>
      <c r="PSV82" s="392"/>
      <c r="PSW82" s="381"/>
      <c r="PTE82" s="392"/>
      <c r="PTF82" s="381"/>
      <c r="PTN82" s="392"/>
      <c r="PTO82" s="381"/>
      <c r="PTW82" s="392"/>
      <c r="PTX82" s="381"/>
      <c r="PUF82" s="392"/>
      <c r="PUG82" s="381"/>
      <c r="PUO82" s="392"/>
      <c r="PUP82" s="381"/>
      <c r="PUX82" s="392"/>
      <c r="PUY82" s="381"/>
      <c r="PVG82" s="392"/>
      <c r="PVH82" s="381"/>
      <c r="PVP82" s="392"/>
      <c r="PVQ82" s="381"/>
      <c r="PVY82" s="392"/>
      <c r="PVZ82" s="381"/>
      <c r="PWH82" s="392"/>
      <c r="PWI82" s="381"/>
      <c r="PWQ82" s="392"/>
      <c r="PWR82" s="381"/>
      <c r="PWZ82" s="392"/>
      <c r="PXA82" s="381"/>
      <c r="PXI82" s="392"/>
      <c r="PXJ82" s="381"/>
      <c r="PXR82" s="392"/>
      <c r="PXS82" s="381"/>
      <c r="PYA82" s="392"/>
      <c r="PYB82" s="381"/>
      <c r="PYJ82" s="392"/>
      <c r="PYK82" s="381"/>
      <c r="PYS82" s="392"/>
      <c r="PYT82" s="381"/>
      <c r="PZB82" s="392"/>
      <c r="PZC82" s="381"/>
      <c r="PZK82" s="392"/>
      <c r="PZL82" s="381"/>
      <c r="PZT82" s="392"/>
      <c r="PZU82" s="381"/>
      <c r="QAC82" s="392"/>
      <c r="QAD82" s="381"/>
      <c r="QAL82" s="392"/>
      <c r="QAM82" s="381"/>
      <c r="QAU82" s="392"/>
      <c r="QAV82" s="381"/>
      <c r="QBD82" s="392"/>
      <c r="QBE82" s="381"/>
      <c r="QBM82" s="392"/>
      <c r="QBN82" s="381"/>
      <c r="QBV82" s="392"/>
      <c r="QBW82" s="381"/>
      <c r="QCE82" s="392"/>
      <c r="QCF82" s="381"/>
      <c r="QCN82" s="392"/>
      <c r="QCO82" s="381"/>
      <c r="QCW82" s="392"/>
      <c r="QCX82" s="381"/>
      <c r="QDF82" s="392"/>
      <c r="QDG82" s="381"/>
      <c r="QDO82" s="392"/>
      <c r="QDP82" s="381"/>
      <c r="QDX82" s="392"/>
      <c r="QDY82" s="381"/>
      <c r="QEG82" s="392"/>
      <c r="QEH82" s="381"/>
      <c r="QEP82" s="392"/>
      <c r="QEQ82" s="381"/>
      <c r="QEY82" s="392"/>
      <c r="QEZ82" s="381"/>
      <c r="QFH82" s="392"/>
      <c r="QFI82" s="381"/>
      <c r="QFQ82" s="392"/>
      <c r="QFR82" s="381"/>
      <c r="QFZ82" s="392"/>
      <c r="QGA82" s="381"/>
      <c r="QGI82" s="392"/>
      <c r="QGJ82" s="381"/>
      <c r="QGR82" s="392"/>
      <c r="QGS82" s="381"/>
      <c r="QHA82" s="392"/>
      <c r="QHB82" s="381"/>
      <c r="QHJ82" s="392"/>
      <c r="QHK82" s="381"/>
      <c r="QHS82" s="392"/>
      <c r="QHT82" s="381"/>
      <c r="QIB82" s="392"/>
      <c r="QIC82" s="381"/>
      <c r="QIK82" s="392"/>
      <c r="QIL82" s="381"/>
      <c r="QIT82" s="392"/>
      <c r="QIU82" s="381"/>
      <c r="QJC82" s="392"/>
      <c r="QJD82" s="381"/>
      <c r="QJL82" s="392"/>
      <c r="QJM82" s="381"/>
      <c r="QJU82" s="392"/>
      <c r="QJV82" s="381"/>
      <c r="QKD82" s="392"/>
      <c r="QKE82" s="381"/>
      <c r="QKM82" s="392"/>
      <c r="QKN82" s="381"/>
      <c r="QKV82" s="392"/>
      <c r="QKW82" s="381"/>
      <c r="QLE82" s="392"/>
      <c r="QLF82" s="381"/>
      <c r="QLN82" s="392"/>
      <c r="QLO82" s="381"/>
      <c r="QLW82" s="392"/>
      <c r="QLX82" s="381"/>
      <c r="QMF82" s="392"/>
      <c r="QMG82" s="381"/>
      <c r="QMO82" s="392"/>
      <c r="QMP82" s="381"/>
      <c r="QMX82" s="392"/>
      <c r="QMY82" s="381"/>
      <c r="QNG82" s="392"/>
      <c r="QNH82" s="381"/>
      <c r="QNP82" s="392"/>
      <c r="QNQ82" s="381"/>
      <c r="QNY82" s="392"/>
      <c r="QNZ82" s="381"/>
      <c r="QOH82" s="392"/>
      <c r="QOI82" s="381"/>
      <c r="QOQ82" s="392"/>
      <c r="QOR82" s="381"/>
      <c r="QOZ82" s="392"/>
      <c r="QPA82" s="381"/>
      <c r="QPI82" s="392"/>
      <c r="QPJ82" s="381"/>
      <c r="QPR82" s="392"/>
      <c r="QPS82" s="381"/>
      <c r="QQA82" s="392"/>
      <c r="QQB82" s="381"/>
      <c r="QQJ82" s="392"/>
      <c r="QQK82" s="381"/>
      <c r="QQS82" s="392"/>
      <c r="QQT82" s="381"/>
      <c r="QRB82" s="392"/>
      <c r="QRC82" s="381"/>
      <c r="QRK82" s="392"/>
      <c r="QRL82" s="381"/>
      <c r="QRT82" s="392"/>
      <c r="QRU82" s="381"/>
      <c r="QSC82" s="392"/>
      <c r="QSD82" s="381"/>
      <c r="QSL82" s="392"/>
      <c r="QSM82" s="381"/>
      <c r="QSU82" s="392"/>
      <c r="QSV82" s="381"/>
      <c r="QTD82" s="392"/>
      <c r="QTE82" s="381"/>
      <c r="QTM82" s="392"/>
      <c r="QTN82" s="381"/>
      <c r="QTV82" s="392"/>
      <c r="QTW82" s="381"/>
      <c r="QUE82" s="392"/>
      <c r="QUF82" s="381"/>
      <c r="QUN82" s="392"/>
      <c r="QUO82" s="381"/>
      <c r="QUW82" s="392"/>
      <c r="QUX82" s="381"/>
      <c r="QVF82" s="392"/>
      <c r="QVG82" s="381"/>
      <c r="QVO82" s="392"/>
      <c r="QVP82" s="381"/>
      <c r="QVX82" s="392"/>
      <c r="QVY82" s="381"/>
      <c r="QWG82" s="392"/>
      <c r="QWH82" s="381"/>
      <c r="QWP82" s="392"/>
      <c r="QWQ82" s="381"/>
      <c r="QWY82" s="392"/>
      <c r="QWZ82" s="381"/>
      <c r="QXH82" s="392"/>
      <c r="QXI82" s="381"/>
      <c r="QXQ82" s="392"/>
      <c r="QXR82" s="381"/>
      <c r="QXZ82" s="392"/>
      <c r="QYA82" s="381"/>
      <c r="QYI82" s="392"/>
      <c r="QYJ82" s="381"/>
      <c r="QYR82" s="392"/>
      <c r="QYS82" s="381"/>
      <c r="QZA82" s="392"/>
      <c r="QZB82" s="381"/>
      <c r="QZJ82" s="392"/>
      <c r="QZK82" s="381"/>
      <c r="QZS82" s="392"/>
      <c r="QZT82" s="381"/>
      <c r="RAB82" s="392"/>
      <c r="RAC82" s="381"/>
      <c r="RAK82" s="392"/>
      <c r="RAL82" s="381"/>
      <c r="RAT82" s="392"/>
      <c r="RAU82" s="381"/>
      <c r="RBC82" s="392"/>
      <c r="RBD82" s="381"/>
      <c r="RBL82" s="392"/>
      <c r="RBM82" s="381"/>
      <c r="RBU82" s="392"/>
      <c r="RBV82" s="381"/>
      <c r="RCD82" s="392"/>
      <c r="RCE82" s="381"/>
      <c r="RCM82" s="392"/>
      <c r="RCN82" s="381"/>
      <c r="RCV82" s="392"/>
      <c r="RCW82" s="381"/>
      <c r="RDE82" s="392"/>
      <c r="RDF82" s="381"/>
      <c r="RDN82" s="392"/>
      <c r="RDO82" s="381"/>
      <c r="RDW82" s="392"/>
      <c r="RDX82" s="381"/>
      <c r="REF82" s="392"/>
      <c r="REG82" s="381"/>
      <c r="REO82" s="392"/>
      <c r="REP82" s="381"/>
      <c r="REX82" s="392"/>
      <c r="REY82" s="381"/>
      <c r="RFG82" s="392"/>
      <c r="RFH82" s="381"/>
      <c r="RFP82" s="392"/>
      <c r="RFQ82" s="381"/>
      <c r="RFY82" s="392"/>
      <c r="RFZ82" s="381"/>
      <c r="RGH82" s="392"/>
      <c r="RGI82" s="381"/>
      <c r="RGQ82" s="392"/>
      <c r="RGR82" s="381"/>
      <c r="RGZ82" s="392"/>
      <c r="RHA82" s="381"/>
      <c r="RHI82" s="392"/>
      <c r="RHJ82" s="381"/>
      <c r="RHR82" s="392"/>
      <c r="RHS82" s="381"/>
      <c r="RIA82" s="392"/>
      <c r="RIB82" s="381"/>
      <c r="RIJ82" s="392"/>
      <c r="RIK82" s="381"/>
      <c r="RIS82" s="392"/>
      <c r="RIT82" s="381"/>
      <c r="RJB82" s="392"/>
      <c r="RJC82" s="381"/>
      <c r="RJK82" s="392"/>
      <c r="RJL82" s="381"/>
      <c r="RJT82" s="392"/>
      <c r="RJU82" s="381"/>
      <c r="RKC82" s="392"/>
      <c r="RKD82" s="381"/>
      <c r="RKL82" s="392"/>
      <c r="RKM82" s="381"/>
      <c r="RKU82" s="392"/>
      <c r="RKV82" s="381"/>
      <c r="RLD82" s="392"/>
      <c r="RLE82" s="381"/>
      <c r="RLM82" s="392"/>
      <c r="RLN82" s="381"/>
      <c r="RLV82" s="392"/>
      <c r="RLW82" s="381"/>
      <c r="RME82" s="392"/>
      <c r="RMF82" s="381"/>
      <c r="RMN82" s="392"/>
      <c r="RMO82" s="381"/>
      <c r="RMW82" s="392"/>
      <c r="RMX82" s="381"/>
      <c r="RNF82" s="392"/>
      <c r="RNG82" s="381"/>
      <c r="RNO82" s="392"/>
      <c r="RNP82" s="381"/>
      <c r="RNX82" s="392"/>
      <c r="RNY82" s="381"/>
      <c r="ROG82" s="392"/>
      <c r="ROH82" s="381"/>
      <c r="ROP82" s="392"/>
      <c r="ROQ82" s="381"/>
      <c r="ROY82" s="392"/>
      <c r="ROZ82" s="381"/>
      <c r="RPH82" s="392"/>
      <c r="RPI82" s="381"/>
      <c r="RPQ82" s="392"/>
      <c r="RPR82" s="381"/>
      <c r="RPZ82" s="392"/>
      <c r="RQA82" s="381"/>
      <c r="RQI82" s="392"/>
      <c r="RQJ82" s="381"/>
      <c r="RQR82" s="392"/>
      <c r="RQS82" s="381"/>
      <c r="RRA82" s="392"/>
      <c r="RRB82" s="381"/>
      <c r="RRJ82" s="392"/>
      <c r="RRK82" s="381"/>
      <c r="RRS82" s="392"/>
      <c r="RRT82" s="381"/>
      <c r="RSB82" s="392"/>
      <c r="RSC82" s="381"/>
      <c r="RSK82" s="392"/>
      <c r="RSL82" s="381"/>
      <c r="RST82" s="392"/>
      <c r="RSU82" s="381"/>
      <c r="RTC82" s="392"/>
      <c r="RTD82" s="381"/>
      <c r="RTL82" s="392"/>
      <c r="RTM82" s="381"/>
      <c r="RTU82" s="392"/>
      <c r="RTV82" s="381"/>
      <c r="RUD82" s="392"/>
      <c r="RUE82" s="381"/>
      <c r="RUM82" s="392"/>
      <c r="RUN82" s="381"/>
      <c r="RUV82" s="392"/>
      <c r="RUW82" s="381"/>
      <c r="RVE82" s="392"/>
      <c r="RVF82" s="381"/>
      <c r="RVN82" s="392"/>
      <c r="RVO82" s="381"/>
      <c r="RVW82" s="392"/>
      <c r="RVX82" s="381"/>
      <c r="RWF82" s="392"/>
      <c r="RWG82" s="381"/>
      <c r="RWO82" s="392"/>
      <c r="RWP82" s="381"/>
      <c r="RWX82" s="392"/>
      <c r="RWY82" s="381"/>
      <c r="RXG82" s="392"/>
      <c r="RXH82" s="381"/>
      <c r="RXP82" s="392"/>
      <c r="RXQ82" s="381"/>
      <c r="RXY82" s="392"/>
      <c r="RXZ82" s="381"/>
      <c r="RYH82" s="392"/>
      <c r="RYI82" s="381"/>
      <c r="RYQ82" s="392"/>
      <c r="RYR82" s="381"/>
      <c r="RYZ82" s="392"/>
      <c r="RZA82" s="381"/>
      <c r="RZI82" s="392"/>
      <c r="RZJ82" s="381"/>
      <c r="RZR82" s="392"/>
      <c r="RZS82" s="381"/>
      <c r="SAA82" s="392"/>
      <c r="SAB82" s="381"/>
      <c r="SAJ82" s="392"/>
      <c r="SAK82" s="381"/>
      <c r="SAS82" s="392"/>
      <c r="SAT82" s="381"/>
      <c r="SBB82" s="392"/>
      <c r="SBC82" s="381"/>
      <c r="SBK82" s="392"/>
      <c r="SBL82" s="381"/>
      <c r="SBT82" s="392"/>
      <c r="SBU82" s="381"/>
      <c r="SCC82" s="392"/>
      <c r="SCD82" s="381"/>
      <c r="SCL82" s="392"/>
      <c r="SCM82" s="381"/>
      <c r="SCU82" s="392"/>
      <c r="SCV82" s="381"/>
      <c r="SDD82" s="392"/>
      <c r="SDE82" s="381"/>
      <c r="SDM82" s="392"/>
      <c r="SDN82" s="381"/>
      <c r="SDV82" s="392"/>
      <c r="SDW82" s="381"/>
      <c r="SEE82" s="392"/>
      <c r="SEF82" s="381"/>
      <c r="SEN82" s="392"/>
      <c r="SEO82" s="381"/>
      <c r="SEW82" s="392"/>
      <c r="SEX82" s="381"/>
      <c r="SFF82" s="392"/>
      <c r="SFG82" s="381"/>
      <c r="SFO82" s="392"/>
      <c r="SFP82" s="381"/>
      <c r="SFX82" s="392"/>
      <c r="SFY82" s="381"/>
      <c r="SGG82" s="392"/>
      <c r="SGH82" s="381"/>
      <c r="SGP82" s="392"/>
      <c r="SGQ82" s="381"/>
      <c r="SGY82" s="392"/>
      <c r="SGZ82" s="381"/>
      <c r="SHH82" s="392"/>
      <c r="SHI82" s="381"/>
      <c r="SHQ82" s="392"/>
      <c r="SHR82" s="381"/>
      <c r="SHZ82" s="392"/>
      <c r="SIA82" s="381"/>
      <c r="SII82" s="392"/>
      <c r="SIJ82" s="381"/>
      <c r="SIR82" s="392"/>
      <c r="SIS82" s="381"/>
      <c r="SJA82" s="392"/>
      <c r="SJB82" s="381"/>
      <c r="SJJ82" s="392"/>
      <c r="SJK82" s="381"/>
      <c r="SJS82" s="392"/>
      <c r="SJT82" s="381"/>
      <c r="SKB82" s="392"/>
      <c r="SKC82" s="381"/>
      <c r="SKK82" s="392"/>
      <c r="SKL82" s="381"/>
      <c r="SKT82" s="392"/>
      <c r="SKU82" s="381"/>
      <c r="SLC82" s="392"/>
      <c r="SLD82" s="381"/>
      <c r="SLL82" s="392"/>
      <c r="SLM82" s="381"/>
      <c r="SLU82" s="392"/>
      <c r="SLV82" s="381"/>
      <c r="SMD82" s="392"/>
      <c r="SME82" s="381"/>
      <c r="SMM82" s="392"/>
      <c r="SMN82" s="381"/>
      <c r="SMV82" s="392"/>
      <c r="SMW82" s="381"/>
      <c r="SNE82" s="392"/>
      <c r="SNF82" s="381"/>
      <c r="SNN82" s="392"/>
      <c r="SNO82" s="381"/>
      <c r="SNW82" s="392"/>
      <c r="SNX82" s="381"/>
      <c r="SOF82" s="392"/>
      <c r="SOG82" s="381"/>
      <c r="SOO82" s="392"/>
      <c r="SOP82" s="381"/>
      <c r="SOX82" s="392"/>
      <c r="SOY82" s="381"/>
      <c r="SPG82" s="392"/>
      <c r="SPH82" s="381"/>
      <c r="SPP82" s="392"/>
      <c r="SPQ82" s="381"/>
      <c r="SPY82" s="392"/>
      <c r="SPZ82" s="381"/>
      <c r="SQH82" s="392"/>
      <c r="SQI82" s="381"/>
      <c r="SQQ82" s="392"/>
      <c r="SQR82" s="381"/>
      <c r="SQZ82" s="392"/>
      <c r="SRA82" s="381"/>
      <c r="SRI82" s="392"/>
      <c r="SRJ82" s="381"/>
      <c r="SRR82" s="392"/>
      <c r="SRS82" s="381"/>
      <c r="SSA82" s="392"/>
      <c r="SSB82" s="381"/>
      <c r="SSJ82" s="392"/>
      <c r="SSK82" s="381"/>
      <c r="SSS82" s="392"/>
      <c r="SST82" s="381"/>
      <c r="STB82" s="392"/>
      <c r="STC82" s="381"/>
      <c r="STK82" s="392"/>
      <c r="STL82" s="381"/>
      <c r="STT82" s="392"/>
      <c r="STU82" s="381"/>
      <c r="SUC82" s="392"/>
      <c r="SUD82" s="381"/>
      <c r="SUL82" s="392"/>
      <c r="SUM82" s="381"/>
      <c r="SUU82" s="392"/>
      <c r="SUV82" s="381"/>
      <c r="SVD82" s="392"/>
      <c r="SVE82" s="381"/>
      <c r="SVM82" s="392"/>
      <c r="SVN82" s="381"/>
      <c r="SVV82" s="392"/>
      <c r="SVW82" s="381"/>
      <c r="SWE82" s="392"/>
      <c r="SWF82" s="381"/>
      <c r="SWN82" s="392"/>
      <c r="SWO82" s="381"/>
      <c r="SWW82" s="392"/>
      <c r="SWX82" s="381"/>
      <c r="SXF82" s="392"/>
      <c r="SXG82" s="381"/>
      <c r="SXO82" s="392"/>
      <c r="SXP82" s="381"/>
      <c r="SXX82" s="392"/>
      <c r="SXY82" s="381"/>
      <c r="SYG82" s="392"/>
      <c r="SYH82" s="381"/>
      <c r="SYP82" s="392"/>
      <c r="SYQ82" s="381"/>
      <c r="SYY82" s="392"/>
      <c r="SYZ82" s="381"/>
      <c r="SZH82" s="392"/>
      <c r="SZI82" s="381"/>
      <c r="SZQ82" s="392"/>
      <c r="SZR82" s="381"/>
      <c r="SZZ82" s="392"/>
      <c r="TAA82" s="381"/>
      <c r="TAI82" s="392"/>
      <c r="TAJ82" s="381"/>
      <c r="TAR82" s="392"/>
      <c r="TAS82" s="381"/>
      <c r="TBA82" s="392"/>
      <c r="TBB82" s="381"/>
      <c r="TBJ82" s="392"/>
      <c r="TBK82" s="381"/>
      <c r="TBS82" s="392"/>
      <c r="TBT82" s="381"/>
      <c r="TCB82" s="392"/>
      <c r="TCC82" s="381"/>
      <c r="TCK82" s="392"/>
      <c r="TCL82" s="381"/>
      <c r="TCT82" s="392"/>
      <c r="TCU82" s="381"/>
      <c r="TDC82" s="392"/>
      <c r="TDD82" s="381"/>
      <c r="TDL82" s="392"/>
      <c r="TDM82" s="381"/>
      <c r="TDU82" s="392"/>
      <c r="TDV82" s="381"/>
      <c r="TED82" s="392"/>
      <c r="TEE82" s="381"/>
      <c r="TEM82" s="392"/>
      <c r="TEN82" s="381"/>
      <c r="TEV82" s="392"/>
      <c r="TEW82" s="381"/>
      <c r="TFE82" s="392"/>
      <c r="TFF82" s="381"/>
      <c r="TFN82" s="392"/>
      <c r="TFO82" s="381"/>
      <c r="TFW82" s="392"/>
      <c r="TFX82" s="381"/>
      <c r="TGF82" s="392"/>
      <c r="TGG82" s="381"/>
      <c r="TGO82" s="392"/>
      <c r="TGP82" s="381"/>
      <c r="TGX82" s="392"/>
      <c r="TGY82" s="381"/>
      <c r="THG82" s="392"/>
      <c r="THH82" s="381"/>
      <c r="THP82" s="392"/>
      <c r="THQ82" s="381"/>
      <c r="THY82" s="392"/>
      <c r="THZ82" s="381"/>
      <c r="TIH82" s="392"/>
      <c r="TII82" s="381"/>
      <c r="TIQ82" s="392"/>
      <c r="TIR82" s="381"/>
      <c r="TIZ82" s="392"/>
      <c r="TJA82" s="381"/>
      <c r="TJI82" s="392"/>
      <c r="TJJ82" s="381"/>
      <c r="TJR82" s="392"/>
      <c r="TJS82" s="381"/>
      <c r="TKA82" s="392"/>
      <c r="TKB82" s="381"/>
      <c r="TKJ82" s="392"/>
      <c r="TKK82" s="381"/>
      <c r="TKS82" s="392"/>
      <c r="TKT82" s="381"/>
      <c r="TLB82" s="392"/>
      <c r="TLC82" s="381"/>
      <c r="TLK82" s="392"/>
      <c r="TLL82" s="381"/>
      <c r="TLT82" s="392"/>
      <c r="TLU82" s="381"/>
      <c r="TMC82" s="392"/>
      <c r="TMD82" s="381"/>
      <c r="TML82" s="392"/>
      <c r="TMM82" s="381"/>
      <c r="TMU82" s="392"/>
      <c r="TMV82" s="381"/>
      <c r="TND82" s="392"/>
      <c r="TNE82" s="381"/>
      <c r="TNM82" s="392"/>
      <c r="TNN82" s="381"/>
      <c r="TNV82" s="392"/>
      <c r="TNW82" s="381"/>
      <c r="TOE82" s="392"/>
      <c r="TOF82" s="381"/>
      <c r="TON82" s="392"/>
      <c r="TOO82" s="381"/>
      <c r="TOW82" s="392"/>
      <c r="TOX82" s="381"/>
      <c r="TPF82" s="392"/>
      <c r="TPG82" s="381"/>
      <c r="TPO82" s="392"/>
      <c r="TPP82" s="381"/>
      <c r="TPX82" s="392"/>
      <c r="TPY82" s="381"/>
      <c r="TQG82" s="392"/>
      <c r="TQH82" s="381"/>
      <c r="TQP82" s="392"/>
      <c r="TQQ82" s="381"/>
      <c r="TQY82" s="392"/>
      <c r="TQZ82" s="381"/>
      <c r="TRH82" s="392"/>
      <c r="TRI82" s="381"/>
      <c r="TRQ82" s="392"/>
      <c r="TRR82" s="381"/>
      <c r="TRZ82" s="392"/>
      <c r="TSA82" s="381"/>
      <c r="TSI82" s="392"/>
      <c r="TSJ82" s="381"/>
      <c r="TSR82" s="392"/>
      <c r="TSS82" s="381"/>
      <c r="TTA82" s="392"/>
      <c r="TTB82" s="381"/>
      <c r="TTJ82" s="392"/>
      <c r="TTK82" s="381"/>
      <c r="TTS82" s="392"/>
      <c r="TTT82" s="381"/>
      <c r="TUB82" s="392"/>
      <c r="TUC82" s="381"/>
      <c r="TUK82" s="392"/>
      <c r="TUL82" s="381"/>
      <c r="TUT82" s="392"/>
      <c r="TUU82" s="381"/>
      <c r="TVC82" s="392"/>
      <c r="TVD82" s="381"/>
      <c r="TVL82" s="392"/>
      <c r="TVM82" s="381"/>
      <c r="TVU82" s="392"/>
      <c r="TVV82" s="381"/>
      <c r="TWD82" s="392"/>
      <c r="TWE82" s="381"/>
      <c r="TWM82" s="392"/>
      <c r="TWN82" s="381"/>
      <c r="TWV82" s="392"/>
      <c r="TWW82" s="381"/>
      <c r="TXE82" s="392"/>
      <c r="TXF82" s="381"/>
      <c r="TXN82" s="392"/>
      <c r="TXO82" s="381"/>
      <c r="TXW82" s="392"/>
      <c r="TXX82" s="381"/>
      <c r="TYF82" s="392"/>
      <c r="TYG82" s="381"/>
      <c r="TYO82" s="392"/>
      <c r="TYP82" s="381"/>
      <c r="TYX82" s="392"/>
      <c r="TYY82" s="381"/>
      <c r="TZG82" s="392"/>
      <c r="TZH82" s="381"/>
      <c r="TZP82" s="392"/>
      <c r="TZQ82" s="381"/>
      <c r="TZY82" s="392"/>
      <c r="TZZ82" s="381"/>
      <c r="UAH82" s="392"/>
      <c r="UAI82" s="381"/>
      <c r="UAQ82" s="392"/>
      <c r="UAR82" s="381"/>
      <c r="UAZ82" s="392"/>
      <c r="UBA82" s="381"/>
      <c r="UBI82" s="392"/>
      <c r="UBJ82" s="381"/>
      <c r="UBR82" s="392"/>
      <c r="UBS82" s="381"/>
      <c r="UCA82" s="392"/>
      <c r="UCB82" s="381"/>
      <c r="UCJ82" s="392"/>
      <c r="UCK82" s="381"/>
      <c r="UCS82" s="392"/>
      <c r="UCT82" s="381"/>
      <c r="UDB82" s="392"/>
      <c r="UDC82" s="381"/>
      <c r="UDK82" s="392"/>
      <c r="UDL82" s="381"/>
      <c r="UDT82" s="392"/>
      <c r="UDU82" s="381"/>
      <c r="UEC82" s="392"/>
      <c r="UED82" s="381"/>
      <c r="UEL82" s="392"/>
      <c r="UEM82" s="381"/>
      <c r="UEU82" s="392"/>
      <c r="UEV82" s="381"/>
      <c r="UFD82" s="392"/>
      <c r="UFE82" s="381"/>
      <c r="UFM82" s="392"/>
      <c r="UFN82" s="381"/>
      <c r="UFV82" s="392"/>
      <c r="UFW82" s="381"/>
      <c r="UGE82" s="392"/>
      <c r="UGF82" s="381"/>
      <c r="UGN82" s="392"/>
      <c r="UGO82" s="381"/>
      <c r="UGW82" s="392"/>
      <c r="UGX82" s="381"/>
      <c r="UHF82" s="392"/>
      <c r="UHG82" s="381"/>
      <c r="UHO82" s="392"/>
      <c r="UHP82" s="381"/>
      <c r="UHX82" s="392"/>
      <c r="UHY82" s="381"/>
      <c r="UIG82" s="392"/>
      <c r="UIH82" s="381"/>
      <c r="UIP82" s="392"/>
      <c r="UIQ82" s="381"/>
      <c r="UIY82" s="392"/>
      <c r="UIZ82" s="381"/>
      <c r="UJH82" s="392"/>
      <c r="UJI82" s="381"/>
      <c r="UJQ82" s="392"/>
      <c r="UJR82" s="381"/>
      <c r="UJZ82" s="392"/>
      <c r="UKA82" s="381"/>
      <c r="UKI82" s="392"/>
      <c r="UKJ82" s="381"/>
      <c r="UKR82" s="392"/>
      <c r="UKS82" s="381"/>
      <c r="ULA82" s="392"/>
      <c r="ULB82" s="381"/>
      <c r="ULJ82" s="392"/>
      <c r="ULK82" s="381"/>
      <c r="ULS82" s="392"/>
      <c r="ULT82" s="381"/>
      <c r="UMB82" s="392"/>
      <c r="UMC82" s="381"/>
      <c r="UMK82" s="392"/>
      <c r="UML82" s="381"/>
      <c r="UMT82" s="392"/>
      <c r="UMU82" s="381"/>
      <c r="UNC82" s="392"/>
      <c r="UND82" s="381"/>
      <c r="UNL82" s="392"/>
      <c r="UNM82" s="381"/>
      <c r="UNU82" s="392"/>
      <c r="UNV82" s="381"/>
      <c r="UOD82" s="392"/>
      <c r="UOE82" s="381"/>
      <c r="UOM82" s="392"/>
      <c r="UON82" s="381"/>
      <c r="UOV82" s="392"/>
      <c r="UOW82" s="381"/>
      <c r="UPE82" s="392"/>
      <c r="UPF82" s="381"/>
      <c r="UPN82" s="392"/>
      <c r="UPO82" s="381"/>
      <c r="UPW82" s="392"/>
      <c r="UPX82" s="381"/>
      <c r="UQF82" s="392"/>
      <c r="UQG82" s="381"/>
      <c r="UQO82" s="392"/>
      <c r="UQP82" s="381"/>
      <c r="UQX82" s="392"/>
      <c r="UQY82" s="381"/>
      <c r="URG82" s="392"/>
      <c r="URH82" s="381"/>
      <c r="URP82" s="392"/>
      <c r="URQ82" s="381"/>
      <c r="URY82" s="392"/>
      <c r="URZ82" s="381"/>
      <c r="USH82" s="392"/>
      <c r="USI82" s="381"/>
      <c r="USQ82" s="392"/>
      <c r="USR82" s="381"/>
      <c r="USZ82" s="392"/>
      <c r="UTA82" s="381"/>
      <c r="UTI82" s="392"/>
      <c r="UTJ82" s="381"/>
      <c r="UTR82" s="392"/>
      <c r="UTS82" s="381"/>
      <c r="UUA82" s="392"/>
      <c r="UUB82" s="381"/>
      <c r="UUJ82" s="392"/>
      <c r="UUK82" s="381"/>
      <c r="UUS82" s="392"/>
      <c r="UUT82" s="381"/>
      <c r="UVB82" s="392"/>
      <c r="UVC82" s="381"/>
      <c r="UVK82" s="392"/>
      <c r="UVL82" s="381"/>
      <c r="UVT82" s="392"/>
      <c r="UVU82" s="381"/>
      <c r="UWC82" s="392"/>
      <c r="UWD82" s="381"/>
      <c r="UWL82" s="392"/>
      <c r="UWM82" s="381"/>
      <c r="UWU82" s="392"/>
      <c r="UWV82" s="381"/>
      <c r="UXD82" s="392"/>
      <c r="UXE82" s="381"/>
      <c r="UXM82" s="392"/>
      <c r="UXN82" s="381"/>
      <c r="UXV82" s="392"/>
      <c r="UXW82" s="381"/>
      <c r="UYE82" s="392"/>
      <c r="UYF82" s="381"/>
      <c r="UYN82" s="392"/>
      <c r="UYO82" s="381"/>
      <c r="UYW82" s="392"/>
      <c r="UYX82" s="381"/>
      <c r="UZF82" s="392"/>
      <c r="UZG82" s="381"/>
      <c r="UZO82" s="392"/>
      <c r="UZP82" s="381"/>
      <c r="UZX82" s="392"/>
      <c r="UZY82" s="381"/>
      <c r="VAG82" s="392"/>
      <c r="VAH82" s="381"/>
      <c r="VAP82" s="392"/>
      <c r="VAQ82" s="381"/>
      <c r="VAY82" s="392"/>
      <c r="VAZ82" s="381"/>
      <c r="VBH82" s="392"/>
      <c r="VBI82" s="381"/>
      <c r="VBQ82" s="392"/>
      <c r="VBR82" s="381"/>
      <c r="VBZ82" s="392"/>
      <c r="VCA82" s="381"/>
      <c r="VCI82" s="392"/>
      <c r="VCJ82" s="381"/>
      <c r="VCR82" s="392"/>
      <c r="VCS82" s="381"/>
      <c r="VDA82" s="392"/>
      <c r="VDB82" s="381"/>
      <c r="VDJ82" s="392"/>
      <c r="VDK82" s="381"/>
      <c r="VDS82" s="392"/>
      <c r="VDT82" s="381"/>
      <c r="VEB82" s="392"/>
      <c r="VEC82" s="381"/>
      <c r="VEK82" s="392"/>
      <c r="VEL82" s="381"/>
      <c r="VET82" s="392"/>
      <c r="VEU82" s="381"/>
      <c r="VFC82" s="392"/>
      <c r="VFD82" s="381"/>
      <c r="VFL82" s="392"/>
      <c r="VFM82" s="381"/>
      <c r="VFU82" s="392"/>
      <c r="VFV82" s="381"/>
      <c r="VGD82" s="392"/>
      <c r="VGE82" s="381"/>
      <c r="VGM82" s="392"/>
      <c r="VGN82" s="381"/>
      <c r="VGV82" s="392"/>
      <c r="VGW82" s="381"/>
      <c r="VHE82" s="392"/>
      <c r="VHF82" s="381"/>
      <c r="VHN82" s="392"/>
      <c r="VHO82" s="381"/>
      <c r="VHW82" s="392"/>
      <c r="VHX82" s="381"/>
      <c r="VIF82" s="392"/>
      <c r="VIG82" s="381"/>
      <c r="VIO82" s="392"/>
      <c r="VIP82" s="381"/>
      <c r="VIX82" s="392"/>
      <c r="VIY82" s="381"/>
      <c r="VJG82" s="392"/>
      <c r="VJH82" s="381"/>
      <c r="VJP82" s="392"/>
      <c r="VJQ82" s="381"/>
      <c r="VJY82" s="392"/>
      <c r="VJZ82" s="381"/>
      <c r="VKH82" s="392"/>
      <c r="VKI82" s="381"/>
      <c r="VKQ82" s="392"/>
      <c r="VKR82" s="381"/>
      <c r="VKZ82" s="392"/>
      <c r="VLA82" s="381"/>
      <c r="VLI82" s="392"/>
      <c r="VLJ82" s="381"/>
      <c r="VLR82" s="392"/>
      <c r="VLS82" s="381"/>
      <c r="VMA82" s="392"/>
      <c r="VMB82" s="381"/>
      <c r="VMJ82" s="392"/>
      <c r="VMK82" s="381"/>
      <c r="VMS82" s="392"/>
      <c r="VMT82" s="381"/>
      <c r="VNB82" s="392"/>
      <c r="VNC82" s="381"/>
      <c r="VNK82" s="392"/>
      <c r="VNL82" s="381"/>
      <c r="VNT82" s="392"/>
      <c r="VNU82" s="381"/>
      <c r="VOC82" s="392"/>
      <c r="VOD82" s="381"/>
      <c r="VOL82" s="392"/>
      <c r="VOM82" s="381"/>
      <c r="VOU82" s="392"/>
      <c r="VOV82" s="381"/>
      <c r="VPD82" s="392"/>
      <c r="VPE82" s="381"/>
      <c r="VPM82" s="392"/>
      <c r="VPN82" s="381"/>
      <c r="VPV82" s="392"/>
      <c r="VPW82" s="381"/>
      <c r="VQE82" s="392"/>
      <c r="VQF82" s="381"/>
      <c r="VQN82" s="392"/>
      <c r="VQO82" s="381"/>
      <c r="VQW82" s="392"/>
      <c r="VQX82" s="381"/>
      <c r="VRF82" s="392"/>
      <c r="VRG82" s="381"/>
      <c r="VRO82" s="392"/>
      <c r="VRP82" s="381"/>
      <c r="VRX82" s="392"/>
      <c r="VRY82" s="381"/>
      <c r="VSG82" s="392"/>
      <c r="VSH82" s="381"/>
      <c r="VSP82" s="392"/>
      <c r="VSQ82" s="381"/>
      <c r="VSY82" s="392"/>
      <c r="VSZ82" s="381"/>
      <c r="VTH82" s="392"/>
      <c r="VTI82" s="381"/>
      <c r="VTQ82" s="392"/>
      <c r="VTR82" s="381"/>
      <c r="VTZ82" s="392"/>
      <c r="VUA82" s="381"/>
      <c r="VUI82" s="392"/>
      <c r="VUJ82" s="381"/>
      <c r="VUR82" s="392"/>
      <c r="VUS82" s="381"/>
      <c r="VVA82" s="392"/>
      <c r="VVB82" s="381"/>
      <c r="VVJ82" s="392"/>
      <c r="VVK82" s="381"/>
      <c r="VVS82" s="392"/>
      <c r="VVT82" s="381"/>
      <c r="VWB82" s="392"/>
      <c r="VWC82" s="381"/>
      <c r="VWK82" s="392"/>
      <c r="VWL82" s="381"/>
      <c r="VWT82" s="392"/>
      <c r="VWU82" s="381"/>
      <c r="VXC82" s="392"/>
      <c r="VXD82" s="381"/>
      <c r="VXL82" s="392"/>
      <c r="VXM82" s="381"/>
      <c r="VXU82" s="392"/>
      <c r="VXV82" s="381"/>
      <c r="VYD82" s="392"/>
      <c r="VYE82" s="381"/>
      <c r="VYM82" s="392"/>
      <c r="VYN82" s="381"/>
      <c r="VYV82" s="392"/>
      <c r="VYW82" s="381"/>
      <c r="VZE82" s="392"/>
      <c r="VZF82" s="381"/>
      <c r="VZN82" s="392"/>
      <c r="VZO82" s="381"/>
      <c r="VZW82" s="392"/>
      <c r="VZX82" s="381"/>
      <c r="WAF82" s="392"/>
      <c r="WAG82" s="381"/>
      <c r="WAO82" s="392"/>
      <c r="WAP82" s="381"/>
      <c r="WAX82" s="392"/>
      <c r="WAY82" s="381"/>
      <c r="WBG82" s="392"/>
      <c r="WBH82" s="381"/>
      <c r="WBP82" s="392"/>
      <c r="WBQ82" s="381"/>
      <c r="WBY82" s="392"/>
      <c r="WBZ82" s="381"/>
      <c r="WCH82" s="392"/>
      <c r="WCI82" s="381"/>
      <c r="WCQ82" s="392"/>
      <c r="WCR82" s="381"/>
      <c r="WCZ82" s="392"/>
      <c r="WDA82" s="381"/>
      <c r="WDI82" s="392"/>
      <c r="WDJ82" s="381"/>
      <c r="WDR82" s="392"/>
      <c r="WDS82" s="381"/>
      <c r="WEA82" s="392"/>
      <c r="WEB82" s="381"/>
      <c r="WEJ82" s="392"/>
      <c r="WEK82" s="381"/>
      <c r="WES82" s="392"/>
      <c r="WET82" s="381"/>
      <c r="WFB82" s="392"/>
      <c r="WFC82" s="381"/>
      <c r="WFK82" s="392"/>
      <c r="WFL82" s="381"/>
      <c r="WFT82" s="392"/>
      <c r="WFU82" s="381"/>
      <c r="WGC82" s="392"/>
      <c r="WGD82" s="381"/>
      <c r="WGL82" s="392"/>
      <c r="WGM82" s="381"/>
      <c r="WGU82" s="392"/>
      <c r="WGV82" s="381"/>
      <c r="WHD82" s="392"/>
      <c r="WHE82" s="381"/>
      <c r="WHM82" s="392"/>
      <c r="WHN82" s="381"/>
      <c r="WHV82" s="392"/>
      <c r="WHW82" s="381"/>
      <c r="WIE82" s="392"/>
      <c r="WIF82" s="381"/>
      <c r="WIN82" s="392"/>
      <c r="WIO82" s="381"/>
      <c r="WIW82" s="392"/>
      <c r="WIX82" s="381"/>
      <c r="WJF82" s="392"/>
      <c r="WJG82" s="381"/>
      <c r="WJO82" s="392"/>
      <c r="WJP82" s="381"/>
      <c r="WJX82" s="392"/>
      <c r="WJY82" s="381"/>
      <c r="WKG82" s="392"/>
      <c r="WKH82" s="381"/>
      <c r="WKP82" s="392"/>
      <c r="WKQ82" s="381"/>
      <c r="WKY82" s="392"/>
      <c r="WKZ82" s="381"/>
      <c r="WLH82" s="392"/>
      <c r="WLI82" s="381"/>
      <c r="WLQ82" s="392"/>
      <c r="WLR82" s="381"/>
      <c r="WLZ82" s="392"/>
      <c r="WMA82" s="381"/>
      <c r="WMI82" s="392"/>
      <c r="WMJ82" s="381"/>
      <c r="WMR82" s="392"/>
      <c r="WMS82" s="381"/>
      <c r="WNA82" s="392"/>
      <c r="WNB82" s="381"/>
      <c r="WNJ82" s="392"/>
      <c r="WNK82" s="381"/>
      <c r="WNS82" s="392"/>
      <c r="WNT82" s="381"/>
      <c r="WOB82" s="392"/>
      <c r="WOC82" s="381"/>
      <c r="WOK82" s="392"/>
      <c r="WOL82" s="381"/>
      <c r="WOT82" s="392"/>
      <c r="WOU82" s="381"/>
      <c r="WPC82" s="392"/>
      <c r="WPD82" s="381"/>
      <c r="WPL82" s="392"/>
      <c r="WPM82" s="381"/>
      <c r="WPU82" s="392"/>
      <c r="WPV82" s="381"/>
      <c r="WQD82" s="392"/>
      <c r="WQE82" s="381"/>
      <c r="WQM82" s="392"/>
      <c r="WQN82" s="381"/>
      <c r="WQV82" s="392"/>
      <c r="WQW82" s="381"/>
      <c r="WRE82" s="392"/>
      <c r="WRF82" s="381"/>
      <c r="WRN82" s="392"/>
      <c r="WRO82" s="381"/>
      <c r="WRW82" s="392"/>
      <c r="WRX82" s="381"/>
      <c r="WSF82" s="392"/>
      <c r="WSG82" s="381"/>
      <c r="WSO82" s="392"/>
      <c r="WSP82" s="381"/>
      <c r="WSX82" s="392"/>
      <c r="WSY82" s="381"/>
      <c r="WTG82" s="392"/>
      <c r="WTH82" s="381"/>
      <c r="WTP82" s="392"/>
      <c r="WTQ82" s="381"/>
      <c r="WTY82" s="392"/>
      <c r="WTZ82" s="381"/>
      <c r="WUH82" s="392"/>
      <c r="WUI82" s="381"/>
      <c r="WUQ82" s="392"/>
      <c r="WUR82" s="381"/>
      <c r="WUZ82" s="392"/>
      <c r="WVA82" s="381"/>
      <c r="WVI82" s="392"/>
      <c r="WVJ82" s="381"/>
      <c r="WVR82" s="392"/>
      <c r="WVS82" s="381"/>
      <c r="WWA82" s="392"/>
      <c r="WWB82" s="381"/>
      <c r="WWJ82" s="392"/>
      <c r="WWK82" s="381"/>
      <c r="WWS82" s="392"/>
      <c r="WWT82" s="381"/>
      <c r="WXB82" s="392"/>
      <c r="WXC82" s="381"/>
      <c r="WXK82" s="392"/>
      <c r="WXL82" s="381"/>
      <c r="WXT82" s="392"/>
      <c r="WXU82" s="381"/>
      <c r="WYC82" s="392"/>
      <c r="WYD82" s="381"/>
      <c r="WYL82" s="392"/>
      <c r="WYM82" s="381"/>
      <c r="WYU82" s="392"/>
      <c r="WYV82" s="381"/>
      <c r="WZD82" s="392"/>
      <c r="WZE82" s="381"/>
      <c r="WZM82" s="392"/>
      <c r="WZN82" s="381"/>
      <c r="WZV82" s="392"/>
      <c r="WZW82" s="381"/>
      <c r="XAE82" s="392"/>
      <c r="XAF82" s="381"/>
      <c r="XAN82" s="392"/>
      <c r="XAO82" s="381"/>
      <c r="XAW82" s="392"/>
      <c r="XAX82" s="381"/>
      <c r="XBF82" s="392"/>
      <c r="XBG82" s="381"/>
      <c r="XBO82" s="392"/>
      <c r="XBP82" s="381"/>
      <c r="XBX82" s="392"/>
      <c r="XBY82" s="381"/>
      <c r="XCG82" s="392"/>
      <c r="XCH82" s="381"/>
      <c r="XCP82" s="392"/>
      <c r="XCQ82" s="381"/>
      <c r="XCY82" s="392"/>
      <c r="XCZ82" s="381"/>
      <c r="XDH82" s="392"/>
      <c r="XDI82" s="381"/>
      <c r="XDQ82" s="392"/>
      <c r="XDR82" s="381"/>
      <c r="XDZ82" s="392"/>
      <c r="XEA82" s="381"/>
      <c r="XEI82" s="392"/>
      <c r="XEJ82" s="381"/>
      <c r="XER82" s="392"/>
      <c r="XES82" s="381"/>
      <c r="XFA82" s="392"/>
      <c r="XFB82" s="381"/>
    </row>
    <row r="83" spans="1:1019 1027:2045 2053:3071 3079:5114 5122:6140 6148:7166 7174:8192 8200:9209 9217:10235 10243:11261 11269:12287 12295:14330 14338:15356 15364:16382" s="378" customFormat="1" ht="63.75">
      <c r="A83" s="392">
        <v>40</v>
      </c>
      <c r="B83" s="381" t="s">
        <v>42</v>
      </c>
      <c r="J83" s="392"/>
      <c r="K83" s="381"/>
      <c r="S83" s="392"/>
      <c r="T83" s="381"/>
      <c r="AB83" s="392"/>
      <c r="AC83" s="381"/>
      <c r="AK83" s="392"/>
      <c r="AL83" s="381"/>
      <c r="AT83" s="392"/>
      <c r="AU83" s="381"/>
      <c r="BC83" s="392"/>
      <c r="BD83" s="381"/>
      <c r="BL83" s="392"/>
      <c r="BM83" s="381"/>
      <c r="BU83" s="392"/>
      <c r="BV83" s="381"/>
      <c r="CD83" s="392"/>
      <c r="CE83" s="381"/>
      <c r="CM83" s="392"/>
      <c r="CN83" s="381"/>
      <c r="CV83" s="392"/>
      <c r="CW83" s="381"/>
      <c r="DE83" s="392"/>
      <c r="DF83" s="381"/>
      <c r="DN83" s="392"/>
      <c r="DO83" s="381"/>
      <c r="DW83" s="392"/>
      <c r="DX83" s="381"/>
      <c r="EF83" s="392"/>
      <c r="EG83" s="381"/>
      <c r="EO83" s="392"/>
      <c r="EP83" s="381"/>
      <c r="EX83" s="392"/>
      <c r="EY83" s="381"/>
      <c r="FG83" s="392"/>
      <c r="FH83" s="381"/>
      <c r="FP83" s="392"/>
      <c r="FQ83" s="381"/>
      <c r="FY83" s="392"/>
      <c r="FZ83" s="381"/>
      <c r="GH83" s="392"/>
      <c r="GI83" s="381"/>
      <c r="GQ83" s="392"/>
      <c r="GR83" s="381"/>
      <c r="GZ83" s="392"/>
      <c r="HA83" s="381"/>
      <c r="HI83" s="392"/>
      <c r="HJ83" s="381"/>
      <c r="HR83" s="392"/>
      <c r="HS83" s="381"/>
      <c r="IA83" s="392"/>
      <c r="IB83" s="381"/>
      <c r="IJ83" s="392"/>
      <c r="IK83" s="381"/>
      <c r="IS83" s="392"/>
      <c r="IT83" s="381"/>
      <c r="JB83" s="392"/>
      <c r="JC83" s="381"/>
      <c r="JK83" s="392"/>
      <c r="JL83" s="381"/>
      <c r="JT83" s="392"/>
      <c r="JU83" s="381"/>
      <c r="KC83" s="392"/>
      <c r="KD83" s="381"/>
      <c r="KL83" s="392"/>
      <c r="KM83" s="381"/>
      <c r="KU83" s="392"/>
      <c r="KV83" s="381"/>
      <c r="LD83" s="392"/>
      <c r="LE83" s="381"/>
      <c r="LM83" s="392"/>
      <c r="LN83" s="381"/>
      <c r="LV83" s="392"/>
      <c r="LW83" s="381"/>
      <c r="ME83" s="392"/>
      <c r="MF83" s="381"/>
      <c r="MN83" s="392"/>
      <c r="MO83" s="381"/>
      <c r="MW83" s="392"/>
      <c r="MX83" s="381"/>
      <c r="NF83" s="392"/>
      <c r="NG83" s="381"/>
      <c r="NO83" s="392"/>
      <c r="NP83" s="381"/>
      <c r="NX83" s="392"/>
      <c r="NY83" s="381"/>
      <c r="OG83" s="392"/>
      <c r="OH83" s="381"/>
      <c r="OP83" s="392"/>
      <c r="OQ83" s="381"/>
      <c r="OY83" s="392"/>
      <c r="OZ83" s="381"/>
      <c r="PH83" s="392"/>
      <c r="PI83" s="381"/>
      <c r="PQ83" s="392"/>
      <c r="PR83" s="381"/>
      <c r="PZ83" s="392"/>
      <c r="QA83" s="381"/>
      <c r="QI83" s="392"/>
      <c r="QJ83" s="381"/>
      <c r="QR83" s="392"/>
      <c r="QS83" s="381"/>
      <c r="RA83" s="392"/>
      <c r="RB83" s="381"/>
      <c r="RJ83" s="392"/>
      <c r="RK83" s="381"/>
      <c r="RS83" s="392"/>
      <c r="RT83" s="381"/>
      <c r="SB83" s="392"/>
      <c r="SC83" s="381"/>
      <c r="SK83" s="392"/>
      <c r="SL83" s="381"/>
      <c r="ST83" s="392"/>
      <c r="SU83" s="381"/>
      <c r="TC83" s="392"/>
      <c r="TD83" s="381"/>
      <c r="TL83" s="392"/>
      <c r="TM83" s="381"/>
      <c r="TU83" s="392"/>
      <c r="TV83" s="381"/>
      <c r="UD83" s="392"/>
      <c r="UE83" s="381"/>
      <c r="UM83" s="392"/>
      <c r="UN83" s="381"/>
      <c r="UV83" s="392"/>
      <c r="UW83" s="381"/>
      <c r="VE83" s="392"/>
      <c r="VF83" s="381"/>
      <c r="VN83" s="392"/>
      <c r="VO83" s="381"/>
      <c r="VW83" s="392"/>
      <c r="VX83" s="381"/>
      <c r="WF83" s="392"/>
      <c r="WG83" s="381"/>
      <c r="WO83" s="392"/>
      <c r="WP83" s="381"/>
      <c r="WX83" s="392"/>
      <c r="WY83" s="381"/>
      <c r="XG83" s="392"/>
      <c r="XH83" s="381"/>
      <c r="XP83" s="392"/>
      <c r="XQ83" s="381"/>
      <c r="XY83" s="392"/>
      <c r="XZ83" s="381"/>
      <c r="YH83" s="392"/>
      <c r="YI83" s="381"/>
      <c r="YQ83" s="392"/>
      <c r="YR83" s="381"/>
      <c r="YZ83" s="392"/>
      <c r="ZA83" s="381"/>
      <c r="ZI83" s="392"/>
      <c r="ZJ83" s="381"/>
      <c r="ZR83" s="392"/>
      <c r="ZS83" s="381"/>
      <c r="AAA83" s="392"/>
      <c r="AAB83" s="381"/>
      <c r="AAJ83" s="392"/>
      <c r="AAK83" s="381"/>
      <c r="AAS83" s="392"/>
      <c r="AAT83" s="381"/>
      <c r="ABB83" s="392"/>
      <c r="ABC83" s="381"/>
      <c r="ABK83" s="392"/>
      <c r="ABL83" s="381"/>
      <c r="ABT83" s="392"/>
      <c r="ABU83" s="381"/>
      <c r="ACC83" s="392"/>
      <c r="ACD83" s="381"/>
      <c r="ACL83" s="392"/>
      <c r="ACM83" s="381"/>
      <c r="ACU83" s="392"/>
      <c r="ACV83" s="381"/>
      <c r="ADD83" s="392"/>
      <c r="ADE83" s="381"/>
      <c r="ADM83" s="392"/>
      <c r="ADN83" s="381"/>
      <c r="ADV83" s="392"/>
      <c r="ADW83" s="381"/>
      <c r="AEE83" s="392"/>
      <c r="AEF83" s="381"/>
      <c r="AEN83" s="392"/>
      <c r="AEO83" s="381"/>
      <c r="AEW83" s="392"/>
      <c r="AEX83" s="381"/>
      <c r="AFF83" s="392"/>
      <c r="AFG83" s="381"/>
      <c r="AFO83" s="392"/>
      <c r="AFP83" s="381"/>
      <c r="AFX83" s="392"/>
      <c r="AFY83" s="381"/>
      <c r="AGG83" s="392"/>
      <c r="AGH83" s="381"/>
      <c r="AGP83" s="392"/>
      <c r="AGQ83" s="381"/>
      <c r="AGY83" s="392"/>
      <c r="AGZ83" s="381"/>
      <c r="AHH83" s="392"/>
      <c r="AHI83" s="381"/>
      <c r="AHQ83" s="392"/>
      <c r="AHR83" s="381"/>
      <c r="AHZ83" s="392"/>
      <c r="AIA83" s="381"/>
      <c r="AII83" s="392"/>
      <c r="AIJ83" s="381"/>
      <c r="AIR83" s="392"/>
      <c r="AIS83" s="381"/>
      <c r="AJA83" s="392"/>
      <c r="AJB83" s="381"/>
      <c r="AJJ83" s="392"/>
      <c r="AJK83" s="381"/>
      <c r="AJS83" s="392"/>
      <c r="AJT83" s="381"/>
      <c r="AKB83" s="392"/>
      <c r="AKC83" s="381"/>
      <c r="AKK83" s="392"/>
      <c r="AKL83" s="381"/>
      <c r="AKT83" s="392"/>
      <c r="AKU83" s="381"/>
      <c r="ALC83" s="392"/>
      <c r="ALD83" s="381"/>
      <c r="ALL83" s="392"/>
      <c r="ALM83" s="381"/>
      <c r="ALU83" s="392"/>
      <c r="ALV83" s="381"/>
      <c r="AMD83" s="392"/>
      <c r="AME83" s="381"/>
      <c r="AMM83" s="392"/>
      <c r="AMN83" s="381"/>
      <c r="AMV83" s="392"/>
      <c r="AMW83" s="381"/>
      <c r="ANE83" s="392"/>
      <c r="ANF83" s="381"/>
      <c r="ANN83" s="392"/>
      <c r="ANO83" s="381"/>
      <c r="ANW83" s="392"/>
      <c r="ANX83" s="381"/>
      <c r="AOF83" s="392"/>
      <c r="AOG83" s="381"/>
      <c r="AOO83" s="392"/>
      <c r="AOP83" s="381"/>
      <c r="AOX83" s="392"/>
      <c r="AOY83" s="381"/>
      <c r="APG83" s="392"/>
      <c r="APH83" s="381"/>
      <c r="APP83" s="392"/>
      <c r="APQ83" s="381"/>
      <c r="APY83" s="392"/>
      <c r="APZ83" s="381"/>
      <c r="AQH83" s="392"/>
      <c r="AQI83" s="381"/>
      <c r="AQQ83" s="392"/>
      <c r="AQR83" s="381"/>
      <c r="AQZ83" s="392"/>
      <c r="ARA83" s="381"/>
      <c r="ARI83" s="392"/>
      <c r="ARJ83" s="381"/>
      <c r="ARR83" s="392"/>
      <c r="ARS83" s="381"/>
      <c r="ASA83" s="392"/>
      <c r="ASB83" s="381"/>
      <c r="ASJ83" s="392"/>
      <c r="ASK83" s="381"/>
      <c r="ASS83" s="392"/>
      <c r="AST83" s="381"/>
      <c r="ATB83" s="392"/>
      <c r="ATC83" s="381"/>
      <c r="ATK83" s="392"/>
      <c r="ATL83" s="381"/>
      <c r="ATT83" s="392"/>
      <c r="ATU83" s="381"/>
      <c r="AUC83" s="392"/>
      <c r="AUD83" s="381"/>
      <c r="AUL83" s="392"/>
      <c r="AUM83" s="381"/>
      <c r="AUU83" s="392"/>
      <c r="AUV83" s="381"/>
      <c r="AVD83" s="392"/>
      <c r="AVE83" s="381"/>
      <c r="AVM83" s="392"/>
      <c r="AVN83" s="381"/>
      <c r="AVV83" s="392"/>
      <c r="AVW83" s="381"/>
      <c r="AWE83" s="392"/>
      <c r="AWF83" s="381"/>
      <c r="AWN83" s="392"/>
      <c r="AWO83" s="381"/>
      <c r="AWW83" s="392"/>
      <c r="AWX83" s="381"/>
      <c r="AXF83" s="392"/>
      <c r="AXG83" s="381"/>
      <c r="AXO83" s="392"/>
      <c r="AXP83" s="381"/>
      <c r="AXX83" s="392"/>
      <c r="AXY83" s="381"/>
      <c r="AYG83" s="392"/>
      <c r="AYH83" s="381"/>
      <c r="AYP83" s="392"/>
      <c r="AYQ83" s="381"/>
      <c r="AYY83" s="392"/>
      <c r="AYZ83" s="381"/>
      <c r="AZH83" s="392"/>
      <c r="AZI83" s="381"/>
      <c r="AZQ83" s="392"/>
      <c r="AZR83" s="381"/>
      <c r="AZZ83" s="392"/>
      <c r="BAA83" s="381"/>
      <c r="BAI83" s="392"/>
      <c r="BAJ83" s="381"/>
      <c r="BAR83" s="392"/>
      <c r="BAS83" s="381"/>
      <c r="BBA83" s="392"/>
      <c r="BBB83" s="381"/>
      <c r="BBJ83" s="392"/>
      <c r="BBK83" s="381"/>
      <c r="BBS83" s="392"/>
      <c r="BBT83" s="381"/>
      <c r="BCB83" s="392"/>
      <c r="BCC83" s="381"/>
      <c r="BCK83" s="392"/>
      <c r="BCL83" s="381"/>
      <c r="BCT83" s="392"/>
      <c r="BCU83" s="381"/>
      <c r="BDC83" s="392"/>
      <c r="BDD83" s="381"/>
      <c r="BDL83" s="392"/>
      <c r="BDM83" s="381"/>
      <c r="BDU83" s="392"/>
      <c r="BDV83" s="381"/>
      <c r="BED83" s="392"/>
      <c r="BEE83" s="381"/>
      <c r="BEM83" s="392"/>
      <c r="BEN83" s="381"/>
      <c r="BEV83" s="392"/>
      <c r="BEW83" s="381"/>
      <c r="BFE83" s="392"/>
      <c r="BFF83" s="381"/>
      <c r="BFN83" s="392"/>
      <c r="BFO83" s="381"/>
      <c r="BFW83" s="392"/>
      <c r="BFX83" s="381"/>
      <c r="BGF83" s="392"/>
      <c r="BGG83" s="381"/>
      <c r="BGO83" s="392"/>
      <c r="BGP83" s="381"/>
      <c r="BGX83" s="392"/>
      <c r="BGY83" s="381"/>
      <c r="BHG83" s="392"/>
      <c r="BHH83" s="381"/>
      <c r="BHP83" s="392"/>
      <c r="BHQ83" s="381"/>
      <c r="BHY83" s="392"/>
      <c r="BHZ83" s="381"/>
      <c r="BIH83" s="392"/>
      <c r="BII83" s="381"/>
      <c r="BIQ83" s="392"/>
      <c r="BIR83" s="381"/>
      <c r="BIZ83" s="392"/>
      <c r="BJA83" s="381"/>
      <c r="BJI83" s="392"/>
      <c r="BJJ83" s="381"/>
      <c r="BJR83" s="392"/>
      <c r="BJS83" s="381"/>
      <c r="BKA83" s="392"/>
      <c r="BKB83" s="381"/>
      <c r="BKJ83" s="392"/>
      <c r="BKK83" s="381"/>
      <c r="BKS83" s="392"/>
      <c r="BKT83" s="381"/>
      <c r="BLB83" s="392"/>
      <c r="BLC83" s="381"/>
      <c r="BLK83" s="392"/>
      <c r="BLL83" s="381"/>
      <c r="BLT83" s="392"/>
      <c r="BLU83" s="381"/>
      <c r="BMC83" s="392"/>
      <c r="BMD83" s="381"/>
      <c r="BML83" s="392"/>
      <c r="BMM83" s="381"/>
      <c r="BMU83" s="392"/>
      <c r="BMV83" s="381"/>
      <c r="BND83" s="392"/>
      <c r="BNE83" s="381"/>
      <c r="BNM83" s="392"/>
      <c r="BNN83" s="381"/>
      <c r="BNV83" s="392"/>
      <c r="BNW83" s="381"/>
      <c r="BOE83" s="392"/>
      <c r="BOF83" s="381"/>
      <c r="BON83" s="392"/>
      <c r="BOO83" s="381"/>
      <c r="BOW83" s="392"/>
      <c r="BOX83" s="381"/>
      <c r="BPF83" s="392"/>
      <c r="BPG83" s="381"/>
      <c r="BPO83" s="392"/>
      <c r="BPP83" s="381"/>
      <c r="BPX83" s="392"/>
      <c r="BPY83" s="381"/>
      <c r="BQG83" s="392"/>
      <c r="BQH83" s="381"/>
      <c r="BQP83" s="392"/>
      <c r="BQQ83" s="381"/>
      <c r="BQY83" s="392"/>
      <c r="BQZ83" s="381"/>
      <c r="BRH83" s="392"/>
      <c r="BRI83" s="381"/>
      <c r="BRQ83" s="392"/>
      <c r="BRR83" s="381"/>
      <c r="BRZ83" s="392"/>
      <c r="BSA83" s="381"/>
      <c r="BSI83" s="392"/>
      <c r="BSJ83" s="381"/>
      <c r="BSR83" s="392"/>
      <c r="BSS83" s="381"/>
      <c r="BTA83" s="392"/>
      <c r="BTB83" s="381"/>
      <c r="BTJ83" s="392"/>
      <c r="BTK83" s="381"/>
      <c r="BTS83" s="392"/>
      <c r="BTT83" s="381"/>
      <c r="BUB83" s="392"/>
      <c r="BUC83" s="381"/>
      <c r="BUK83" s="392"/>
      <c r="BUL83" s="381"/>
      <c r="BUT83" s="392"/>
      <c r="BUU83" s="381"/>
      <c r="BVC83" s="392"/>
      <c r="BVD83" s="381"/>
      <c r="BVL83" s="392"/>
      <c r="BVM83" s="381"/>
      <c r="BVU83" s="392"/>
      <c r="BVV83" s="381"/>
      <c r="BWD83" s="392"/>
      <c r="BWE83" s="381"/>
      <c r="BWM83" s="392"/>
      <c r="BWN83" s="381"/>
      <c r="BWV83" s="392"/>
      <c r="BWW83" s="381"/>
      <c r="BXE83" s="392"/>
      <c r="BXF83" s="381"/>
      <c r="BXN83" s="392"/>
      <c r="BXO83" s="381"/>
      <c r="BXW83" s="392"/>
      <c r="BXX83" s="381"/>
      <c r="BYF83" s="392"/>
      <c r="BYG83" s="381"/>
      <c r="BYO83" s="392"/>
      <c r="BYP83" s="381"/>
      <c r="BYX83" s="392"/>
      <c r="BYY83" s="381"/>
      <c r="BZG83" s="392"/>
      <c r="BZH83" s="381"/>
      <c r="BZP83" s="392"/>
      <c r="BZQ83" s="381"/>
      <c r="BZY83" s="392"/>
      <c r="BZZ83" s="381"/>
      <c r="CAH83" s="392"/>
      <c r="CAI83" s="381"/>
      <c r="CAQ83" s="392"/>
      <c r="CAR83" s="381"/>
      <c r="CAZ83" s="392"/>
      <c r="CBA83" s="381"/>
      <c r="CBI83" s="392"/>
      <c r="CBJ83" s="381"/>
      <c r="CBR83" s="392"/>
      <c r="CBS83" s="381"/>
      <c r="CCA83" s="392"/>
      <c r="CCB83" s="381"/>
      <c r="CCJ83" s="392"/>
      <c r="CCK83" s="381"/>
      <c r="CCS83" s="392"/>
      <c r="CCT83" s="381"/>
      <c r="CDB83" s="392"/>
      <c r="CDC83" s="381"/>
      <c r="CDK83" s="392"/>
      <c r="CDL83" s="381"/>
      <c r="CDT83" s="392"/>
      <c r="CDU83" s="381"/>
      <c r="CEC83" s="392"/>
      <c r="CED83" s="381"/>
      <c r="CEL83" s="392"/>
      <c r="CEM83" s="381"/>
      <c r="CEU83" s="392"/>
      <c r="CEV83" s="381"/>
      <c r="CFD83" s="392"/>
      <c r="CFE83" s="381"/>
      <c r="CFM83" s="392"/>
      <c r="CFN83" s="381"/>
      <c r="CFV83" s="392"/>
      <c r="CFW83" s="381"/>
      <c r="CGE83" s="392"/>
      <c r="CGF83" s="381"/>
      <c r="CGN83" s="392"/>
      <c r="CGO83" s="381"/>
      <c r="CGW83" s="392"/>
      <c r="CGX83" s="381"/>
      <c r="CHF83" s="392"/>
      <c r="CHG83" s="381"/>
      <c r="CHO83" s="392"/>
      <c r="CHP83" s="381"/>
      <c r="CHX83" s="392"/>
      <c r="CHY83" s="381"/>
      <c r="CIG83" s="392"/>
      <c r="CIH83" s="381"/>
      <c r="CIP83" s="392"/>
      <c r="CIQ83" s="381"/>
      <c r="CIY83" s="392"/>
      <c r="CIZ83" s="381"/>
      <c r="CJH83" s="392"/>
      <c r="CJI83" s="381"/>
      <c r="CJQ83" s="392"/>
      <c r="CJR83" s="381"/>
      <c r="CJZ83" s="392"/>
      <c r="CKA83" s="381"/>
      <c r="CKI83" s="392"/>
      <c r="CKJ83" s="381"/>
      <c r="CKR83" s="392"/>
      <c r="CKS83" s="381"/>
      <c r="CLA83" s="392"/>
      <c r="CLB83" s="381"/>
      <c r="CLJ83" s="392"/>
      <c r="CLK83" s="381"/>
      <c r="CLS83" s="392"/>
      <c r="CLT83" s="381"/>
      <c r="CMB83" s="392"/>
      <c r="CMC83" s="381"/>
      <c r="CMK83" s="392"/>
      <c r="CML83" s="381"/>
      <c r="CMT83" s="392"/>
      <c r="CMU83" s="381"/>
      <c r="CNC83" s="392"/>
      <c r="CND83" s="381"/>
      <c r="CNL83" s="392"/>
      <c r="CNM83" s="381"/>
      <c r="CNU83" s="392"/>
      <c r="CNV83" s="381"/>
      <c r="COD83" s="392"/>
      <c r="COE83" s="381"/>
      <c r="COM83" s="392"/>
      <c r="CON83" s="381"/>
      <c r="COV83" s="392"/>
      <c r="COW83" s="381"/>
      <c r="CPE83" s="392"/>
      <c r="CPF83" s="381"/>
      <c r="CPN83" s="392"/>
      <c r="CPO83" s="381"/>
      <c r="CPW83" s="392"/>
      <c r="CPX83" s="381"/>
      <c r="CQF83" s="392"/>
      <c r="CQG83" s="381"/>
      <c r="CQO83" s="392"/>
      <c r="CQP83" s="381"/>
      <c r="CQX83" s="392"/>
      <c r="CQY83" s="381"/>
      <c r="CRG83" s="392"/>
      <c r="CRH83" s="381"/>
      <c r="CRP83" s="392"/>
      <c r="CRQ83" s="381"/>
      <c r="CRY83" s="392"/>
      <c r="CRZ83" s="381"/>
      <c r="CSH83" s="392"/>
      <c r="CSI83" s="381"/>
      <c r="CSQ83" s="392"/>
      <c r="CSR83" s="381"/>
      <c r="CSZ83" s="392"/>
      <c r="CTA83" s="381"/>
      <c r="CTI83" s="392"/>
      <c r="CTJ83" s="381"/>
      <c r="CTR83" s="392"/>
      <c r="CTS83" s="381"/>
      <c r="CUA83" s="392"/>
      <c r="CUB83" s="381"/>
      <c r="CUJ83" s="392"/>
      <c r="CUK83" s="381"/>
      <c r="CUS83" s="392"/>
      <c r="CUT83" s="381"/>
      <c r="CVB83" s="392"/>
      <c r="CVC83" s="381"/>
      <c r="CVK83" s="392"/>
      <c r="CVL83" s="381"/>
      <c r="CVT83" s="392"/>
      <c r="CVU83" s="381"/>
      <c r="CWC83" s="392"/>
      <c r="CWD83" s="381"/>
      <c r="CWL83" s="392"/>
      <c r="CWM83" s="381"/>
      <c r="CWU83" s="392"/>
      <c r="CWV83" s="381"/>
      <c r="CXD83" s="392"/>
      <c r="CXE83" s="381"/>
      <c r="CXM83" s="392"/>
      <c r="CXN83" s="381"/>
      <c r="CXV83" s="392"/>
      <c r="CXW83" s="381"/>
      <c r="CYE83" s="392"/>
      <c r="CYF83" s="381"/>
      <c r="CYN83" s="392"/>
      <c r="CYO83" s="381"/>
      <c r="CYW83" s="392"/>
      <c r="CYX83" s="381"/>
      <c r="CZF83" s="392"/>
      <c r="CZG83" s="381"/>
      <c r="CZO83" s="392"/>
      <c r="CZP83" s="381"/>
      <c r="CZX83" s="392"/>
      <c r="CZY83" s="381"/>
      <c r="DAG83" s="392"/>
      <c r="DAH83" s="381"/>
      <c r="DAP83" s="392"/>
      <c r="DAQ83" s="381"/>
      <c r="DAY83" s="392"/>
      <c r="DAZ83" s="381"/>
      <c r="DBH83" s="392"/>
      <c r="DBI83" s="381"/>
      <c r="DBQ83" s="392"/>
      <c r="DBR83" s="381"/>
      <c r="DBZ83" s="392"/>
      <c r="DCA83" s="381"/>
      <c r="DCI83" s="392"/>
      <c r="DCJ83" s="381"/>
      <c r="DCR83" s="392"/>
      <c r="DCS83" s="381"/>
      <c r="DDA83" s="392"/>
      <c r="DDB83" s="381"/>
      <c r="DDJ83" s="392"/>
      <c r="DDK83" s="381"/>
      <c r="DDS83" s="392"/>
      <c r="DDT83" s="381"/>
      <c r="DEB83" s="392"/>
      <c r="DEC83" s="381"/>
      <c r="DEK83" s="392"/>
      <c r="DEL83" s="381"/>
      <c r="DET83" s="392"/>
      <c r="DEU83" s="381"/>
      <c r="DFC83" s="392"/>
      <c r="DFD83" s="381"/>
      <c r="DFL83" s="392"/>
      <c r="DFM83" s="381"/>
      <c r="DFU83" s="392"/>
      <c r="DFV83" s="381"/>
      <c r="DGD83" s="392"/>
      <c r="DGE83" s="381"/>
      <c r="DGM83" s="392"/>
      <c r="DGN83" s="381"/>
      <c r="DGV83" s="392"/>
      <c r="DGW83" s="381"/>
      <c r="DHE83" s="392"/>
      <c r="DHF83" s="381"/>
      <c r="DHN83" s="392"/>
      <c r="DHO83" s="381"/>
      <c r="DHW83" s="392"/>
      <c r="DHX83" s="381"/>
      <c r="DIF83" s="392"/>
      <c r="DIG83" s="381"/>
      <c r="DIO83" s="392"/>
      <c r="DIP83" s="381"/>
      <c r="DIX83" s="392"/>
      <c r="DIY83" s="381"/>
      <c r="DJG83" s="392"/>
      <c r="DJH83" s="381"/>
      <c r="DJP83" s="392"/>
      <c r="DJQ83" s="381"/>
      <c r="DJY83" s="392"/>
      <c r="DJZ83" s="381"/>
      <c r="DKH83" s="392"/>
      <c r="DKI83" s="381"/>
      <c r="DKQ83" s="392"/>
      <c r="DKR83" s="381"/>
      <c r="DKZ83" s="392"/>
      <c r="DLA83" s="381"/>
      <c r="DLI83" s="392"/>
      <c r="DLJ83" s="381"/>
      <c r="DLR83" s="392"/>
      <c r="DLS83" s="381"/>
      <c r="DMA83" s="392"/>
      <c r="DMB83" s="381"/>
      <c r="DMJ83" s="392"/>
      <c r="DMK83" s="381"/>
      <c r="DMS83" s="392"/>
      <c r="DMT83" s="381"/>
      <c r="DNB83" s="392"/>
      <c r="DNC83" s="381"/>
      <c r="DNK83" s="392"/>
      <c r="DNL83" s="381"/>
      <c r="DNT83" s="392"/>
      <c r="DNU83" s="381"/>
      <c r="DOC83" s="392"/>
      <c r="DOD83" s="381"/>
      <c r="DOL83" s="392"/>
      <c r="DOM83" s="381"/>
      <c r="DOU83" s="392"/>
      <c r="DOV83" s="381"/>
      <c r="DPD83" s="392"/>
      <c r="DPE83" s="381"/>
      <c r="DPM83" s="392"/>
      <c r="DPN83" s="381"/>
      <c r="DPV83" s="392"/>
      <c r="DPW83" s="381"/>
      <c r="DQE83" s="392"/>
      <c r="DQF83" s="381"/>
      <c r="DQN83" s="392"/>
      <c r="DQO83" s="381"/>
      <c r="DQW83" s="392"/>
      <c r="DQX83" s="381"/>
      <c r="DRF83" s="392"/>
      <c r="DRG83" s="381"/>
      <c r="DRO83" s="392"/>
      <c r="DRP83" s="381"/>
      <c r="DRX83" s="392"/>
      <c r="DRY83" s="381"/>
      <c r="DSG83" s="392"/>
      <c r="DSH83" s="381"/>
      <c r="DSP83" s="392"/>
      <c r="DSQ83" s="381"/>
      <c r="DSY83" s="392"/>
      <c r="DSZ83" s="381"/>
      <c r="DTH83" s="392"/>
      <c r="DTI83" s="381"/>
      <c r="DTQ83" s="392"/>
      <c r="DTR83" s="381"/>
      <c r="DTZ83" s="392"/>
      <c r="DUA83" s="381"/>
      <c r="DUI83" s="392"/>
      <c r="DUJ83" s="381"/>
      <c r="DUR83" s="392"/>
      <c r="DUS83" s="381"/>
      <c r="DVA83" s="392"/>
      <c r="DVB83" s="381"/>
      <c r="DVJ83" s="392"/>
      <c r="DVK83" s="381"/>
      <c r="DVS83" s="392"/>
      <c r="DVT83" s="381"/>
      <c r="DWB83" s="392"/>
      <c r="DWC83" s="381"/>
      <c r="DWK83" s="392"/>
      <c r="DWL83" s="381"/>
      <c r="DWT83" s="392"/>
      <c r="DWU83" s="381"/>
      <c r="DXC83" s="392"/>
      <c r="DXD83" s="381"/>
      <c r="DXL83" s="392"/>
      <c r="DXM83" s="381"/>
      <c r="DXU83" s="392"/>
      <c r="DXV83" s="381"/>
      <c r="DYD83" s="392"/>
      <c r="DYE83" s="381"/>
      <c r="DYM83" s="392"/>
      <c r="DYN83" s="381"/>
      <c r="DYV83" s="392"/>
      <c r="DYW83" s="381"/>
      <c r="DZE83" s="392"/>
      <c r="DZF83" s="381"/>
      <c r="DZN83" s="392"/>
      <c r="DZO83" s="381"/>
      <c r="DZW83" s="392"/>
      <c r="DZX83" s="381"/>
      <c r="EAF83" s="392"/>
      <c r="EAG83" s="381"/>
      <c r="EAO83" s="392"/>
      <c r="EAP83" s="381"/>
      <c r="EAX83" s="392"/>
      <c r="EAY83" s="381"/>
      <c r="EBG83" s="392"/>
      <c r="EBH83" s="381"/>
      <c r="EBP83" s="392"/>
      <c r="EBQ83" s="381"/>
      <c r="EBY83" s="392"/>
      <c r="EBZ83" s="381"/>
      <c r="ECH83" s="392"/>
      <c r="ECI83" s="381"/>
      <c r="ECQ83" s="392"/>
      <c r="ECR83" s="381"/>
      <c r="ECZ83" s="392"/>
      <c r="EDA83" s="381"/>
      <c r="EDI83" s="392"/>
      <c r="EDJ83" s="381"/>
      <c r="EDR83" s="392"/>
      <c r="EDS83" s="381"/>
      <c r="EEA83" s="392"/>
      <c r="EEB83" s="381"/>
      <c r="EEJ83" s="392"/>
      <c r="EEK83" s="381"/>
      <c r="EES83" s="392"/>
      <c r="EET83" s="381"/>
      <c r="EFB83" s="392"/>
      <c r="EFC83" s="381"/>
      <c r="EFK83" s="392"/>
      <c r="EFL83" s="381"/>
      <c r="EFT83" s="392"/>
      <c r="EFU83" s="381"/>
      <c r="EGC83" s="392"/>
      <c r="EGD83" s="381"/>
      <c r="EGL83" s="392"/>
      <c r="EGM83" s="381"/>
      <c r="EGU83" s="392"/>
      <c r="EGV83" s="381"/>
      <c r="EHD83" s="392"/>
      <c r="EHE83" s="381"/>
      <c r="EHM83" s="392"/>
      <c r="EHN83" s="381"/>
      <c r="EHV83" s="392"/>
      <c r="EHW83" s="381"/>
      <c r="EIE83" s="392"/>
      <c r="EIF83" s="381"/>
      <c r="EIN83" s="392"/>
      <c r="EIO83" s="381"/>
      <c r="EIW83" s="392"/>
      <c r="EIX83" s="381"/>
      <c r="EJF83" s="392"/>
      <c r="EJG83" s="381"/>
      <c r="EJO83" s="392"/>
      <c r="EJP83" s="381"/>
      <c r="EJX83" s="392"/>
      <c r="EJY83" s="381"/>
      <c r="EKG83" s="392"/>
      <c r="EKH83" s="381"/>
      <c r="EKP83" s="392"/>
      <c r="EKQ83" s="381"/>
      <c r="EKY83" s="392"/>
      <c r="EKZ83" s="381"/>
      <c r="ELH83" s="392"/>
      <c r="ELI83" s="381"/>
      <c r="ELQ83" s="392"/>
      <c r="ELR83" s="381"/>
      <c r="ELZ83" s="392"/>
      <c r="EMA83" s="381"/>
      <c r="EMI83" s="392"/>
      <c r="EMJ83" s="381"/>
      <c r="EMR83" s="392"/>
      <c r="EMS83" s="381"/>
      <c r="ENA83" s="392"/>
      <c r="ENB83" s="381"/>
      <c r="ENJ83" s="392"/>
      <c r="ENK83" s="381"/>
      <c r="ENS83" s="392"/>
      <c r="ENT83" s="381"/>
      <c r="EOB83" s="392"/>
      <c r="EOC83" s="381"/>
      <c r="EOK83" s="392"/>
      <c r="EOL83" s="381"/>
      <c r="EOT83" s="392"/>
      <c r="EOU83" s="381"/>
      <c r="EPC83" s="392"/>
      <c r="EPD83" s="381"/>
      <c r="EPL83" s="392"/>
      <c r="EPM83" s="381"/>
      <c r="EPU83" s="392"/>
      <c r="EPV83" s="381"/>
      <c r="EQD83" s="392"/>
      <c r="EQE83" s="381"/>
      <c r="EQM83" s="392"/>
      <c r="EQN83" s="381"/>
      <c r="EQV83" s="392"/>
      <c r="EQW83" s="381"/>
      <c r="ERE83" s="392"/>
      <c r="ERF83" s="381"/>
      <c r="ERN83" s="392"/>
      <c r="ERO83" s="381"/>
      <c r="ERW83" s="392"/>
      <c r="ERX83" s="381"/>
      <c r="ESF83" s="392"/>
      <c r="ESG83" s="381"/>
      <c r="ESO83" s="392"/>
      <c r="ESP83" s="381"/>
      <c r="ESX83" s="392"/>
      <c r="ESY83" s="381"/>
      <c r="ETG83" s="392"/>
      <c r="ETH83" s="381"/>
      <c r="ETP83" s="392"/>
      <c r="ETQ83" s="381"/>
      <c r="ETY83" s="392"/>
      <c r="ETZ83" s="381"/>
      <c r="EUH83" s="392"/>
      <c r="EUI83" s="381"/>
      <c r="EUQ83" s="392"/>
      <c r="EUR83" s="381"/>
      <c r="EUZ83" s="392"/>
      <c r="EVA83" s="381"/>
      <c r="EVI83" s="392"/>
      <c r="EVJ83" s="381"/>
      <c r="EVR83" s="392"/>
      <c r="EVS83" s="381"/>
      <c r="EWA83" s="392"/>
      <c r="EWB83" s="381"/>
      <c r="EWJ83" s="392"/>
      <c r="EWK83" s="381"/>
      <c r="EWS83" s="392"/>
      <c r="EWT83" s="381"/>
      <c r="EXB83" s="392"/>
      <c r="EXC83" s="381"/>
      <c r="EXK83" s="392"/>
      <c r="EXL83" s="381"/>
      <c r="EXT83" s="392"/>
      <c r="EXU83" s="381"/>
      <c r="EYC83" s="392"/>
      <c r="EYD83" s="381"/>
      <c r="EYL83" s="392"/>
      <c r="EYM83" s="381"/>
      <c r="EYU83" s="392"/>
      <c r="EYV83" s="381"/>
      <c r="EZD83" s="392"/>
      <c r="EZE83" s="381"/>
      <c r="EZM83" s="392"/>
      <c r="EZN83" s="381"/>
      <c r="EZV83" s="392"/>
      <c r="EZW83" s="381"/>
      <c r="FAE83" s="392"/>
      <c r="FAF83" s="381"/>
      <c r="FAN83" s="392"/>
      <c r="FAO83" s="381"/>
      <c r="FAW83" s="392"/>
      <c r="FAX83" s="381"/>
      <c r="FBF83" s="392"/>
      <c r="FBG83" s="381"/>
      <c r="FBO83" s="392"/>
      <c r="FBP83" s="381"/>
      <c r="FBX83" s="392"/>
      <c r="FBY83" s="381"/>
      <c r="FCG83" s="392"/>
      <c r="FCH83" s="381"/>
      <c r="FCP83" s="392"/>
      <c r="FCQ83" s="381"/>
      <c r="FCY83" s="392"/>
      <c r="FCZ83" s="381"/>
      <c r="FDH83" s="392"/>
      <c r="FDI83" s="381"/>
      <c r="FDQ83" s="392"/>
      <c r="FDR83" s="381"/>
      <c r="FDZ83" s="392"/>
      <c r="FEA83" s="381"/>
      <c r="FEI83" s="392"/>
      <c r="FEJ83" s="381"/>
      <c r="FER83" s="392"/>
      <c r="FES83" s="381"/>
      <c r="FFA83" s="392"/>
      <c r="FFB83" s="381"/>
      <c r="FFJ83" s="392"/>
      <c r="FFK83" s="381"/>
      <c r="FFS83" s="392"/>
      <c r="FFT83" s="381"/>
      <c r="FGB83" s="392"/>
      <c r="FGC83" s="381"/>
      <c r="FGK83" s="392"/>
      <c r="FGL83" s="381"/>
      <c r="FGT83" s="392"/>
      <c r="FGU83" s="381"/>
      <c r="FHC83" s="392"/>
      <c r="FHD83" s="381"/>
      <c r="FHL83" s="392"/>
      <c r="FHM83" s="381"/>
      <c r="FHU83" s="392"/>
      <c r="FHV83" s="381"/>
      <c r="FID83" s="392"/>
      <c r="FIE83" s="381"/>
      <c r="FIM83" s="392"/>
      <c r="FIN83" s="381"/>
      <c r="FIV83" s="392"/>
      <c r="FIW83" s="381"/>
      <c r="FJE83" s="392"/>
      <c r="FJF83" s="381"/>
      <c r="FJN83" s="392"/>
      <c r="FJO83" s="381"/>
      <c r="FJW83" s="392"/>
      <c r="FJX83" s="381"/>
      <c r="FKF83" s="392"/>
      <c r="FKG83" s="381"/>
      <c r="FKO83" s="392"/>
      <c r="FKP83" s="381"/>
      <c r="FKX83" s="392"/>
      <c r="FKY83" s="381"/>
      <c r="FLG83" s="392"/>
      <c r="FLH83" s="381"/>
      <c r="FLP83" s="392"/>
      <c r="FLQ83" s="381"/>
      <c r="FLY83" s="392"/>
      <c r="FLZ83" s="381"/>
      <c r="FMH83" s="392"/>
      <c r="FMI83" s="381"/>
      <c r="FMQ83" s="392"/>
      <c r="FMR83" s="381"/>
      <c r="FMZ83" s="392"/>
      <c r="FNA83" s="381"/>
      <c r="FNI83" s="392"/>
      <c r="FNJ83" s="381"/>
      <c r="FNR83" s="392"/>
      <c r="FNS83" s="381"/>
      <c r="FOA83" s="392"/>
      <c r="FOB83" s="381"/>
      <c r="FOJ83" s="392"/>
      <c r="FOK83" s="381"/>
      <c r="FOS83" s="392"/>
      <c r="FOT83" s="381"/>
      <c r="FPB83" s="392"/>
      <c r="FPC83" s="381"/>
      <c r="FPK83" s="392"/>
      <c r="FPL83" s="381"/>
      <c r="FPT83" s="392"/>
      <c r="FPU83" s="381"/>
      <c r="FQC83" s="392"/>
      <c r="FQD83" s="381"/>
      <c r="FQL83" s="392"/>
      <c r="FQM83" s="381"/>
      <c r="FQU83" s="392"/>
      <c r="FQV83" s="381"/>
      <c r="FRD83" s="392"/>
      <c r="FRE83" s="381"/>
      <c r="FRM83" s="392"/>
      <c r="FRN83" s="381"/>
      <c r="FRV83" s="392"/>
      <c r="FRW83" s="381"/>
      <c r="FSE83" s="392"/>
      <c r="FSF83" s="381"/>
      <c r="FSN83" s="392"/>
      <c r="FSO83" s="381"/>
      <c r="FSW83" s="392"/>
      <c r="FSX83" s="381"/>
      <c r="FTF83" s="392"/>
      <c r="FTG83" s="381"/>
      <c r="FTO83" s="392"/>
      <c r="FTP83" s="381"/>
      <c r="FTX83" s="392"/>
      <c r="FTY83" s="381"/>
      <c r="FUG83" s="392"/>
      <c r="FUH83" s="381"/>
      <c r="FUP83" s="392"/>
      <c r="FUQ83" s="381"/>
      <c r="FUY83" s="392"/>
      <c r="FUZ83" s="381"/>
      <c r="FVH83" s="392"/>
      <c r="FVI83" s="381"/>
      <c r="FVQ83" s="392"/>
      <c r="FVR83" s="381"/>
      <c r="FVZ83" s="392"/>
      <c r="FWA83" s="381"/>
      <c r="FWI83" s="392"/>
      <c r="FWJ83" s="381"/>
      <c r="FWR83" s="392"/>
      <c r="FWS83" s="381"/>
      <c r="FXA83" s="392"/>
      <c r="FXB83" s="381"/>
      <c r="FXJ83" s="392"/>
      <c r="FXK83" s="381"/>
      <c r="FXS83" s="392"/>
      <c r="FXT83" s="381"/>
      <c r="FYB83" s="392"/>
      <c r="FYC83" s="381"/>
      <c r="FYK83" s="392"/>
      <c r="FYL83" s="381"/>
      <c r="FYT83" s="392"/>
      <c r="FYU83" s="381"/>
      <c r="FZC83" s="392"/>
      <c r="FZD83" s="381"/>
      <c r="FZL83" s="392"/>
      <c r="FZM83" s="381"/>
      <c r="FZU83" s="392"/>
      <c r="FZV83" s="381"/>
      <c r="GAD83" s="392"/>
      <c r="GAE83" s="381"/>
      <c r="GAM83" s="392"/>
      <c r="GAN83" s="381"/>
      <c r="GAV83" s="392"/>
      <c r="GAW83" s="381"/>
      <c r="GBE83" s="392"/>
      <c r="GBF83" s="381"/>
      <c r="GBN83" s="392"/>
      <c r="GBO83" s="381"/>
      <c r="GBW83" s="392"/>
      <c r="GBX83" s="381"/>
      <c r="GCF83" s="392"/>
      <c r="GCG83" s="381"/>
      <c r="GCO83" s="392"/>
      <c r="GCP83" s="381"/>
      <c r="GCX83" s="392"/>
      <c r="GCY83" s="381"/>
      <c r="GDG83" s="392"/>
      <c r="GDH83" s="381"/>
      <c r="GDP83" s="392"/>
      <c r="GDQ83" s="381"/>
      <c r="GDY83" s="392"/>
      <c r="GDZ83" s="381"/>
      <c r="GEH83" s="392"/>
      <c r="GEI83" s="381"/>
      <c r="GEQ83" s="392"/>
      <c r="GER83" s="381"/>
      <c r="GEZ83" s="392"/>
      <c r="GFA83" s="381"/>
      <c r="GFI83" s="392"/>
      <c r="GFJ83" s="381"/>
      <c r="GFR83" s="392"/>
      <c r="GFS83" s="381"/>
      <c r="GGA83" s="392"/>
      <c r="GGB83" s="381"/>
      <c r="GGJ83" s="392"/>
      <c r="GGK83" s="381"/>
      <c r="GGS83" s="392"/>
      <c r="GGT83" s="381"/>
      <c r="GHB83" s="392"/>
      <c r="GHC83" s="381"/>
      <c r="GHK83" s="392"/>
      <c r="GHL83" s="381"/>
      <c r="GHT83" s="392"/>
      <c r="GHU83" s="381"/>
      <c r="GIC83" s="392"/>
      <c r="GID83" s="381"/>
      <c r="GIL83" s="392"/>
      <c r="GIM83" s="381"/>
      <c r="GIU83" s="392"/>
      <c r="GIV83" s="381"/>
      <c r="GJD83" s="392"/>
      <c r="GJE83" s="381"/>
      <c r="GJM83" s="392"/>
      <c r="GJN83" s="381"/>
      <c r="GJV83" s="392"/>
      <c r="GJW83" s="381"/>
      <c r="GKE83" s="392"/>
      <c r="GKF83" s="381"/>
      <c r="GKN83" s="392"/>
      <c r="GKO83" s="381"/>
      <c r="GKW83" s="392"/>
      <c r="GKX83" s="381"/>
      <c r="GLF83" s="392"/>
      <c r="GLG83" s="381"/>
      <c r="GLO83" s="392"/>
      <c r="GLP83" s="381"/>
      <c r="GLX83" s="392"/>
      <c r="GLY83" s="381"/>
      <c r="GMG83" s="392"/>
      <c r="GMH83" s="381"/>
      <c r="GMP83" s="392"/>
      <c r="GMQ83" s="381"/>
      <c r="GMY83" s="392"/>
      <c r="GMZ83" s="381"/>
      <c r="GNH83" s="392"/>
      <c r="GNI83" s="381"/>
      <c r="GNQ83" s="392"/>
      <c r="GNR83" s="381"/>
      <c r="GNZ83" s="392"/>
      <c r="GOA83" s="381"/>
      <c r="GOI83" s="392"/>
      <c r="GOJ83" s="381"/>
      <c r="GOR83" s="392"/>
      <c r="GOS83" s="381"/>
      <c r="GPA83" s="392"/>
      <c r="GPB83" s="381"/>
      <c r="GPJ83" s="392"/>
      <c r="GPK83" s="381"/>
      <c r="GPS83" s="392"/>
      <c r="GPT83" s="381"/>
      <c r="GQB83" s="392"/>
      <c r="GQC83" s="381"/>
      <c r="GQK83" s="392"/>
      <c r="GQL83" s="381"/>
      <c r="GQT83" s="392"/>
      <c r="GQU83" s="381"/>
      <c r="GRC83" s="392"/>
      <c r="GRD83" s="381"/>
      <c r="GRL83" s="392"/>
      <c r="GRM83" s="381"/>
      <c r="GRU83" s="392"/>
      <c r="GRV83" s="381"/>
      <c r="GSD83" s="392"/>
      <c r="GSE83" s="381"/>
      <c r="GSM83" s="392"/>
      <c r="GSN83" s="381"/>
      <c r="GSV83" s="392"/>
      <c r="GSW83" s="381"/>
      <c r="GTE83" s="392"/>
      <c r="GTF83" s="381"/>
      <c r="GTN83" s="392"/>
      <c r="GTO83" s="381"/>
      <c r="GTW83" s="392"/>
      <c r="GTX83" s="381"/>
      <c r="GUF83" s="392"/>
      <c r="GUG83" s="381"/>
      <c r="GUO83" s="392"/>
      <c r="GUP83" s="381"/>
      <c r="GUX83" s="392"/>
      <c r="GUY83" s="381"/>
      <c r="GVG83" s="392"/>
      <c r="GVH83" s="381"/>
      <c r="GVP83" s="392"/>
      <c r="GVQ83" s="381"/>
      <c r="GVY83" s="392"/>
      <c r="GVZ83" s="381"/>
      <c r="GWH83" s="392"/>
      <c r="GWI83" s="381"/>
      <c r="GWQ83" s="392"/>
      <c r="GWR83" s="381"/>
      <c r="GWZ83" s="392"/>
      <c r="GXA83" s="381"/>
      <c r="GXI83" s="392"/>
      <c r="GXJ83" s="381"/>
      <c r="GXR83" s="392"/>
      <c r="GXS83" s="381"/>
      <c r="GYA83" s="392"/>
      <c r="GYB83" s="381"/>
      <c r="GYJ83" s="392"/>
      <c r="GYK83" s="381"/>
      <c r="GYS83" s="392"/>
      <c r="GYT83" s="381"/>
      <c r="GZB83" s="392"/>
      <c r="GZC83" s="381"/>
      <c r="GZK83" s="392"/>
      <c r="GZL83" s="381"/>
      <c r="GZT83" s="392"/>
      <c r="GZU83" s="381"/>
      <c r="HAC83" s="392"/>
      <c r="HAD83" s="381"/>
      <c r="HAL83" s="392"/>
      <c r="HAM83" s="381"/>
      <c r="HAU83" s="392"/>
      <c r="HAV83" s="381"/>
      <c r="HBD83" s="392"/>
      <c r="HBE83" s="381"/>
      <c r="HBM83" s="392"/>
      <c r="HBN83" s="381"/>
      <c r="HBV83" s="392"/>
      <c r="HBW83" s="381"/>
      <c r="HCE83" s="392"/>
      <c r="HCF83" s="381"/>
      <c r="HCN83" s="392"/>
      <c r="HCO83" s="381"/>
      <c r="HCW83" s="392"/>
      <c r="HCX83" s="381"/>
      <c r="HDF83" s="392"/>
      <c r="HDG83" s="381"/>
      <c r="HDO83" s="392"/>
      <c r="HDP83" s="381"/>
      <c r="HDX83" s="392"/>
      <c r="HDY83" s="381"/>
      <c r="HEG83" s="392"/>
      <c r="HEH83" s="381"/>
      <c r="HEP83" s="392"/>
      <c r="HEQ83" s="381"/>
      <c r="HEY83" s="392"/>
      <c r="HEZ83" s="381"/>
      <c r="HFH83" s="392"/>
      <c r="HFI83" s="381"/>
      <c r="HFQ83" s="392"/>
      <c r="HFR83" s="381"/>
      <c r="HFZ83" s="392"/>
      <c r="HGA83" s="381"/>
      <c r="HGI83" s="392"/>
      <c r="HGJ83" s="381"/>
      <c r="HGR83" s="392"/>
      <c r="HGS83" s="381"/>
      <c r="HHA83" s="392"/>
      <c r="HHB83" s="381"/>
      <c r="HHJ83" s="392"/>
      <c r="HHK83" s="381"/>
      <c r="HHS83" s="392"/>
      <c r="HHT83" s="381"/>
      <c r="HIB83" s="392"/>
      <c r="HIC83" s="381"/>
      <c r="HIK83" s="392"/>
      <c r="HIL83" s="381"/>
      <c r="HIT83" s="392"/>
      <c r="HIU83" s="381"/>
      <c r="HJC83" s="392"/>
      <c r="HJD83" s="381"/>
      <c r="HJL83" s="392"/>
      <c r="HJM83" s="381"/>
      <c r="HJU83" s="392"/>
      <c r="HJV83" s="381"/>
      <c r="HKD83" s="392"/>
      <c r="HKE83" s="381"/>
      <c r="HKM83" s="392"/>
      <c r="HKN83" s="381"/>
      <c r="HKV83" s="392"/>
      <c r="HKW83" s="381"/>
      <c r="HLE83" s="392"/>
      <c r="HLF83" s="381"/>
      <c r="HLN83" s="392"/>
      <c r="HLO83" s="381"/>
      <c r="HLW83" s="392"/>
      <c r="HLX83" s="381"/>
      <c r="HMF83" s="392"/>
      <c r="HMG83" s="381"/>
      <c r="HMO83" s="392"/>
      <c r="HMP83" s="381"/>
      <c r="HMX83" s="392"/>
      <c r="HMY83" s="381"/>
      <c r="HNG83" s="392"/>
      <c r="HNH83" s="381"/>
      <c r="HNP83" s="392"/>
      <c r="HNQ83" s="381"/>
      <c r="HNY83" s="392"/>
      <c r="HNZ83" s="381"/>
      <c r="HOH83" s="392"/>
      <c r="HOI83" s="381"/>
      <c r="HOQ83" s="392"/>
      <c r="HOR83" s="381"/>
      <c r="HOZ83" s="392"/>
      <c r="HPA83" s="381"/>
      <c r="HPI83" s="392"/>
      <c r="HPJ83" s="381"/>
      <c r="HPR83" s="392"/>
      <c r="HPS83" s="381"/>
      <c r="HQA83" s="392"/>
      <c r="HQB83" s="381"/>
      <c r="HQJ83" s="392"/>
      <c r="HQK83" s="381"/>
      <c r="HQS83" s="392"/>
      <c r="HQT83" s="381"/>
      <c r="HRB83" s="392"/>
      <c r="HRC83" s="381"/>
      <c r="HRK83" s="392"/>
      <c r="HRL83" s="381"/>
      <c r="HRT83" s="392"/>
      <c r="HRU83" s="381"/>
      <c r="HSC83" s="392"/>
      <c r="HSD83" s="381"/>
      <c r="HSL83" s="392"/>
      <c r="HSM83" s="381"/>
      <c r="HSU83" s="392"/>
      <c r="HSV83" s="381"/>
      <c r="HTD83" s="392"/>
      <c r="HTE83" s="381"/>
      <c r="HTM83" s="392"/>
      <c r="HTN83" s="381"/>
      <c r="HTV83" s="392"/>
      <c r="HTW83" s="381"/>
      <c r="HUE83" s="392"/>
      <c r="HUF83" s="381"/>
      <c r="HUN83" s="392"/>
      <c r="HUO83" s="381"/>
      <c r="HUW83" s="392"/>
      <c r="HUX83" s="381"/>
      <c r="HVF83" s="392"/>
      <c r="HVG83" s="381"/>
      <c r="HVO83" s="392"/>
      <c r="HVP83" s="381"/>
      <c r="HVX83" s="392"/>
      <c r="HVY83" s="381"/>
      <c r="HWG83" s="392"/>
      <c r="HWH83" s="381"/>
      <c r="HWP83" s="392"/>
      <c r="HWQ83" s="381"/>
      <c r="HWY83" s="392"/>
      <c r="HWZ83" s="381"/>
      <c r="HXH83" s="392"/>
      <c r="HXI83" s="381"/>
      <c r="HXQ83" s="392"/>
      <c r="HXR83" s="381"/>
      <c r="HXZ83" s="392"/>
      <c r="HYA83" s="381"/>
      <c r="HYI83" s="392"/>
      <c r="HYJ83" s="381"/>
      <c r="HYR83" s="392"/>
      <c r="HYS83" s="381"/>
      <c r="HZA83" s="392"/>
      <c r="HZB83" s="381"/>
      <c r="HZJ83" s="392"/>
      <c r="HZK83" s="381"/>
      <c r="HZS83" s="392"/>
      <c r="HZT83" s="381"/>
      <c r="IAB83" s="392"/>
      <c r="IAC83" s="381"/>
      <c r="IAK83" s="392"/>
      <c r="IAL83" s="381"/>
      <c r="IAT83" s="392"/>
      <c r="IAU83" s="381"/>
      <c r="IBC83" s="392"/>
      <c r="IBD83" s="381"/>
      <c r="IBL83" s="392"/>
      <c r="IBM83" s="381"/>
      <c r="IBU83" s="392"/>
      <c r="IBV83" s="381"/>
      <c r="ICD83" s="392"/>
      <c r="ICE83" s="381"/>
      <c r="ICM83" s="392"/>
      <c r="ICN83" s="381"/>
      <c r="ICV83" s="392"/>
      <c r="ICW83" s="381"/>
      <c r="IDE83" s="392"/>
      <c r="IDF83" s="381"/>
      <c r="IDN83" s="392"/>
      <c r="IDO83" s="381"/>
      <c r="IDW83" s="392"/>
      <c r="IDX83" s="381"/>
      <c r="IEF83" s="392"/>
      <c r="IEG83" s="381"/>
      <c r="IEO83" s="392"/>
      <c r="IEP83" s="381"/>
      <c r="IEX83" s="392"/>
      <c r="IEY83" s="381"/>
      <c r="IFG83" s="392"/>
      <c r="IFH83" s="381"/>
      <c r="IFP83" s="392"/>
      <c r="IFQ83" s="381"/>
      <c r="IFY83" s="392"/>
      <c r="IFZ83" s="381"/>
      <c r="IGH83" s="392"/>
      <c r="IGI83" s="381"/>
      <c r="IGQ83" s="392"/>
      <c r="IGR83" s="381"/>
      <c r="IGZ83" s="392"/>
      <c r="IHA83" s="381"/>
      <c r="IHI83" s="392"/>
      <c r="IHJ83" s="381"/>
      <c r="IHR83" s="392"/>
      <c r="IHS83" s="381"/>
      <c r="IIA83" s="392"/>
      <c r="IIB83" s="381"/>
      <c r="IIJ83" s="392"/>
      <c r="IIK83" s="381"/>
      <c r="IIS83" s="392"/>
      <c r="IIT83" s="381"/>
      <c r="IJB83" s="392"/>
      <c r="IJC83" s="381"/>
      <c r="IJK83" s="392"/>
      <c r="IJL83" s="381"/>
      <c r="IJT83" s="392"/>
      <c r="IJU83" s="381"/>
      <c r="IKC83" s="392"/>
      <c r="IKD83" s="381"/>
      <c r="IKL83" s="392"/>
      <c r="IKM83" s="381"/>
      <c r="IKU83" s="392"/>
      <c r="IKV83" s="381"/>
      <c r="ILD83" s="392"/>
      <c r="ILE83" s="381"/>
      <c r="ILM83" s="392"/>
      <c r="ILN83" s="381"/>
      <c r="ILV83" s="392"/>
      <c r="ILW83" s="381"/>
      <c r="IME83" s="392"/>
      <c r="IMF83" s="381"/>
      <c r="IMN83" s="392"/>
      <c r="IMO83" s="381"/>
      <c r="IMW83" s="392"/>
      <c r="IMX83" s="381"/>
      <c r="INF83" s="392"/>
      <c r="ING83" s="381"/>
      <c r="INO83" s="392"/>
      <c r="INP83" s="381"/>
      <c r="INX83" s="392"/>
      <c r="INY83" s="381"/>
      <c r="IOG83" s="392"/>
      <c r="IOH83" s="381"/>
      <c r="IOP83" s="392"/>
      <c r="IOQ83" s="381"/>
      <c r="IOY83" s="392"/>
      <c r="IOZ83" s="381"/>
      <c r="IPH83" s="392"/>
      <c r="IPI83" s="381"/>
      <c r="IPQ83" s="392"/>
      <c r="IPR83" s="381"/>
      <c r="IPZ83" s="392"/>
      <c r="IQA83" s="381"/>
      <c r="IQI83" s="392"/>
      <c r="IQJ83" s="381"/>
      <c r="IQR83" s="392"/>
      <c r="IQS83" s="381"/>
      <c r="IRA83" s="392"/>
      <c r="IRB83" s="381"/>
      <c r="IRJ83" s="392"/>
      <c r="IRK83" s="381"/>
      <c r="IRS83" s="392"/>
      <c r="IRT83" s="381"/>
      <c r="ISB83" s="392"/>
      <c r="ISC83" s="381"/>
      <c r="ISK83" s="392"/>
      <c r="ISL83" s="381"/>
      <c r="IST83" s="392"/>
      <c r="ISU83" s="381"/>
      <c r="ITC83" s="392"/>
      <c r="ITD83" s="381"/>
      <c r="ITL83" s="392"/>
      <c r="ITM83" s="381"/>
      <c r="ITU83" s="392"/>
      <c r="ITV83" s="381"/>
      <c r="IUD83" s="392"/>
      <c r="IUE83" s="381"/>
      <c r="IUM83" s="392"/>
      <c r="IUN83" s="381"/>
      <c r="IUV83" s="392"/>
      <c r="IUW83" s="381"/>
      <c r="IVE83" s="392"/>
      <c r="IVF83" s="381"/>
      <c r="IVN83" s="392"/>
      <c r="IVO83" s="381"/>
      <c r="IVW83" s="392"/>
      <c r="IVX83" s="381"/>
      <c r="IWF83" s="392"/>
      <c r="IWG83" s="381"/>
      <c r="IWO83" s="392"/>
      <c r="IWP83" s="381"/>
      <c r="IWX83" s="392"/>
      <c r="IWY83" s="381"/>
      <c r="IXG83" s="392"/>
      <c r="IXH83" s="381"/>
      <c r="IXP83" s="392"/>
      <c r="IXQ83" s="381"/>
      <c r="IXY83" s="392"/>
      <c r="IXZ83" s="381"/>
      <c r="IYH83" s="392"/>
      <c r="IYI83" s="381"/>
      <c r="IYQ83" s="392"/>
      <c r="IYR83" s="381"/>
      <c r="IYZ83" s="392"/>
      <c r="IZA83" s="381"/>
      <c r="IZI83" s="392"/>
      <c r="IZJ83" s="381"/>
      <c r="IZR83" s="392"/>
      <c r="IZS83" s="381"/>
      <c r="JAA83" s="392"/>
      <c r="JAB83" s="381"/>
      <c r="JAJ83" s="392"/>
      <c r="JAK83" s="381"/>
      <c r="JAS83" s="392"/>
      <c r="JAT83" s="381"/>
      <c r="JBB83" s="392"/>
      <c r="JBC83" s="381"/>
      <c r="JBK83" s="392"/>
      <c r="JBL83" s="381"/>
      <c r="JBT83" s="392"/>
      <c r="JBU83" s="381"/>
      <c r="JCC83" s="392"/>
      <c r="JCD83" s="381"/>
      <c r="JCL83" s="392"/>
      <c r="JCM83" s="381"/>
      <c r="JCU83" s="392"/>
      <c r="JCV83" s="381"/>
      <c r="JDD83" s="392"/>
      <c r="JDE83" s="381"/>
      <c r="JDM83" s="392"/>
      <c r="JDN83" s="381"/>
      <c r="JDV83" s="392"/>
      <c r="JDW83" s="381"/>
      <c r="JEE83" s="392"/>
      <c r="JEF83" s="381"/>
      <c r="JEN83" s="392"/>
      <c r="JEO83" s="381"/>
      <c r="JEW83" s="392"/>
      <c r="JEX83" s="381"/>
      <c r="JFF83" s="392"/>
      <c r="JFG83" s="381"/>
      <c r="JFO83" s="392"/>
      <c r="JFP83" s="381"/>
      <c r="JFX83" s="392"/>
      <c r="JFY83" s="381"/>
      <c r="JGG83" s="392"/>
      <c r="JGH83" s="381"/>
      <c r="JGP83" s="392"/>
      <c r="JGQ83" s="381"/>
      <c r="JGY83" s="392"/>
      <c r="JGZ83" s="381"/>
      <c r="JHH83" s="392"/>
      <c r="JHI83" s="381"/>
      <c r="JHQ83" s="392"/>
      <c r="JHR83" s="381"/>
      <c r="JHZ83" s="392"/>
      <c r="JIA83" s="381"/>
      <c r="JII83" s="392"/>
      <c r="JIJ83" s="381"/>
      <c r="JIR83" s="392"/>
      <c r="JIS83" s="381"/>
      <c r="JJA83" s="392"/>
      <c r="JJB83" s="381"/>
      <c r="JJJ83" s="392"/>
      <c r="JJK83" s="381"/>
      <c r="JJS83" s="392"/>
      <c r="JJT83" s="381"/>
      <c r="JKB83" s="392"/>
      <c r="JKC83" s="381"/>
      <c r="JKK83" s="392"/>
      <c r="JKL83" s="381"/>
      <c r="JKT83" s="392"/>
      <c r="JKU83" s="381"/>
      <c r="JLC83" s="392"/>
      <c r="JLD83" s="381"/>
      <c r="JLL83" s="392"/>
      <c r="JLM83" s="381"/>
      <c r="JLU83" s="392"/>
      <c r="JLV83" s="381"/>
      <c r="JMD83" s="392"/>
      <c r="JME83" s="381"/>
      <c r="JMM83" s="392"/>
      <c r="JMN83" s="381"/>
      <c r="JMV83" s="392"/>
      <c r="JMW83" s="381"/>
      <c r="JNE83" s="392"/>
      <c r="JNF83" s="381"/>
      <c r="JNN83" s="392"/>
      <c r="JNO83" s="381"/>
      <c r="JNW83" s="392"/>
      <c r="JNX83" s="381"/>
      <c r="JOF83" s="392"/>
      <c r="JOG83" s="381"/>
      <c r="JOO83" s="392"/>
      <c r="JOP83" s="381"/>
      <c r="JOX83" s="392"/>
      <c r="JOY83" s="381"/>
      <c r="JPG83" s="392"/>
      <c r="JPH83" s="381"/>
      <c r="JPP83" s="392"/>
      <c r="JPQ83" s="381"/>
      <c r="JPY83" s="392"/>
      <c r="JPZ83" s="381"/>
      <c r="JQH83" s="392"/>
      <c r="JQI83" s="381"/>
      <c r="JQQ83" s="392"/>
      <c r="JQR83" s="381"/>
      <c r="JQZ83" s="392"/>
      <c r="JRA83" s="381"/>
      <c r="JRI83" s="392"/>
      <c r="JRJ83" s="381"/>
      <c r="JRR83" s="392"/>
      <c r="JRS83" s="381"/>
      <c r="JSA83" s="392"/>
      <c r="JSB83" s="381"/>
      <c r="JSJ83" s="392"/>
      <c r="JSK83" s="381"/>
      <c r="JSS83" s="392"/>
      <c r="JST83" s="381"/>
      <c r="JTB83" s="392"/>
      <c r="JTC83" s="381"/>
      <c r="JTK83" s="392"/>
      <c r="JTL83" s="381"/>
      <c r="JTT83" s="392"/>
      <c r="JTU83" s="381"/>
      <c r="JUC83" s="392"/>
      <c r="JUD83" s="381"/>
      <c r="JUL83" s="392"/>
      <c r="JUM83" s="381"/>
      <c r="JUU83" s="392"/>
      <c r="JUV83" s="381"/>
      <c r="JVD83" s="392"/>
      <c r="JVE83" s="381"/>
      <c r="JVM83" s="392"/>
      <c r="JVN83" s="381"/>
      <c r="JVV83" s="392"/>
      <c r="JVW83" s="381"/>
      <c r="JWE83" s="392"/>
      <c r="JWF83" s="381"/>
      <c r="JWN83" s="392"/>
      <c r="JWO83" s="381"/>
      <c r="JWW83" s="392"/>
      <c r="JWX83" s="381"/>
      <c r="JXF83" s="392"/>
      <c r="JXG83" s="381"/>
      <c r="JXO83" s="392"/>
      <c r="JXP83" s="381"/>
      <c r="JXX83" s="392"/>
      <c r="JXY83" s="381"/>
      <c r="JYG83" s="392"/>
      <c r="JYH83" s="381"/>
      <c r="JYP83" s="392"/>
      <c r="JYQ83" s="381"/>
      <c r="JYY83" s="392"/>
      <c r="JYZ83" s="381"/>
      <c r="JZH83" s="392"/>
      <c r="JZI83" s="381"/>
      <c r="JZQ83" s="392"/>
      <c r="JZR83" s="381"/>
      <c r="JZZ83" s="392"/>
      <c r="KAA83" s="381"/>
      <c r="KAI83" s="392"/>
      <c r="KAJ83" s="381"/>
      <c r="KAR83" s="392"/>
      <c r="KAS83" s="381"/>
      <c r="KBA83" s="392"/>
      <c r="KBB83" s="381"/>
      <c r="KBJ83" s="392"/>
      <c r="KBK83" s="381"/>
      <c r="KBS83" s="392"/>
      <c r="KBT83" s="381"/>
      <c r="KCB83" s="392"/>
      <c r="KCC83" s="381"/>
      <c r="KCK83" s="392"/>
      <c r="KCL83" s="381"/>
      <c r="KCT83" s="392"/>
      <c r="KCU83" s="381"/>
      <c r="KDC83" s="392"/>
      <c r="KDD83" s="381"/>
      <c r="KDL83" s="392"/>
      <c r="KDM83" s="381"/>
      <c r="KDU83" s="392"/>
      <c r="KDV83" s="381"/>
      <c r="KED83" s="392"/>
      <c r="KEE83" s="381"/>
      <c r="KEM83" s="392"/>
      <c r="KEN83" s="381"/>
      <c r="KEV83" s="392"/>
      <c r="KEW83" s="381"/>
      <c r="KFE83" s="392"/>
      <c r="KFF83" s="381"/>
      <c r="KFN83" s="392"/>
      <c r="KFO83" s="381"/>
      <c r="KFW83" s="392"/>
      <c r="KFX83" s="381"/>
      <c r="KGF83" s="392"/>
      <c r="KGG83" s="381"/>
      <c r="KGO83" s="392"/>
      <c r="KGP83" s="381"/>
      <c r="KGX83" s="392"/>
      <c r="KGY83" s="381"/>
      <c r="KHG83" s="392"/>
      <c r="KHH83" s="381"/>
      <c r="KHP83" s="392"/>
      <c r="KHQ83" s="381"/>
      <c r="KHY83" s="392"/>
      <c r="KHZ83" s="381"/>
      <c r="KIH83" s="392"/>
      <c r="KII83" s="381"/>
      <c r="KIQ83" s="392"/>
      <c r="KIR83" s="381"/>
      <c r="KIZ83" s="392"/>
      <c r="KJA83" s="381"/>
      <c r="KJI83" s="392"/>
      <c r="KJJ83" s="381"/>
      <c r="KJR83" s="392"/>
      <c r="KJS83" s="381"/>
      <c r="KKA83" s="392"/>
      <c r="KKB83" s="381"/>
      <c r="KKJ83" s="392"/>
      <c r="KKK83" s="381"/>
      <c r="KKS83" s="392"/>
      <c r="KKT83" s="381"/>
      <c r="KLB83" s="392"/>
      <c r="KLC83" s="381"/>
      <c r="KLK83" s="392"/>
      <c r="KLL83" s="381"/>
      <c r="KLT83" s="392"/>
      <c r="KLU83" s="381"/>
      <c r="KMC83" s="392"/>
      <c r="KMD83" s="381"/>
      <c r="KML83" s="392"/>
      <c r="KMM83" s="381"/>
      <c r="KMU83" s="392"/>
      <c r="KMV83" s="381"/>
      <c r="KND83" s="392"/>
      <c r="KNE83" s="381"/>
      <c r="KNM83" s="392"/>
      <c r="KNN83" s="381"/>
      <c r="KNV83" s="392"/>
      <c r="KNW83" s="381"/>
      <c r="KOE83" s="392"/>
      <c r="KOF83" s="381"/>
      <c r="KON83" s="392"/>
      <c r="KOO83" s="381"/>
      <c r="KOW83" s="392"/>
      <c r="KOX83" s="381"/>
      <c r="KPF83" s="392"/>
      <c r="KPG83" s="381"/>
      <c r="KPO83" s="392"/>
      <c r="KPP83" s="381"/>
      <c r="KPX83" s="392"/>
      <c r="KPY83" s="381"/>
      <c r="KQG83" s="392"/>
      <c r="KQH83" s="381"/>
      <c r="KQP83" s="392"/>
      <c r="KQQ83" s="381"/>
      <c r="KQY83" s="392"/>
      <c r="KQZ83" s="381"/>
      <c r="KRH83" s="392"/>
      <c r="KRI83" s="381"/>
      <c r="KRQ83" s="392"/>
      <c r="KRR83" s="381"/>
      <c r="KRZ83" s="392"/>
      <c r="KSA83" s="381"/>
      <c r="KSI83" s="392"/>
      <c r="KSJ83" s="381"/>
      <c r="KSR83" s="392"/>
      <c r="KSS83" s="381"/>
      <c r="KTA83" s="392"/>
      <c r="KTB83" s="381"/>
      <c r="KTJ83" s="392"/>
      <c r="KTK83" s="381"/>
      <c r="KTS83" s="392"/>
      <c r="KTT83" s="381"/>
      <c r="KUB83" s="392"/>
      <c r="KUC83" s="381"/>
      <c r="KUK83" s="392"/>
      <c r="KUL83" s="381"/>
      <c r="KUT83" s="392"/>
      <c r="KUU83" s="381"/>
      <c r="KVC83" s="392"/>
      <c r="KVD83" s="381"/>
      <c r="KVL83" s="392"/>
      <c r="KVM83" s="381"/>
      <c r="KVU83" s="392"/>
      <c r="KVV83" s="381"/>
      <c r="KWD83" s="392"/>
      <c r="KWE83" s="381"/>
      <c r="KWM83" s="392"/>
      <c r="KWN83" s="381"/>
      <c r="KWV83" s="392"/>
      <c r="KWW83" s="381"/>
      <c r="KXE83" s="392"/>
      <c r="KXF83" s="381"/>
      <c r="KXN83" s="392"/>
      <c r="KXO83" s="381"/>
      <c r="KXW83" s="392"/>
      <c r="KXX83" s="381"/>
      <c r="KYF83" s="392"/>
      <c r="KYG83" s="381"/>
      <c r="KYO83" s="392"/>
      <c r="KYP83" s="381"/>
      <c r="KYX83" s="392"/>
      <c r="KYY83" s="381"/>
      <c r="KZG83" s="392"/>
      <c r="KZH83" s="381"/>
      <c r="KZP83" s="392"/>
      <c r="KZQ83" s="381"/>
      <c r="KZY83" s="392"/>
      <c r="KZZ83" s="381"/>
      <c r="LAH83" s="392"/>
      <c r="LAI83" s="381"/>
      <c r="LAQ83" s="392"/>
      <c r="LAR83" s="381"/>
      <c r="LAZ83" s="392"/>
      <c r="LBA83" s="381"/>
      <c r="LBI83" s="392"/>
      <c r="LBJ83" s="381"/>
      <c r="LBR83" s="392"/>
      <c r="LBS83" s="381"/>
      <c r="LCA83" s="392"/>
      <c r="LCB83" s="381"/>
      <c r="LCJ83" s="392"/>
      <c r="LCK83" s="381"/>
      <c r="LCS83" s="392"/>
      <c r="LCT83" s="381"/>
      <c r="LDB83" s="392"/>
      <c r="LDC83" s="381"/>
      <c r="LDK83" s="392"/>
      <c r="LDL83" s="381"/>
      <c r="LDT83" s="392"/>
      <c r="LDU83" s="381"/>
      <c r="LEC83" s="392"/>
      <c r="LED83" s="381"/>
      <c r="LEL83" s="392"/>
      <c r="LEM83" s="381"/>
      <c r="LEU83" s="392"/>
      <c r="LEV83" s="381"/>
      <c r="LFD83" s="392"/>
      <c r="LFE83" s="381"/>
      <c r="LFM83" s="392"/>
      <c r="LFN83" s="381"/>
      <c r="LFV83" s="392"/>
      <c r="LFW83" s="381"/>
      <c r="LGE83" s="392"/>
      <c r="LGF83" s="381"/>
      <c r="LGN83" s="392"/>
      <c r="LGO83" s="381"/>
      <c r="LGW83" s="392"/>
      <c r="LGX83" s="381"/>
      <c r="LHF83" s="392"/>
      <c r="LHG83" s="381"/>
      <c r="LHO83" s="392"/>
      <c r="LHP83" s="381"/>
      <c r="LHX83" s="392"/>
      <c r="LHY83" s="381"/>
      <c r="LIG83" s="392"/>
      <c r="LIH83" s="381"/>
      <c r="LIP83" s="392"/>
      <c r="LIQ83" s="381"/>
      <c r="LIY83" s="392"/>
      <c r="LIZ83" s="381"/>
      <c r="LJH83" s="392"/>
      <c r="LJI83" s="381"/>
      <c r="LJQ83" s="392"/>
      <c r="LJR83" s="381"/>
      <c r="LJZ83" s="392"/>
      <c r="LKA83" s="381"/>
      <c r="LKI83" s="392"/>
      <c r="LKJ83" s="381"/>
      <c r="LKR83" s="392"/>
      <c r="LKS83" s="381"/>
      <c r="LLA83" s="392"/>
      <c r="LLB83" s="381"/>
      <c r="LLJ83" s="392"/>
      <c r="LLK83" s="381"/>
      <c r="LLS83" s="392"/>
      <c r="LLT83" s="381"/>
      <c r="LMB83" s="392"/>
      <c r="LMC83" s="381"/>
      <c r="LMK83" s="392"/>
      <c r="LML83" s="381"/>
      <c r="LMT83" s="392"/>
      <c r="LMU83" s="381"/>
      <c r="LNC83" s="392"/>
      <c r="LND83" s="381"/>
      <c r="LNL83" s="392"/>
      <c r="LNM83" s="381"/>
      <c r="LNU83" s="392"/>
      <c r="LNV83" s="381"/>
      <c r="LOD83" s="392"/>
      <c r="LOE83" s="381"/>
      <c r="LOM83" s="392"/>
      <c r="LON83" s="381"/>
      <c r="LOV83" s="392"/>
      <c r="LOW83" s="381"/>
      <c r="LPE83" s="392"/>
      <c r="LPF83" s="381"/>
      <c r="LPN83" s="392"/>
      <c r="LPO83" s="381"/>
      <c r="LPW83" s="392"/>
      <c r="LPX83" s="381"/>
      <c r="LQF83" s="392"/>
      <c r="LQG83" s="381"/>
      <c r="LQO83" s="392"/>
      <c r="LQP83" s="381"/>
      <c r="LQX83" s="392"/>
      <c r="LQY83" s="381"/>
      <c r="LRG83" s="392"/>
      <c r="LRH83" s="381"/>
      <c r="LRP83" s="392"/>
      <c r="LRQ83" s="381"/>
      <c r="LRY83" s="392"/>
      <c r="LRZ83" s="381"/>
      <c r="LSH83" s="392"/>
      <c r="LSI83" s="381"/>
      <c r="LSQ83" s="392"/>
      <c r="LSR83" s="381"/>
      <c r="LSZ83" s="392"/>
      <c r="LTA83" s="381"/>
      <c r="LTI83" s="392"/>
      <c r="LTJ83" s="381"/>
      <c r="LTR83" s="392"/>
      <c r="LTS83" s="381"/>
      <c r="LUA83" s="392"/>
      <c r="LUB83" s="381"/>
      <c r="LUJ83" s="392"/>
      <c r="LUK83" s="381"/>
      <c r="LUS83" s="392"/>
      <c r="LUT83" s="381"/>
      <c r="LVB83" s="392"/>
      <c r="LVC83" s="381"/>
      <c r="LVK83" s="392"/>
      <c r="LVL83" s="381"/>
      <c r="LVT83" s="392"/>
      <c r="LVU83" s="381"/>
      <c r="LWC83" s="392"/>
      <c r="LWD83" s="381"/>
      <c r="LWL83" s="392"/>
      <c r="LWM83" s="381"/>
      <c r="LWU83" s="392"/>
      <c r="LWV83" s="381"/>
      <c r="LXD83" s="392"/>
      <c r="LXE83" s="381"/>
      <c r="LXM83" s="392"/>
      <c r="LXN83" s="381"/>
      <c r="LXV83" s="392"/>
      <c r="LXW83" s="381"/>
      <c r="LYE83" s="392"/>
      <c r="LYF83" s="381"/>
      <c r="LYN83" s="392"/>
      <c r="LYO83" s="381"/>
      <c r="LYW83" s="392"/>
      <c r="LYX83" s="381"/>
      <c r="LZF83" s="392"/>
      <c r="LZG83" s="381"/>
      <c r="LZO83" s="392"/>
      <c r="LZP83" s="381"/>
      <c r="LZX83" s="392"/>
      <c r="LZY83" s="381"/>
      <c r="MAG83" s="392"/>
      <c r="MAH83" s="381"/>
      <c r="MAP83" s="392"/>
      <c r="MAQ83" s="381"/>
      <c r="MAY83" s="392"/>
      <c r="MAZ83" s="381"/>
      <c r="MBH83" s="392"/>
      <c r="MBI83" s="381"/>
      <c r="MBQ83" s="392"/>
      <c r="MBR83" s="381"/>
      <c r="MBZ83" s="392"/>
      <c r="MCA83" s="381"/>
      <c r="MCI83" s="392"/>
      <c r="MCJ83" s="381"/>
      <c r="MCR83" s="392"/>
      <c r="MCS83" s="381"/>
      <c r="MDA83" s="392"/>
      <c r="MDB83" s="381"/>
      <c r="MDJ83" s="392"/>
      <c r="MDK83" s="381"/>
      <c r="MDS83" s="392"/>
      <c r="MDT83" s="381"/>
      <c r="MEB83" s="392"/>
      <c r="MEC83" s="381"/>
      <c r="MEK83" s="392"/>
      <c r="MEL83" s="381"/>
      <c r="MET83" s="392"/>
      <c r="MEU83" s="381"/>
      <c r="MFC83" s="392"/>
      <c r="MFD83" s="381"/>
      <c r="MFL83" s="392"/>
      <c r="MFM83" s="381"/>
      <c r="MFU83" s="392"/>
      <c r="MFV83" s="381"/>
      <c r="MGD83" s="392"/>
      <c r="MGE83" s="381"/>
      <c r="MGM83" s="392"/>
      <c r="MGN83" s="381"/>
      <c r="MGV83" s="392"/>
      <c r="MGW83" s="381"/>
      <c r="MHE83" s="392"/>
      <c r="MHF83" s="381"/>
      <c r="MHN83" s="392"/>
      <c r="MHO83" s="381"/>
      <c r="MHW83" s="392"/>
      <c r="MHX83" s="381"/>
      <c r="MIF83" s="392"/>
      <c r="MIG83" s="381"/>
      <c r="MIO83" s="392"/>
      <c r="MIP83" s="381"/>
      <c r="MIX83" s="392"/>
      <c r="MIY83" s="381"/>
      <c r="MJG83" s="392"/>
      <c r="MJH83" s="381"/>
      <c r="MJP83" s="392"/>
      <c r="MJQ83" s="381"/>
      <c r="MJY83" s="392"/>
      <c r="MJZ83" s="381"/>
      <c r="MKH83" s="392"/>
      <c r="MKI83" s="381"/>
      <c r="MKQ83" s="392"/>
      <c r="MKR83" s="381"/>
      <c r="MKZ83" s="392"/>
      <c r="MLA83" s="381"/>
      <c r="MLI83" s="392"/>
      <c r="MLJ83" s="381"/>
      <c r="MLR83" s="392"/>
      <c r="MLS83" s="381"/>
      <c r="MMA83" s="392"/>
      <c r="MMB83" s="381"/>
      <c r="MMJ83" s="392"/>
      <c r="MMK83" s="381"/>
      <c r="MMS83" s="392"/>
      <c r="MMT83" s="381"/>
      <c r="MNB83" s="392"/>
      <c r="MNC83" s="381"/>
      <c r="MNK83" s="392"/>
      <c r="MNL83" s="381"/>
      <c r="MNT83" s="392"/>
      <c r="MNU83" s="381"/>
      <c r="MOC83" s="392"/>
      <c r="MOD83" s="381"/>
      <c r="MOL83" s="392"/>
      <c r="MOM83" s="381"/>
      <c r="MOU83" s="392"/>
      <c r="MOV83" s="381"/>
      <c r="MPD83" s="392"/>
      <c r="MPE83" s="381"/>
      <c r="MPM83" s="392"/>
      <c r="MPN83" s="381"/>
      <c r="MPV83" s="392"/>
      <c r="MPW83" s="381"/>
      <c r="MQE83" s="392"/>
      <c r="MQF83" s="381"/>
      <c r="MQN83" s="392"/>
      <c r="MQO83" s="381"/>
      <c r="MQW83" s="392"/>
      <c r="MQX83" s="381"/>
      <c r="MRF83" s="392"/>
      <c r="MRG83" s="381"/>
      <c r="MRO83" s="392"/>
      <c r="MRP83" s="381"/>
      <c r="MRX83" s="392"/>
      <c r="MRY83" s="381"/>
      <c r="MSG83" s="392"/>
      <c r="MSH83" s="381"/>
      <c r="MSP83" s="392"/>
      <c r="MSQ83" s="381"/>
      <c r="MSY83" s="392"/>
      <c r="MSZ83" s="381"/>
      <c r="MTH83" s="392"/>
      <c r="MTI83" s="381"/>
      <c r="MTQ83" s="392"/>
      <c r="MTR83" s="381"/>
      <c r="MTZ83" s="392"/>
      <c r="MUA83" s="381"/>
      <c r="MUI83" s="392"/>
      <c r="MUJ83" s="381"/>
      <c r="MUR83" s="392"/>
      <c r="MUS83" s="381"/>
      <c r="MVA83" s="392"/>
      <c r="MVB83" s="381"/>
      <c r="MVJ83" s="392"/>
      <c r="MVK83" s="381"/>
      <c r="MVS83" s="392"/>
      <c r="MVT83" s="381"/>
      <c r="MWB83" s="392"/>
      <c r="MWC83" s="381"/>
      <c r="MWK83" s="392"/>
      <c r="MWL83" s="381"/>
      <c r="MWT83" s="392"/>
      <c r="MWU83" s="381"/>
      <c r="MXC83" s="392"/>
      <c r="MXD83" s="381"/>
      <c r="MXL83" s="392"/>
      <c r="MXM83" s="381"/>
      <c r="MXU83" s="392"/>
      <c r="MXV83" s="381"/>
      <c r="MYD83" s="392"/>
      <c r="MYE83" s="381"/>
      <c r="MYM83" s="392"/>
      <c r="MYN83" s="381"/>
      <c r="MYV83" s="392"/>
      <c r="MYW83" s="381"/>
      <c r="MZE83" s="392"/>
      <c r="MZF83" s="381"/>
      <c r="MZN83" s="392"/>
      <c r="MZO83" s="381"/>
      <c r="MZW83" s="392"/>
      <c r="MZX83" s="381"/>
      <c r="NAF83" s="392"/>
      <c r="NAG83" s="381"/>
      <c r="NAO83" s="392"/>
      <c r="NAP83" s="381"/>
      <c r="NAX83" s="392"/>
      <c r="NAY83" s="381"/>
      <c r="NBG83" s="392"/>
      <c r="NBH83" s="381"/>
      <c r="NBP83" s="392"/>
      <c r="NBQ83" s="381"/>
      <c r="NBY83" s="392"/>
      <c r="NBZ83" s="381"/>
      <c r="NCH83" s="392"/>
      <c r="NCI83" s="381"/>
      <c r="NCQ83" s="392"/>
      <c r="NCR83" s="381"/>
      <c r="NCZ83" s="392"/>
      <c r="NDA83" s="381"/>
      <c r="NDI83" s="392"/>
      <c r="NDJ83" s="381"/>
      <c r="NDR83" s="392"/>
      <c r="NDS83" s="381"/>
      <c r="NEA83" s="392"/>
      <c r="NEB83" s="381"/>
      <c r="NEJ83" s="392"/>
      <c r="NEK83" s="381"/>
      <c r="NES83" s="392"/>
      <c r="NET83" s="381"/>
      <c r="NFB83" s="392"/>
      <c r="NFC83" s="381"/>
      <c r="NFK83" s="392"/>
      <c r="NFL83" s="381"/>
      <c r="NFT83" s="392"/>
      <c r="NFU83" s="381"/>
      <c r="NGC83" s="392"/>
      <c r="NGD83" s="381"/>
      <c r="NGL83" s="392"/>
      <c r="NGM83" s="381"/>
      <c r="NGU83" s="392"/>
      <c r="NGV83" s="381"/>
      <c r="NHD83" s="392"/>
      <c r="NHE83" s="381"/>
      <c r="NHM83" s="392"/>
      <c r="NHN83" s="381"/>
      <c r="NHV83" s="392"/>
      <c r="NHW83" s="381"/>
      <c r="NIE83" s="392"/>
      <c r="NIF83" s="381"/>
      <c r="NIN83" s="392"/>
      <c r="NIO83" s="381"/>
      <c r="NIW83" s="392"/>
      <c r="NIX83" s="381"/>
      <c r="NJF83" s="392"/>
      <c r="NJG83" s="381"/>
      <c r="NJO83" s="392"/>
      <c r="NJP83" s="381"/>
      <c r="NJX83" s="392"/>
      <c r="NJY83" s="381"/>
      <c r="NKG83" s="392"/>
      <c r="NKH83" s="381"/>
      <c r="NKP83" s="392"/>
      <c r="NKQ83" s="381"/>
      <c r="NKY83" s="392"/>
      <c r="NKZ83" s="381"/>
      <c r="NLH83" s="392"/>
      <c r="NLI83" s="381"/>
      <c r="NLQ83" s="392"/>
      <c r="NLR83" s="381"/>
      <c r="NLZ83" s="392"/>
      <c r="NMA83" s="381"/>
      <c r="NMI83" s="392"/>
      <c r="NMJ83" s="381"/>
      <c r="NMR83" s="392"/>
      <c r="NMS83" s="381"/>
      <c r="NNA83" s="392"/>
      <c r="NNB83" s="381"/>
      <c r="NNJ83" s="392"/>
      <c r="NNK83" s="381"/>
      <c r="NNS83" s="392"/>
      <c r="NNT83" s="381"/>
      <c r="NOB83" s="392"/>
      <c r="NOC83" s="381"/>
      <c r="NOK83" s="392"/>
      <c r="NOL83" s="381"/>
      <c r="NOT83" s="392"/>
      <c r="NOU83" s="381"/>
      <c r="NPC83" s="392"/>
      <c r="NPD83" s="381"/>
      <c r="NPL83" s="392"/>
      <c r="NPM83" s="381"/>
      <c r="NPU83" s="392"/>
      <c r="NPV83" s="381"/>
      <c r="NQD83" s="392"/>
      <c r="NQE83" s="381"/>
      <c r="NQM83" s="392"/>
      <c r="NQN83" s="381"/>
      <c r="NQV83" s="392"/>
      <c r="NQW83" s="381"/>
      <c r="NRE83" s="392"/>
      <c r="NRF83" s="381"/>
      <c r="NRN83" s="392"/>
      <c r="NRO83" s="381"/>
      <c r="NRW83" s="392"/>
      <c r="NRX83" s="381"/>
      <c r="NSF83" s="392"/>
      <c r="NSG83" s="381"/>
      <c r="NSO83" s="392"/>
      <c r="NSP83" s="381"/>
      <c r="NSX83" s="392"/>
      <c r="NSY83" s="381"/>
      <c r="NTG83" s="392"/>
      <c r="NTH83" s="381"/>
      <c r="NTP83" s="392"/>
      <c r="NTQ83" s="381"/>
      <c r="NTY83" s="392"/>
      <c r="NTZ83" s="381"/>
      <c r="NUH83" s="392"/>
      <c r="NUI83" s="381"/>
      <c r="NUQ83" s="392"/>
      <c r="NUR83" s="381"/>
      <c r="NUZ83" s="392"/>
      <c r="NVA83" s="381"/>
      <c r="NVI83" s="392"/>
      <c r="NVJ83" s="381"/>
      <c r="NVR83" s="392"/>
      <c r="NVS83" s="381"/>
      <c r="NWA83" s="392"/>
      <c r="NWB83" s="381"/>
      <c r="NWJ83" s="392"/>
      <c r="NWK83" s="381"/>
      <c r="NWS83" s="392"/>
      <c r="NWT83" s="381"/>
      <c r="NXB83" s="392"/>
      <c r="NXC83" s="381"/>
      <c r="NXK83" s="392"/>
      <c r="NXL83" s="381"/>
      <c r="NXT83" s="392"/>
      <c r="NXU83" s="381"/>
      <c r="NYC83" s="392"/>
      <c r="NYD83" s="381"/>
      <c r="NYL83" s="392"/>
      <c r="NYM83" s="381"/>
      <c r="NYU83" s="392"/>
      <c r="NYV83" s="381"/>
      <c r="NZD83" s="392"/>
      <c r="NZE83" s="381"/>
      <c r="NZM83" s="392"/>
      <c r="NZN83" s="381"/>
      <c r="NZV83" s="392"/>
      <c r="NZW83" s="381"/>
      <c r="OAE83" s="392"/>
      <c r="OAF83" s="381"/>
      <c r="OAN83" s="392"/>
      <c r="OAO83" s="381"/>
      <c r="OAW83" s="392"/>
      <c r="OAX83" s="381"/>
      <c r="OBF83" s="392"/>
      <c r="OBG83" s="381"/>
      <c r="OBO83" s="392"/>
      <c r="OBP83" s="381"/>
      <c r="OBX83" s="392"/>
      <c r="OBY83" s="381"/>
      <c r="OCG83" s="392"/>
      <c r="OCH83" s="381"/>
      <c r="OCP83" s="392"/>
      <c r="OCQ83" s="381"/>
      <c r="OCY83" s="392"/>
      <c r="OCZ83" s="381"/>
      <c r="ODH83" s="392"/>
      <c r="ODI83" s="381"/>
      <c r="ODQ83" s="392"/>
      <c r="ODR83" s="381"/>
      <c r="ODZ83" s="392"/>
      <c r="OEA83" s="381"/>
      <c r="OEI83" s="392"/>
      <c r="OEJ83" s="381"/>
      <c r="OER83" s="392"/>
      <c r="OES83" s="381"/>
      <c r="OFA83" s="392"/>
      <c r="OFB83" s="381"/>
      <c r="OFJ83" s="392"/>
      <c r="OFK83" s="381"/>
      <c r="OFS83" s="392"/>
      <c r="OFT83" s="381"/>
      <c r="OGB83" s="392"/>
      <c r="OGC83" s="381"/>
      <c r="OGK83" s="392"/>
      <c r="OGL83" s="381"/>
      <c r="OGT83" s="392"/>
      <c r="OGU83" s="381"/>
      <c r="OHC83" s="392"/>
      <c r="OHD83" s="381"/>
      <c r="OHL83" s="392"/>
      <c r="OHM83" s="381"/>
      <c r="OHU83" s="392"/>
      <c r="OHV83" s="381"/>
      <c r="OID83" s="392"/>
      <c r="OIE83" s="381"/>
      <c r="OIM83" s="392"/>
      <c r="OIN83" s="381"/>
      <c r="OIV83" s="392"/>
      <c r="OIW83" s="381"/>
      <c r="OJE83" s="392"/>
      <c r="OJF83" s="381"/>
      <c r="OJN83" s="392"/>
      <c r="OJO83" s="381"/>
      <c r="OJW83" s="392"/>
      <c r="OJX83" s="381"/>
      <c r="OKF83" s="392"/>
      <c r="OKG83" s="381"/>
      <c r="OKO83" s="392"/>
      <c r="OKP83" s="381"/>
      <c r="OKX83" s="392"/>
      <c r="OKY83" s="381"/>
      <c r="OLG83" s="392"/>
      <c r="OLH83" s="381"/>
      <c r="OLP83" s="392"/>
      <c r="OLQ83" s="381"/>
      <c r="OLY83" s="392"/>
      <c r="OLZ83" s="381"/>
      <c r="OMH83" s="392"/>
      <c r="OMI83" s="381"/>
      <c r="OMQ83" s="392"/>
      <c r="OMR83" s="381"/>
      <c r="OMZ83" s="392"/>
      <c r="ONA83" s="381"/>
      <c r="ONI83" s="392"/>
      <c r="ONJ83" s="381"/>
      <c r="ONR83" s="392"/>
      <c r="ONS83" s="381"/>
      <c r="OOA83" s="392"/>
      <c r="OOB83" s="381"/>
      <c r="OOJ83" s="392"/>
      <c r="OOK83" s="381"/>
      <c r="OOS83" s="392"/>
      <c r="OOT83" s="381"/>
      <c r="OPB83" s="392"/>
      <c r="OPC83" s="381"/>
      <c r="OPK83" s="392"/>
      <c r="OPL83" s="381"/>
      <c r="OPT83" s="392"/>
      <c r="OPU83" s="381"/>
      <c r="OQC83" s="392"/>
      <c r="OQD83" s="381"/>
      <c r="OQL83" s="392"/>
      <c r="OQM83" s="381"/>
      <c r="OQU83" s="392"/>
      <c r="OQV83" s="381"/>
      <c r="ORD83" s="392"/>
      <c r="ORE83" s="381"/>
      <c r="ORM83" s="392"/>
      <c r="ORN83" s="381"/>
      <c r="ORV83" s="392"/>
      <c r="ORW83" s="381"/>
      <c r="OSE83" s="392"/>
      <c r="OSF83" s="381"/>
      <c r="OSN83" s="392"/>
      <c r="OSO83" s="381"/>
      <c r="OSW83" s="392"/>
      <c r="OSX83" s="381"/>
      <c r="OTF83" s="392"/>
      <c r="OTG83" s="381"/>
      <c r="OTO83" s="392"/>
      <c r="OTP83" s="381"/>
      <c r="OTX83" s="392"/>
      <c r="OTY83" s="381"/>
      <c r="OUG83" s="392"/>
      <c r="OUH83" s="381"/>
      <c r="OUP83" s="392"/>
      <c r="OUQ83" s="381"/>
      <c r="OUY83" s="392"/>
      <c r="OUZ83" s="381"/>
      <c r="OVH83" s="392"/>
      <c r="OVI83" s="381"/>
      <c r="OVQ83" s="392"/>
      <c r="OVR83" s="381"/>
      <c r="OVZ83" s="392"/>
      <c r="OWA83" s="381"/>
      <c r="OWI83" s="392"/>
      <c r="OWJ83" s="381"/>
      <c r="OWR83" s="392"/>
      <c r="OWS83" s="381"/>
      <c r="OXA83" s="392"/>
      <c r="OXB83" s="381"/>
      <c r="OXJ83" s="392"/>
      <c r="OXK83" s="381"/>
      <c r="OXS83" s="392"/>
      <c r="OXT83" s="381"/>
      <c r="OYB83" s="392"/>
      <c r="OYC83" s="381"/>
      <c r="OYK83" s="392"/>
      <c r="OYL83" s="381"/>
      <c r="OYT83" s="392"/>
      <c r="OYU83" s="381"/>
      <c r="OZC83" s="392"/>
      <c r="OZD83" s="381"/>
      <c r="OZL83" s="392"/>
      <c r="OZM83" s="381"/>
      <c r="OZU83" s="392"/>
      <c r="OZV83" s="381"/>
      <c r="PAD83" s="392"/>
      <c r="PAE83" s="381"/>
      <c r="PAM83" s="392"/>
      <c r="PAN83" s="381"/>
      <c r="PAV83" s="392"/>
      <c r="PAW83" s="381"/>
      <c r="PBE83" s="392"/>
      <c r="PBF83" s="381"/>
      <c r="PBN83" s="392"/>
      <c r="PBO83" s="381"/>
      <c r="PBW83" s="392"/>
      <c r="PBX83" s="381"/>
      <c r="PCF83" s="392"/>
      <c r="PCG83" s="381"/>
      <c r="PCO83" s="392"/>
      <c r="PCP83" s="381"/>
      <c r="PCX83" s="392"/>
      <c r="PCY83" s="381"/>
      <c r="PDG83" s="392"/>
      <c r="PDH83" s="381"/>
      <c r="PDP83" s="392"/>
      <c r="PDQ83" s="381"/>
      <c r="PDY83" s="392"/>
      <c r="PDZ83" s="381"/>
      <c r="PEH83" s="392"/>
      <c r="PEI83" s="381"/>
      <c r="PEQ83" s="392"/>
      <c r="PER83" s="381"/>
      <c r="PEZ83" s="392"/>
      <c r="PFA83" s="381"/>
      <c r="PFI83" s="392"/>
      <c r="PFJ83" s="381"/>
      <c r="PFR83" s="392"/>
      <c r="PFS83" s="381"/>
      <c r="PGA83" s="392"/>
      <c r="PGB83" s="381"/>
      <c r="PGJ83" s="392"/>
      <c r="PGK83" s="381"/>
      <c r="PGS83" s="392"/>
      <c r="PGT83" s="381"/>
      <c r="PHB83" s="392"/>
      <c r="PHC83" s="381"/>
      <c r="PHK83" s="392"/>
      <c r="PHL83" s="381"/>
      <c r="PHT83" s="392"/>
      <c r="PHU83" s="381"/>
      <c r="PIC83" s="392"/>
      <c r="PID83" s="381"/>
      <c r="PIL83" s="392"/>
      <c r="PIM83" s="381"/>
      <c r="PIU83" s="392"/>
      <c r="PIV83" s="381"/>
      <c r="PJD83" s="392"/>
      <c r="PJE83" s="381"/>
      <c r="PJM83" s="392"/>
      <c r="PJN83" s="381"/>
      <c r="PJV83" s="392"/>
      <c r="PJW83" s="381"/>
      <c r="PKE83" s="392"/>
      <c r="PKF83" s="381"/>
      <c r="PKN83" s="392"/>
      <c r="PKO83" s="381"/>
      <c r="PKW83" s="392"/>
      <c r="PKX83" s="381"/>
      <c r="PLF83" s="392"/>
      <c r="PLG83" s="381"/>
      <c r="PLO83" s="392"/>
      <c r="PLP83" s="381"/>
      <c r="PLX83" s="392"/>
      <c r="PLY83" s="381"/>
      <c r="PMG83" s="392"/>
      <c r="PMH83" s="381"/>
      <c r="PMP83" s="392"/>
      <c r="PMQ83" s="381"/>
      <c r="PMY83" s="392"/>
      <c r="PMZ83" s="381"/>
      <c r="PNH83" s="392"/>
      <c r="PNI83" s="381"/>
      <c r="PNQ83" s="392"/>
      <c r="PNR83" s="381"/>
      <c r="PNZ83" s="392"/>
      <c r="POA83" s="381"/>
      <c r="POI83" s="392"/>
      <c r="POJ83" s="381"/>
      <c r="POR83" s="392"/>
      <c r="POS83" s="381"/>
      <c r="PPA83" s="392"/>
      <c r="PPB83" s="381"/>
      <c r="PPJ83" s="392"/>
      <c r="PPK83" s="381"/>
      <c r="PPS83" s="392"/>
      <c r="PPT83" s="381"/>
      <c r="PQB83" s="392"/>
      <c r="PQC83" s="381"/>
      <c r="PQK83" s="392"/>
      <c r="PQL83" s="381"/>
      <c r="PQT83" s="392"/>
      <c r="PQU83" s="381"/>
      <c r="PRC83" s="392"/>
      <c r="PRD83" s="381"/>
      <c r="PRL83" s="392"/>
      <c r="PRM83" s="381"/>
      <c r="PRU83" s="392"/>
      <c r="PRV83" s="381"/>
      <c r="PSD83" s="392"/>
      <c r="PSE83" s="381"/>
      <c r="PSM83" s="392"/>
      <c r="PSN83" s="381"/>
      <c r="PSV83" s="392"/>
      <c r="PSW83" s="381"/>
      <c r="PTE83" s="392"/>
      <c r="PTF83" s="381"/>
      <c r="PTN83" s="392"/>
      <c r="PTO83" s="381"/>
      <c r="PTW83" s="392"/>
      <c r="PTX83" s="381"/>
      <c r="PUF83" s="392"/>
      <c r="PUG83" s="381"/>
      <c r="PUO83" s="392"/>
      <c r="PUP83" s="381"/>
      <c r="PUX83" s="392"/>
      <c r="PUY83" s="381"/>
      <c r="PVG83" s="392"/>
      <c r="PVH83" s="381"/>
      <c r="PVP83" s="392"/>
      <c r="PVQ83" s="381"/>
      <c r="PVY83" s="392"/>
      <c r="PVZ83" s="381"/>
      <c r="PWH83" s="392"/>
      <c r="PWI83" s="381"/>
      <c r="PWQ83" s="392"/>
      <c r="PWR83" s="381"/>
      <c r="PWZ83" s="392"/>
      <c r="PXA83" s="381"/>
      <c r="PXI83" s="392"/>
      <c r="PXJ83" s="381"/>
      <c r="PXR83" s="392"/>
      <c r="PXS83" s="381"/>
      <c r="PYA83" s="392"/>
      <c r="PYB83" s="381"/>
      <c r="PYJ83" s="392"/>
      <c r="PYK83" s="381"/>
      <c r="PYS83" s="392"/>
      <c r="PYT83" s="381"/>
      <c r="PZB83" s="392"/>
      <c r="PZC83" s="381"/>
      <c r="PZK83" s="392"/>
      <c r="PZL83" s="381"/>
      <c r="PZT83" s="392"/>
      <c r="PZU83" s="381"/>
      <c r="QAC83" s="392"/>
      <c r="QAD83" s="381"/>
      <c r="QAL83" s="392"/>
      <c r="QAM83" s="381"/>
      <c r="QAU83" s="392"/>
      <c r="QAV83" s="381"/>
      <c r="QBD83" s="392"/>
      <c r="QBE83" s="381"/>
      <c r="QBM83" s="392"/>
      <c r="QBN83" s="381"/>
      <c r="QBV83" s="392"/>
      <c r="QBW83" s="381"/>
      <c r="QCE83" s="392"/>
      <c r="QCF83" s="381"/>
      <c r="QCN83" s="392"/>
      <c r="QCO83" s="381"/>
      <c r="QCW83" s="392"/>
      <c r="QCX83" s="381"/>
      <c r="QDF83" s="392"/>
      <c r="QDG83" s="381"/>
      <c r="QDO83" s="392"/>
      <c r="QDP83" s="381"/>
      <c r="QDX83" s="392"/>
      <c r="QDY83" s="381"/>
      <c r="QEG83" s="392"/>
      <c r="QEH83" s="381"/>
      <c r="QEP83" s="392"/>
      <c r="QEQ83" s="381"/>
      <c r="QEY83" s="392"/>
      <c r="QEZ83" s="381"/>
      <c r="QFH83" s="392"/>
      <c r="QFI83" s="381"/>
      <c r="QFQ83" s="392"/>
      <c r="QFR83" s="381"/>
      <c r="QFZ83" s="392"/>
      <c r="QGA83" s="381"/>
      <c r="QGI83" s="392"/>
      <c r="QGJ83" s="381"/>
      <c r="QGR83" s="392"/>
      <c r="QGS83" s="381"/>
      <c r="QHA83" s="392"/>
      <c r="QHB83" s="381"/>
      <c r="QHJ83" s="392"/>
      <c r="QHK83" s="381"/>
      <c r="QHS83" s="392"/>
      <c r="QHT83" s="381"/>
      <c r="QIB83" s="392"/>
      <c r="QIC83" s="381"/>
      <c r="QIK83" s="392"/>
      <c r="QIL83" s="381"/>
      <c r="QIT83" s="392"/>
      <c r="QIU83" s="381"/>
      <c r="QJC83" s="392"/>
      <c r="QJD83" s="381"/>
      <c r="QJL83" s="392"/>
      <c r="QJM83" s="381"/>
      <c r="QJU83" s="392"/>
      <c r="QJV83" s="381"/>
      <c r="QKD83" s="392"/>
      <c r="QKE83" s="381"/>
      <c r="QKM83" s="392"/>
      <c r="QKN83" s="381"/>
      <c r="QKV83" s="392"/>
      <c r="QKW83" s="381"/>
      <c r="QLE83" s="392"/>
      <c r="QLF83" s="381"/>
      <c r="QLN83" s="392"/>
      <c r="QLO83" s="381"/>
      <c r="QLW83" s="392"/>
      <c r="QLX83" s="381"/>
      <c r="QMF83" s="392"/>
      <c r="QMG83" s="381"/>
      <c r="QMO83" s="392"/>
      <c r="QMP83" s="381"/>
      <c r="QMX83" s="392"/>
      <c r="QMY83" s="381"/>
      <c r="QNG83" s="392"/>
      <c r="QNH83" s="381"/>
      <c r="QNP83" s="392"/>
      <c r="QNQ83" s="381"/>
      <c r="QNY83" s="392"/>
      <c r="QNZ83" s="381"/>
      <c r="QOH83" s="392"/>
      <c r="QOI83" s="381"/>
      <c r="QOQ83" s="392"/>
      <c r="QOR83" s="381"/>
      <c r="QOZ83" s="392"/>
      <c r="QPA83" s="381"/>
      <c r="QPI83" s="392"/>
      <c r="QPJ83" s="381"/>
      <c r="QPR83" s="392"/>
      <c r="QPS83" s="381"/>
      <c r="QQA83" s="392"/>
      <c r="QQB83" s="381"/>
      <c r="QQJ83" s="392"/>
      <c r="QQK83" s="381"/>
      <c r="QQS83" s="392"/>
      <c r="QQT83" s="381"/>
      <c r="QRB83" s="392"/>
      <c r="QRC83" s="381"/>
      <c r="QRK83" s="392"/>
      <c r="QRL83" s="381"/>
      <c r="QRT83" s="392"/>
      <c r="QRU83" s="381"/>
      <c r="QSC83" s="392"/>
      <c r="QSD83" s="381"/>
      <c r="QSL83" s="392"/>
      <c r="QSM83" s="381"/>
      <c r="QSU83" s="392"/>
      <c r="QSV83" s="381"/>
      <c r="QTD83" s="392"/>
      <c r="QTE83" s="381"/>
      <c r="QTM83" s="392"/>
      <c r="QTN83" s="381"/>
      <c r="QTV83" s="392"/>
      <c r="QTW83" s="381"/>
      <c r="QUE83" s="392"/>
      <c r="QUF83" s="381"/>
      <c r="QUN83" s="392"/>
      <c r="QUO83" s="381"/>
      <c r="QUW83" s="392"/>
      <c r="QUX83" s="381"/>
      <c r="QVF83" s="392"/>
      <c r="QVG83" s="381"/>
      <c r="QVO83" s="392"/>
      <c r="QVP83" s="381"/>
      <c r="QVX83" s="392"/>
      <c r="QVY83" s="381"/>
      <c r="QWG83" s="392"/>
      <c r="QWH83" s="381"/>
      <c r="QWP83" s="392"/>
      <c r="QWQ83" s="381"/>
      <c r="QWY83" s="392"/>
      <c r="QWZ83" s="381"/>
      <c r="QXH83" s="392"/>
      <c r="QXI83" s="381"/>
      <c r="QXQ83" s="392"/>
      <c r="QXR83" s="381"/>
      <c r="QXZ83" s="392"/>
      <c r="QYA83" s="381"/>
      <c r="QYI83" s="392"/>
      <c r="QYJ83" s="381"/>
      <c r="QYR83" s="392"/>
      <c r="QYS83" s="381"/>
      <c r="QZA83" s="392"/>
      <c r="QZB83" s="381"/>
      <c r="QZJ83" s="392"/>
      <c r="QZK83" s="381"/>
      <c r="QZS83" s="392"/>
      <c r="QZT83" s="381"/>
      <c r="RAB83" s="392"/>
      <c r="RAC83" s="381"/>
      <c r="RAK83" s="392"/>
      <c r="RAL83" s="381"/>
      <c r="RAT83" s="392"/>
      <c r="RAU83" s="381"/>
      <c r="RBC83" s="392"/>
      <c r="RBD83" s="381"/>
      <c r="RBL83" s="392"/>
      <c r="RBM83" s="381"/>
      <c r="RBU83" s="392"/>
      <c r="RBV83" s="381"/>
      <c r="RCD83" s="392"/>
      <c r="RCE83" s="381"/>
      <c r="RCM83" s="392"/>
      <c r="RCN83" s="381"/>
      <c r="RCV83" s="392"/>
      <c r="RCW83" s="381"/>
      <c r="RDE83" s="392"/>
      <c r="RDF83" s="381"/>
      <c r="RDN83" s="392"/>
      <c r="RDO83" s="381"/>
      <c r="RDW83" s="392"/>
      <c r="RDX83" s="381"/>
      <c r="REF83" s="392"/>
      <c r="REG83" s="381"/>
      <c r="REO83" s="392"/>
      <c r="REP83" s="381"/>
      <c r="REX83" s="392"/>
      <c r="REY83" s="381"/>
      <c r="RFG83" s="392"/>
      <c r="RFH83" s="381"/>
      <c r="RFP83" s="392"/>
      <c r="RFQ83" s="381"/>
      <c r="RFY83" s="392"/>
      <c r="RFZ83" s="381"/>
      <c r="RGH83" s="392"/>
      <c r="RGI83" s="381"/>
      <c r="RGQ83" s="392"/>
      <c r="RGR83" s="381"/>
      <c r="RGZ83" s="392"/>
      <c r="RHA83" s="381"/>
      <c r="RHI83" s="392"/>
      <c r="RHJ83" s="381"/>
      <c r="RHR83" s="392"/>
      <c r="RHS83" s="381"/>
      <c r="RIA83" s="392"/>
      <c r="RIB83" s="381"/>
      <c r="RIJ83" s="392"/>
      <c r="RIK83" s="381"/>
      <c r="RIS83" s="392"/>
      <c r="RIT83" s="381"/>
      <c r="RJB83" s="392"/>
      <c r="RJC83" s="381"/>
      <c r="RJK83" s="392"/>
      <c r="RJL83" s="381"/>
      <c r="RJT83" s="392"/>
      <c r="RJU83" s="381"/>
      <c r="RKC83" s="392"/>
      <c r="RKD83" s="381"/>
      <c r="RKL83" s="392"/>
      <c r="RKM83" s="381"/>
      <c r="RKU83" s="392"/>
      <c r="RKV83" s="381"/>
      <c r="RLD83" s="392"/>
      <c r="RLE83" s="381"/>
      <c r="RLM83" s="392"/>
      <c r="RLN83" s="381"/>
      <c r="RLV83" s="392"/>
      <c r="RLW83" s="381"/>
      <c r="RME83" s="392"/>
      <c r="RMF83" s="381"/>
      <c r="RMN83" s="392"/>
      <c r="RMO83" s="381"/>
      <c r="RMW83" s="392"/>
      <c r="RMX83" s="381"/>
      <c r="RNF83" s="392"/>
      <c r="RNG83" s="381"/>
      <c r="RNO83" s="392"/>
      <c r="RNP83" s="381"/>
      <c r="RNX83" s="392"/>
      <c r="RNY83" s="381"/>
      <c r="ROG83" s="392"/>
      <c r="ROH83" s="381"/>
      <c r="ROP83" s="392"/>
      <c r="ROQ83" s="381"/>
      <c r="ROY83" s="392"/>
      <c r="ROZ83" s="381"/>
      <c r="RPH83" s="392"/>
      <c r="RPI83" s="381"/>
      <c r="RPQ83" s="392"/>
      <c r="RPR83" s="381"/>
      <c r="RPZ83" s="392"/>
      <c r="RQA83" s="381"/>
      <c r="RQI83" s="392"/>
      <c r="RQJ83" s="381"/>
      <c r="RQR83" s="392"/>
      <c r="RQS83" s="381"/>
      <c r="RRA83" s="392"/>
      <c r="RRB83" s="381"/>
      <c r="RRJ83" s="392"/>
      <c r="RRK83" s="381"/>
      <c r="RRS83" s="392"/>
      <c r="RRT83" s="381"/>
      <c r="RSB83" s="392"/>
      <c r="RSC83" s="381"/>
      <c r="RSK83" s="392"/>
      <c r="RSL83" s="381"/>
      <c r="RST83" s="392"/>
      <c r="RSU83" s="381"/>
      <c r="RTC83" s="392"/>
      <c r="RTD83" s="381"/>
      <c r="RTL83" s="392"/>
      <c r="RTM83" s="381"/>
      <c r="RTU83" s="392"/>
      <c r="RTV83" s="381"/>
      <c r="RUD83" s="392"/>
      <c r="RUE83" s="381"/>
      <c r="RUM83" s="392"/>
      <c r="RUN83" s="381"/>
      <c r="RUV83" s="392"/>
      <c r="RUW83" s="381"/>
      <c r="RVE83" s="392"/>
      <c r="RVF83" s="381"/>
      <c r="RVN83" s="392"/>
      <c r="RVO83" s="381"/>
      <c r="RVW83" s="392"/>
      <c r="RVX83" s="381"/>
      <c r="RWF83" s="392"/>
      <c r="RWG83" s="381"/>
      <c r="RWO83" s="392"/>
      <c r="RWP83" s="381"/>
      <c r="RWX83" s="392"/>
      <c r="RWY83" s="381"/>
      <c r="RXG83" s="392"/>
      <c r="RXH83" s="381"/>
      <c r="RXP83" s="392"/>
      <c r="RXQ83" s="381"/>
      <c r="RXY83" s="392"/>
      <c r="RXZ83" s="381"/>
      <c r="RYH83" s="392"/>
      <c r="RYI83" s="381"/>
      <c r="RYQ83" s="392"/>
      <c r="RYR83" s="381"/>
      <c r="RYZ83" s="392"/>
      <c r="RZA83" s="381"/>
      <c r="RZI83" s="392"/>
      <c r="RZJ83" s="381"/>
      <c r="RZR83" s="392"/>
      <c r="RZS83" s="381"/>
      <c r="SAA83" s="392"/>
      <c r="SAB83" s="381"/>
      <c r="SAJ83" s="392"/>
      <c r="SAK83" s="381"/>
      <c r="SAS83" s="392"/>
      <c r="SAT83" s="381"/>
      <c r="SBB83" s="392"/>
      <c r="SBC83" s="381"/>
      <c r="SBK83" s="392"/>
      <c r="SBL83" s="381"/>
      <c r="SBT83" s="392"/>
      <c r="SBU83" s="381"/>
      <c r="SCC83" s="392"/>
      <c r="SCD83" s="381"/>
      <c r="SCL83" s="392"/>
      <c r="SCM83" s="381"/>
      <c r="SCU83" s="392"/>
      <c r="SCV83" s="381"/>
      <c r="SDD83" s="392"/>
      <c r="SDE83" s="381"/>
      <c r="SDM83" s="392"/>
      <c r="SDN83" s="381"/>
      <c r="SDV83" s="392"/>
      <c r="SDW83" s="381"/>
      <c r="SEE83" s="392"/>
      <c r="SEF83" s="381"/>
      <c r="SEN83" s="392"/>
      <c r="SEO83" s="381"/>
      <c r="SEW83" s="392"/>
      <c r="SEX83" s="381"/>
      <c r="SFF83" s="392"/>
      <c r="SFG83" s="381"/>
      <c r="SFO83" s="392"/>
      <c r="SFP83" s="381"/>
      <c r="SFX83" s="392"/>
      <c r="SFY83" s="381"/>
      <c r="SGG83" s="392"/>
      <c r="SGH83" s="381"/>
      <c r="SGP83" s="392"/>
      <c r="SGQ83" s="381"/>
      <c r="SGY83" s="392"/>
      <c r="SGZ83" s="381"/>
      <c r="SHH83" s="392"/>
      <c r="SHI83" s="381"/>
      <c r="SHQ83" s="392"/>
      <c r="SHR83" s="381"/>
      <c r="SHZ83" s="392"/>
      <c r="SIA83" s="381"/>
      <c r="SII83" s="392"/>
      <c r="SIJ83" s="381"/>
      <c r="SIR83" s="392"/>
      <c r="SIS83" s="381"/>
      <c r="SJA83" s="392"/>
      <c r="SJB83" s="381"/>
      <c r="SJJ83" s="392"/>
      <c r="SJK83" s="381"/>
      <c r="SJS83" s="392"/>
      <c r="SJT83" s="381"/>
      <c r="SKB83" s="392"/>
      <c r="SKC83" s="381"/>
      <c r="SKK83" s="392"/>
      <c r="SKL83" s="381"/>
      <c r="SKT83" s="392"/>
      <c r="SKU83" s="381"/>
      <c r="SLC83" s="392"/>
      <c r="SLD83" s="381"/>
      <c r="SLL83" s="392"/>
      <c r="SLM83" s="381"/>
      <c r="SLU83" s="392"/>
      <c r="SLV83" s="381"/>
      <c r="SMD83" s="392"/>
      <c r="SME83" s="381"/>
      <c r="SMM83" s="392"/>
      <c r="SMN83" s="381"/>
      <c r="SMV83" s="392"/>
      <c r="SMW83" s="381"/>
      <c r="SNE83" s="392"/>
      <c r="SNF83" s="381"/>
      <c r="SNN83" s="392"/>
      <c r="SNO83" s="381"/>
      <c r="SNW83" s="392"/>
      <c r="SNX83" s="381"/>
      <c r="SOF83" s="392"/>
      <c r="SOG83" s="381"/>
      <c r="SOO83" s="392"/>
      <c r="SOP83" s="381"/>
      <c r="SOX83" s="392"/>
      <c r="SOY83" s="381"/>
      <c r="SPG83" s="392"/>
      <c r="SPH83" s="381"/>
      <c r="SPP83" s="392"/>
      <c r="SPQ83" s="381"/>
      <c r="SPY83" s="392"/>
      <c r="SPZ83" s="381"/>
      <c r="SQH83" s="392"/>
      <c r="SQI83" s="381"/>
      <c r="SQQ83" s="392"/>
      <c r="SQR83" s="381"/>
      <c r="SQZ83" s="392"/>
      <c r="SRA83" s="381"/>
      <c r="SRI83" s="392"/>
      <c r="SRJ83" s="381"/>
      <c r="SRR83" s="392"/>
      <c r="SRS83" s="381"/>
      <c r="SSA83" s="392"/>
      <c r="SSB83" s="381"/>
      <c r="SSJ83" s="392"/>
      <c r="SSK83" s="381"/>
      <c r="SSS83" s="392"/>
      <c r="SST83" s="381"/>
      <c r="STB83" s="392"/>
      <c r="STC83" s="381"/>
      <c r="STK83" s="392"/>
      <c r="STL83" s="381"/>
      <c r="STT83" s="392"/>
      <c r="STU83" s="381"/>
      <c r="SUC83" s="392"/>
      <c r="SUD83" s="381"/>
      <c r="SUL83" s="392"/>
      <c r="SUM83" s="381"/>
      <c r="SUU83" s="392"/>
      <c r="SUV83" s="381"/>
      <c r="SVD83" s="392"/>
      <c r="SVE83" s="381"/>
      <c r="SVM83" s="392"/>
      <c r="SVN83" s="381"/>
      <c r="SVV83" s="392"/>
      <c r="SVW83" s="381"/>
      <c r="SWE83" s="392"/>
      <c r="SWF83" s="381"/>
      <c r="SWN83" s="392"/>
      <c r="SWO83" s="381"/>
      <c r="SWW83" s="392"/>
      <c r="SWX83" s="381"/>
      <c r="SXF83" s="392"/>
      <c r="SXG83" s="381"/>
      <c r="SXO83" s="392"/>
      <c r="SXP83" s="381"/>
      <c r="SXX83" s="392"/>
      <c r="SXY83" s="381"/>
      <c r="SYG83" s="392"/>
      <c r="SYH83" s="381"/>
      <c r="SYP83" s="392"/>
      <c r="SYQ83" s="381"/>
      <c r="SYY83" s="392"/>
      <c r="SYZ83" s="381"/>
      <c r="SZH83" s="392"/>
      <c r="SZI83" s="381"/>
      <c r="SZQ83" s="392"/>
      <c r="SZR83" s="381"/>
      <c r="SZZ83" s="392"/>
      <c r="TAA83" s="381"/>
      <c r="TAI83" s="392"/>
      <c r="TAJ83" s="381"/>
      <c r="TAR83" s="392"/>
      <c r="TAS83" s="381"/>
      <c r="TBA83" s="392"/>
      <c r="TBB83" s="381"/>
      <c r="TBJ83" s="392"/>
      <c r="TBK83" s="381"/>
      <c r="TBS83" s="392"/>
      <c r="TBT83" s="381"/>
      <c r="TCB83" s="392"/>
      <c r="TCC83" s="381"/>
      <c r="TCK83" s="392"/>
      <c r="TCL83" s="381"/>
      <c r="TCT83" s="392"/>
      <c r="TCU83" s="381"/>
      <c r="TDC83" s="392"/>
      <c r="TDD83" s="381"/>
      <c r="TDL83" s="392"/>
      <c r="TDM83" s="381"/>
      <c r="TDU83" s="392"/>
      <c r="TDV83" s="381"/>
      <c r="TED83" s="392"/>
      <c r="TEE83" s="381"/>
      <c r="TEM83" s="392"/>
      <c r="TEN83" s="381"/>
      <c r="TEV83" s="392"/>
      <c r="TEW83" s="381"/>
      <c r="TFE83" s="392"/>
      <c r="TFF83" s="381"/>
      <c r="TFN83" s="392"/>
      <c r="TFO83" s="381"/>
      <c r="TFW83" s="392"/>
      <c r="TFX83" s="381"/>
      <c r="TGF83" s="392"/>
      <c r="TGG83" s="381"/>
      <c r="TGO83" s="392"/>
      <c r="TGP83" s="381"/>
      <c r="TGX83" s="392"/>
      <c r="TGY83" s="381"/>
      <c r="THG83" s="392"/>
      <c r="THH83" s="381"/>
      <c r="THP83" s="392"/>
      <c r="THQ83" s="381"/>
      <c r="THY83" s="392"/>
      <c r="THZ83" s="381"/>
      <c r="TIH83" s="392"/>
      <c r="TII83" s="381"/>
      <c r="TIQ83" s="392"/>
      <c r="TIR83" s="381"/>
      <c r="TIZ83" s="392"/>
      <c r="TJA83" s="381"/>
      <c r="TJI83" s="392"/>
      <c r="TJJ83" s="381"/>
      <c r="TJR83" s="392"/>
      <c r="TJS83" s="381"/>
      <c r="TKA83" s="392"/>
      <c r="TKB83" s="381"/>
      <c r="TKJ83" s="392"/>
      <c r="TKK83" s="381"/>
      <c r="TKS83" s="392"/>
      <c r="TKT83" s="381"/>
      <c r="TLB83" s="392"/>
      <c r="TLC83" s="381"/>
      <c r="TLK83" s="392"/>
      <c r="TLL83" s="381"/>
      <c r="TLT83" s="392"/>
      <c r="TLU83" s="381"/>
      <c r="TMC83" s="392"/>
      <c r="TMD83" s="381"/>
      <c r="TML83" s="392"/>
      <c r="TMM83" s="381"/>
      <c r="TMU83" s="392"/>
      <c r="TMV83" s="381"/>
      <c r="TND83" s="392"/>
      <c r="TNE83" s="381"/>
      <c r="TNM83" s="392"/>
      <c r="TNN83" s="381"/>
      <c r="TNV83" s="392"/>
      <c r="TNW83" s="381"/>
      <c r="TOE83" s="392"/>
      <c r="TOF83" s="381"/>
      <c r="TON83" s="392"/>
      <c r="TOO83" s="381"/>
      <c r="TOW83" s="392"/>
      <c r="TOX83" s="381"/>
      <c r="TPF83" s="392"/>
      <c r="TPG83" s="381"/>
      <c r="TPO83" s="392"/>
      <c r="TPP83" s="381"/>
      <c r="TPX83" s="392"/>
      <c r="TPY83" s="381"/>
      <c r="TQG83" s="392"/>
      <c r="TQH83" s="381"/>
      <c r="TQP83" s="392"/>
      <c r="TQQ83" s="381"/>
      <c r="TQY83" s="392"/>
      <c r="TQZ83" s="381"/>
      <c r="TRH83" s="392"/>
      <c r="TRI83" s="381"/>
      <c r="TRQ83" s="392"/>
      <c r="TRR83" s="381"/>
      <c r="TRZ83" s="392"/>
      <c r="TSA83" s="381"/>
      <c r="TSI83" s="392"/>
      <c r="TSJ83" s="381"/>
      <c r="TSR83" s="392"/>
      <c r="TSS83" s="381"/>
      <c r="TTA83" s="392"/>
      <c r="TTB83" s="381"/>
      <c r="TTJ83" s="392"/>
      <c r="TTK83" s="381"/>
      <c r="TTS83" s="392"/>
      <c r="TTT83" s="381"/>
      <c r="TUB83" s="392"/>
      <c r="TUC83" s="381"/>
      <c r="TUK83" s="392"/>
      <c r="TUL83" s="381"/>
      <c r="TUT83" s="392"/>
      <c r="TUU83" s="381"/>
      <c r="TVC83" s="392"/>
      <c r="TVD83" s="381"/>
      <c r="TVL83" s="392"/>
      <c r="TVM83" s="381"/>
      <c r="TVU83" s="392"/>
      <c r="TVV83" s="381"/>
      <c r="TWD83" s="392"/>
      <c r="TWE83" s="381"/>
      <c r="TWM83" s="392"/>
      <c r="TWN83" s="381"/>
      <c r="TWV83" s="392"/>
      <c r="TWW83" s="381"/>
      <c r="TXE83" s="392"/>
      <c r="TXF83" s="381"/>
      <c r="TXN83" s="392"/>
      <c r="TXO83" s="381"/>
      <c r="TXW83" s="392"/>
      <c r="TXX83" s="381"/>
      <c r="TYF83" s="392"/>
      <c r="TYG83" s="381"/>
      <c r="TYO83" s="392"/>
      <c r="TYP83" s="381"/>
      <c r="TYX83" s="392"/>
      <c r="TYY83" s="381"/>
      <c r="TZG83" s="392"/>
      <c r="TZH83" s="381"/>
      <c r="TZP83" s="392"/>
      <c r="TZQ83" s="381"/>
      <c r="TZY83" s="392"/>
      <c r="TZZ83" s="381"/>
      <c r="UAH83" s="392"/>
      <c r="UAI83" s="381"/>
      <c r="UAQ83" s="392"/>
      <c r="UAR83" s="381"/>
      <c r="UAZ83" s="392"/>
      <c r="UBA83" s="381"/>
      <c r="UBI83" s="392"/>
      <c r="UBJ83" s="381"/>
      <c r="UBR83" s="392"/>
      <c r="UBS83" s="381"/>
      <c r="UCA83" s="392"/>
      <c r="UCB83" s="381"/>
      <c r="UCJ83" s="392"/>
      <c r="UCK83" s="381"/>
      <c r="UCS83" s="392"/>
      <c r="UCT83" s="381"/>
      <c r="UDB83" s="392"/>
      <c r="UDC83" s="381"/>
      <c r="UDK83" s="392"/>
      <c r="UDL83" s="381"/>
      <c r="UDT83" s="392"/>
      <c r="UDU83" s="381"/>
      <c r="UEC83" s="392"/>
      <c r="UED83" s="381"/>
      <c r="UEL83" s="392"/>
      <c r="UEM83" s="381"/>
      <c r="UEU83" s="392"/>
      <c r="UEV83" s="381"/>
      <c r="UFD83" s="392"/>
      <c r="UFE83" s="381"/>
      <c r="UFM83" s="392"/>
      <c r="UFN83" s="381"/>
      <c r="UFV83" s="392"/>
      <c r="UFW83" s="381"/>
      <c r="UGE83" s="392"/>
      <c r="UGF83" s="381"/>
      <c r="UGN83" s="392"/>
      <c r="UGO83" s="381"/>
      <c r="UGW83" s="392"/>
      <c r="UGX83" s="381"/>
      <c r="UHF83" s="392"/>
      <c r="UHG83" s="381"/>
      <c r="UHO83" s="392"/>
      <c r="UHP83" s="381"/>
      <c r="UHX83" s="392"/>
      <c r="UHY83" s="381"/>
      <c r="UIG83" s="392"/>
      <c r="UIH83" s="381"/>
      <c r="UIP83" s="392"/>
      <c r="UIQ83" s="381"/>
      <c r="UIY83" s="392"/>
      <c r="UIZ83" s="381"/>
      <c r="UJH83" s="392"/>
      <c r="UJI83" s="381"/>
      <c r="UJQ83" s="392"/>
      <c r="UJR83" s="381"/>
      <c r="UJZ83" s="392"/>
      <c r="UKA83" s="381"/>
      <c r="UKI83" s="392"/>
      <c r="UKJ83" s="381"/>
      <c r="UKR83" s="392"/>
      <c r="UKS83" s="381"/>
      <c r="ULA83" s="392"/>
      <c r="ULB83" s="381"/>
      <c r="ULJ83" s="392"/>
      <c r="ULK83" s="381"/>
      <c r="ULS83" s="392"/>
      <c r="ULT83" s="381"/>
      <c r="UMB83" s="392"/>
      <c r="UMC83" s="381"/>
      <c r="UMK83" s="392"/>
      <c r="UML83" s="381"/>
      <c r="UMT83" s="392"/>
      <c r="UMU83" s="381"/>
      <c r="UNC83" s="392"/>
      <c r="UND83" s="381"/>
      <c r="UNL83" s="392"/>
      <c r="UNM83" s="381"/>
      <c r="UNU83" s="392"/>
      <c r="UNV83" s="381"/>
      <c r="UOD83" s="392"/>
      <c r="UOE83" s="381"/>
      <c r="UOM83" s="392"/>
      <c r="UON83" s="381"/>
      <c r="UOV83" s="392"/>
      <c r="UOW83" s="381"/>
      <c r="UPE83" s="392"/>
      <c r="UPF83" s="381"/>
      <c r="UPN83" s="392"/>
      <c r="UPO83" s="381"/>
      <c r="UPW83" s="392"/>
      <c r="UPX83" s="381"/>
      <c r="UQF83" s="392"/>
      <c r="UQG83" s="381"/>
      <c r="UQO83" s="392"/>
      <c r="UQP83" s="381"/>
      <c r="UQX83" s="392"/>
      <c r="UQY83" s="381"/>
      <c r="URG83" s="392"/>
      <c r="URH83" s="381"/>
      <c r="URP83" s="392"/>
      <c r="URQ83" s="381"/>
      <c r="URY83" s="392"/>
      <c r="URZ83" s="381"/>
      <c r="USH83" s="392"/>
      <c r="USI83" s="381"/>
      <c r="USQ83" s="392"/>
      <c r="USR83" s="381"/>
      <c r="USZ83" s="392"/>
      <c r="UTA83" s="381"/>
      <c r="UTI83" s="392"/>
      <c r="UTJ83" s="381"/>
      <c r="UTR83" s="392"/>
      <c r="UTS83" s="381"/>
      <c r="UUA83" s="392"/>
      <c r="UUB83" s="381"/>
      <c r="UUJ83" s="392"/>
      <c r="UUK83" s="381"/>
      <c r="UUS83" s="392"/>
      <c r="UUT83" s="381"/>
      <c r="UVB83" s="392"/>
      <c r="UVC83" s="381"/>
      <c r="UVK83" s="392"/>
      <c r="UVL83" s="381"/>
      <c r="UVT83" s="392"/>
      <c r="UVU83" s="381"/>
      <c r="UWC83" s="392"/>
      <c r="UWD83" s="381"/>
      <c r="UWL83" s="392"/>
      <c r="UWM83" s="381"/>
      <c r="UWU83" s="392"/>
      <c r="UWV83" s="381"/>
      <c r="UXD83" s="392"/>
      <c r="UXE83" s="381"/>
      <c r="UXM83" s="392"/>
      <c r="UXN83" s="381"/>
      <c r="UXV83" s="392"/>
      <c r="UXW83" s="381"/>
      <c r="UYE83" s="392"/>
      <c r="UYF83" s="381"/>
      <c r="UYN83" s="392"/>
      <c r="UYO83" s="381"/>
      <c r="UYW83" s="392"/>
      <c r="UYX83" s="381"/>
      <c r="UZF83" s="392"/>
      <c r="UZG83" s="381"/>
      <c r="UZO83" s="392"/>
      <c r="UZP83" s="381"/>
      <c r="UZX83" s="392"/>
      <c r="UZY83" s="381"/>
      <c r="VAG83" s="392"/>
      <c r="VAH83" s="381"/>
      <c r="VAP83" s="392"/>
      <c r="VAQ83" s="381"/>
      <c r="VAY83" s="392"/>
      <c r="VAZ83" s="381"/>
      <c r="VBH83" s="392"/>
      <c r="VBI83" s="381"/>
      <c r="VBQ83" s="392"/>
      <c r="VBR83" s="381"/>
      <c r="VBZ83" s="392"/>
      <c r="VCA83" s="381"/>
      <c r="VCI83" s="392"/>
      <c r="VCJ83" s="381"/>
      <c r="VCR83" s="392"/>
      <c r="VCS83" s="381"/>
      <c r="VDA83" s="392"/>
      <c r="VDB83" s="381"/>
      <c r="VDJ83" s="392"/>
      <c r="VDK83" s="381"/>
      <c r="VDS83" s="392"/>
      <c r="VDT83" s="381"/>
      <c r="VEB83" s="392"/>
      <c r="VEC83" s="381"/>
      <c r="VEK83" s="392"/>
      <c r="VEL83" s="381"/>
      <c r="VET83" s="392"/>
      <c r="VEU83" s="381"/>
      <c r="VFC83" s="392"/>
      <c r="VFD83" s="381"/>
      <c r="VFL83" s="392"/>
      <c r="VFM83" s="381"/>
      <c r="VFU83" s="392"/>
      <c r="VFV83" s="381"/>
      <c r="VGD83" s="392"/>
      <c r="VGE83" s="381"/>
      <c r="VGM83" s="392"/>
      <c r="VGN83" s="381"/>
      <c r="VGV83" s="392"/>
      <c r="VGW83" s="381"/>
      <c r="VHE83" s="392"/>
      <c r="VHF83" s="381"/>
      <c r="VHN83" s="392"/>
      <c r="VHO83" s="381"/>
      <c r="VHW83" s="392"/>
      <c r="VHX83" s="381"/>
      <c r="VIF83" s="392"/>
      <c r="VIG83" s="381"/>
      <c r="VIO83" s="392"/>
      <c r="VIP83" s="381"/>
      <c r="VIX83" s="392"/>
      <c r="VIY83" s="381"/>
      <c r="VJG83" s="392"/>
      <c r="VJH83" s="381"/>
      <c r="VJP83" s="392"/>
      <c r="VJQ83" s="381"/>
      <c r="VJY83" s="392"/>
      <c r="VJZ83" s="381"/>
      <c r="VKH83" s="392"/>
      <c r="VKI83" s="381"/>
      <c r="VKQ83" s="392"/>
      <c r="VKR83" s="381"/>
      <c r="VKZ83" s="392"/>
      <c r="VLA83" s="381"/>
      <c r="VLI83" s="392"/>
      <c r="VLJ83" s="381"/>
      <c r="VLR83" s="392"/>
      <c r="VLS83" s="381"/>
      <c r="VMA83" s="392"/>
      <c r="VMB83" s="381"/>
      <c r="VMJ83" s="392"/>
      <c r="VMK83" s="381"/>
      <c r="VMS83" s="392"/>
      <c r="VMT83" s="381"/>
      <c r="VNB83" s="392"/>
      <c r="VNC83" s="381"/>
      <c r="VNK83" s="392"/>
      <c r="VNL83" s="381"/>
      <c r="VNT83" s="392"/>
      <c r="VNU83" s="381"/>
      <c r="VOC83" s="392"/>
      <c r="VOD83" s="381"/>
      <c r="VOL83" s="392"/>
      <c r="VOM83" s="381"/>
      <c r="VOU83" s="392"/>
      <c r="VOV83" s="381"/>
      <c r="VPD83" s="392"/>
      <c r="VPE83" s="381"/>
      <c r="VPM83" s="392"/>
      <c r="VPN83" s="381"/>
      <c r="VPV83" s="392"/>
      <c r="VPW83" s="381"/>
      <c r="VQE83" s="392"/>
      <c r="VQF83" s="381"/>
      <c r="VQN83" s="392"/>
      <c r="VQO83" s="381"/>
      <c r="VQW83" s="392"/>
      <c r="VQX83" s="381"/>
      <c r="VRF83" s="392"/>
      <c r="VRG83" s="381"/>
      <c r="VRO83" s="392"/>
      <c r="VRP83" s="381"/>
      <c r="VRX83" s="392"/>
      <c r="VRY83" s="381"/>
      <c r="VSG83" s="392"/>
      <c r="VSH83" s="381"/>
      <c r="VSP83" s="392"/>
      <c r="VSQ83" s="381"/>
      <c r="VSY83" s="392"/>
      <c r="VSZ83" s="381"/>
      <c r="VTH83" s="392"/>
      <c r="VTI83" s="381"/>
      <c r="VTQ83" s="392"/>
      <c r="VTR83" s="381"/>
      <c r="VTZ83" s="392"/>
      <c r="VUA83" s="381"/>
      <c r="VUI83" s="392"/>
      <c r="VUJ83" s="381"/>
      <c r="VUR83" s="392"/>
      <c r="VUS83" s="381"/>
      <c r="VVA83" s="392"/>
      <c r="VVB83" s="381"/>
      <c r="VVJ83" s="392"/>
      <c r="VVK83" s="381"/>
      <c r="VVS83" s="392"/>
      <c r="VVT83" s="381"/>
      <c r="VWB83" s="392"/>
      <c r="VWC83" s="381"/>
      <c r="VWK83" s="392"/>
      <c r="VWL83" s="381"/>
      <c r="VWT83" s="392"/>
      <c r="VWU83" s="381"/>
      <c r="VXC83" s="392"/>
      <c r="VXD83" s="381"/>
      <c r="VXL83" s="392"/>
      <c r="VXM83" s="381"/>
      <c r="VXU83" s="392"/>
      <c r="VXV83" s="381"/>
      <c r="VYD83" s="392"/>
      <c r="VYE83" s="381"/>
      <c r="VYM83" s="392"/>
      <c r="VYN83" s="381"/>
      <c r="VYV83" s="392"/>
      <c r="VYW83" s="381"/>
      <c r="VZE83" s="392"/>
      <c r="VZF83" s="381"/>
      <c r="VZN83" s="392"/>
      <c r="VZO83" s="381"/>
      <c r="VZW83" s="392"/>
      <c r="VZX83" s="381"/>
      <c r="WAF83" s="392"/>
      <c r="WAG83" s="381"/>
      <c r="WAO83" s="392"/>
      <c r="WAP83" s="381"/>
      <c r="WAX83" s="392"/>
      <c r="WAY83" s="381"/>
      <c r="WBG83" s="392"/>
      <c r="WBH83" s="381"/>
      <c r="WBP83" s="392"/>
      <c r="WBQ83" s="381"/>
      <c r="WBY83" s="392"/>
      <c r="WBZ83" s="381"/>
      <c r="WCH83" s="392"/>
      <c r="WCI83" s="381"/>
      <c r="WCQ83" s="392"/>
      <c r="WCR83" s="381"/>
      <c r="WCZ83" s="392"/>
      <c r="WDA83" s="381"/>
      <c r="WDI83" s="392"/>
      <c r="WDJ83" s="381"/>
      <c r="WDR83" s="392"/>
      <c r="WDS83" s="381"/>
      <c r="WEA83" s="392"/>
      <c r="WEB83" s="381"/>
      <c r="WEJ83" s="392"/>
      <c r="WEK83" s="381"/>
      <c r="WES83" s="392"/>
      <c r="WET83" s="381"/>
      <c r="WFB83" s="392"/>
      <c r="WFC83" s="381"/>
      <c r="WFK83" s="392"/>
      <c r="WFL83" s="381"/>
      <c r="WFT83" s="392"/>
      <c r="WFU83" s="381"/>
      <c r="WGC83" s="392"/>
      <c r="WGD83" s="381"/>
      <c r="WGL83" s="392"/>
      <c r="WGM83" s="381"/>
      <c r="WGU83" s="392"/>
      <c r="WGV83" s="381"/>
      <c r="WHD83" s="392"/>
      <c r="WHE83" s="381"/>
      <c r="WHM83" s="392"/>
      <c r="WHN83" s="381"/>
      <c r="WHV83" s="392"/>
      <c r="WHW83" s="381"/>
      <c r="WIE83" s="392"/>
      <c r="WIF83" s="381"/>
      <c r="WIN83" s="392"/>
      <c r="WIO83" s="381"/>
      <c r="WIW83" s="392"/>
      <c r="WIX83" s="381"/>
      <c r="WJF83" s="392"/>
      <c r="WJG83" s="381"/>
      <c r="WJO83" s="392"/>
      <c r="WJP83" s="381"/>
      <c r="WJX83" s="392"/>
      <c r="WJY83" s="381"/>
      <c r="WKG83" s="392"/>
      <c r="WKH83" s="381"/>
      <c r="WKP83" s="392"/>
      <c r="WKQ83" s="381"/>
      <c r="WKY83" s="392"/>
      <c r="WKZ83" s="381"/>
      <c r="WLH83" s="392"/>
      <c r="WLI83" s="381"/>
      <c r="WLQ83" s="392"/>
      <c r="WLR83" s="381"/>
      <c r="WLZ83" s="392"/>
      <c r="WMA83" s="381"/>
      <c r="WMI83" s="392"/>
      <c r="WMJ83" s="381"/>
      <c r="WMR83" s="392"/>
      <c r="WMS83" s="381"/>
      <c r="WNA83" s="392"/>
      <c r="WNB83" s="381"/>
      <c r="WNJ83" s="392"/>
      <c r="WNK83" s="381"/>
      <c r="WNS83" s="392"/>
      <c r="WNT83" s="381"/>
      <c r="WOB83" s="392"/>
      <c r="WOC83" s="381"/>
      <c r="WOK83" s="392"/>
      <c r="WOL83" s="381"/>
      <c r="WOT83" s="392"/>
      <c r="WOU83" s="381"/>
      <c r="WPC83" s="392"/>
      <c r="WPD83" s="381"/>
      <c r="WPL83" s="392"/>
      <c r="WPM83" s="381"/>
      <c r="WPU83" s="392"/>
      <c r="WPV83" s="381"/>
      <c r="WQD83" s="392"/>
      <c r="WQE83" s="381"/>
      <c r="WQM83" s="392"/>
      <c r="WQN83" s="381"/>
      <c r="WQV83" s="392"/>
      <c r="WQW83" s="381"/>
      <c r="WRE83" s="392"/>
      <c r="WRF83" s="381"/>
      <c r="WRN83" s="392"/>
      <c r="WRO83" s="381"/>
      <c r="WRW83" s="392"/>
      <c r="WRX83" s="381"/>
      <c r="WSF83" s="392"/>
      <c r="WSG83" s="381"/>
      <c r="WSO83" s="392"/>
      <c r="WSP83" s="381"/>
      <c r="WSX83" s="392"/>
      <c r="WSY83" s="381"/>
      <c r="WTG83" s="392"/>
      <c r="WTH83" s="381"/>
      <c r="WTP83" s="392"/>
      <c r="WTQ83" s="381"/>
      <c r="WTY83" s="392"/>
      <c r="WTZ83" s="381"/>
      <c r="WUH83" s="392"/>
      <c r="WUI83" s="381"/>
      <c r="WUQ83" s="392"/>
      <c r="WUR83" s="381"/>
      <c r="WUZ83" s="392"/>
      <c r="WVA83" s="381"/>
      <c r="WVI83" s="392"/>
      <c r="WVJ83" s="381"/>
      <c r="WVR83" s="392"/>
      <c r="WVS83" s="381"/>
      <c r="WWA83" s="392"/>
      <c r="WWB83" s="381"/>
      <c r="WWJ83" s="392"/>
      <c r="WWK83" s="381"/>
      <c r="WWS83" s="392"/>
      <c r="WWT83" s="381"/>
      <c r="WXB83" s="392"/>
      <c r="WXC83" s="381"/>
      <c r="WXK83" s="392"/>
      <c r="WXL83" s="381"/>
      <c r="WXT83" s="392"/>
      <c r="WXU83" s="381"/>
      <c r="WYC83" s="392"/>
      <c r="WYD83" s="381"/>
      <c r="WYL83" s="392"/>
      <c r="WYM83" s="381"/>
      <c r="WYU83" s="392"/>
      <c r="WYV83" s="381"/>
      <c r="WZD83" s="392"/>
      <c r="WZE83" s="381"/>
      <c r="WZM83" s="392"/>
      <c r="WZN83" s="381"/>
      <c r="WZV83" s="392"/>
      <c r="WZW83" s="381"/>
      <c r="XAE83" s="392"/>
      <c r="XAF83" s="381"/>
      <c r="XAN83" s="392"/>
      <c r="XAO83" s="381"/>
      <c r="XAW83" s="392"/>
      <c r="XAX83" s="381"/>
      <c r="XBF83" s="392"/>
      <c r="XBG83" s="381"/>
      <c r="XBO83" s="392"/>
      <c r="XBP83" s="381"/>
      <c r="XBX83" s="392"/>
      <c r="XBY83" s="381"/>
      <c r="XCG83" s="392"/>
      <c r="XCH83" s="381"/>
      <c r="XCP83" s="392"/>
      <c r="XCQ83" s="381"/>
      <c r="XCY83" s="392"/>
      <c r="XCZ83" s="381"/>
      <c r="XDH83" s="392"/>
      <c r="XDI83" s="381"/>
      <c r="XDQ83" s="392"/>
      <c r="XDR83" s="381"/>
      <c r="XDZ83" s="392"/>
      <c r="XEA83" s="381"/>
      <c r="XEI83" s="392"/>
      <c r="XEJ83" s="381"/>
      <c r="XER83" s="392"/>
      <c r="XES83" s="381"/>
      <c r="XFA83" s="392"/>
      <c r="XFB83" s="381"/>
    </row>
    <row r="84" spans="1:1019 1027:2045 2053:3071 3079:5114 5122:6140 6148:7166 7174:8192 8200:9209 9217:10235 10243:11261 11269:12287 12295:14330 14338:15356 15364:16382" s="378" customFormat="1">
      <c r="A84" s="392"/>
      <c r="B84" s="381" t="s">
        <v>39</v>
      </c>
      <c r="J84" s="392"/>
      <c r="K84" s="381"/>
      <c r="S84" s="392"/>
      <c r="T84" s="381"/>
      <c r="AB84" s="392"/>
      <c r="AC84" s="381"/>
      <c r="AK84" s="392"/>
      <c r="AL84" s="381"/>
      <c r="AT84" s="392"/>
      <c r="AU84" s="381"/>
      <c r="BC84" s="392"/>
      <c r="BD84" s="381"/>
      <c r="BL84" s="392"/>
      <c r="BM84" s="381"/>
      <c r="BU84" s="392"/>
      <c r="BV84" s="381"/>
      <c r="CD84" s="392"/>
      <c r="CE84" s="381"/>
      <c r="CM84" s="392"/>
      <c r="CN84" s="381"/>
      <c r="CV84" s="392"/>
      <c r="CW84" s="381"/>
      <c r="DE84" s="392"/>
      <c r="DF84" s="381"/>
      <c r="DN84" s="392"/>
      <c r="DO84" s="381"/>
      <c r="DW84" s="392"/>
      <c r="DX84" s="381"/>
      <c r="EF84" s="392"/>
      <c r="EG84" s="381"/>
      <c r="EO84" s="392"/>
      <c r="EP84" s="381"/>
      <c r="EX84" s="392"/>
      <c r="EY84" s="381"/>
      <c r="FG84" s="392"/>
      <c r="FH84" s="381"/>
      <c r="FP84" s="392"/>
      <c r="FQ84" s="381"/>
      <c r="FY84" s="392"/>
      <c r="FZ84" s="381"/>
      <c r="GH84" s="392"/>
      <c r="GI84" s="381"/>
      <c r="GQ84" s="392"/>
      <c r="GR84" s="381"/>
      <c r="GZ84" s="392"/>
      <c r="HA84" s="381"/>
      <c r="HI84" s="392"/>
      <c r="HJ84" s="381"/>
      <c r="HR84" s="392"/>
      <c r="HS84" s="381"/>
      <c r="IA84" s="392"/>
      <c r="IB84" s="381"/>
      <c r="IJ84" s="392"/>
      <c r="IK84" s="381"/>
      <c r="IS84" s="392"/>
      <c r="IT84" s="381"/>
      <c r="JB84" s="392"/>
      <c r="JC84" s="381"/>
      <c r="JK84" s="392"/>
      <c r="JL84" s="381"/>
      <c r="JT84" s="392"/>
      <c r="JU84" s="381"/>
      <c r="KC84" s="392"/>
      <c r="KD84" s="381"/>
      <c r="KL84" s="392"/>
      <c r="KM84" s="381"/>
      <c r="KU84" s="392"/>
      <c r="KV84" s="381"/>
      <c r="LD84" s="392"/>
      <c r="LE84" s="381"/>
      <c r="LM84" s="392"/>
      <c r="LN84" s="381"/>
      <c r="LV84" s="392"/>
      <c r="LW84" s="381"/>
      <c r="ME84" s="392"/>
      <c r="MF84" s="381"/>
      <c r="MN84" s="392"/>
      <c r="MO84" s="381"/>
      <c r="MW84" s="392"/>
      <c r="MX84" s="381"/>
      <c r="NF84" s="392"/>
      <c r="NG84" s="381"/>
      <c r="NO84" s="392"/>
      <c r="NP84" s="381"/>
      <c r="NX84" s="392"/>
      <c r="NY84" s="381"/>
      <c r="OG84" s="392"/>
      <c r="OH84" s="381"/>
      <c r="OP84" s="392"/>
      <c r="OQ84" s="381"/>
      <c r="OY84" s="392"/>
      <c r="OZ84" s="381"/>
      <c r="PH84" s="392"/>
      <c r="PI84" s="381"/>
      <c r="PQ84" s="392"/>
      <c r="PR84" s="381"/>
      <c r="PZ84" s="392"/>
      <c r="QA84" s="381"/>
      <c r="QI84" s="392"/>
      <c r="QJ84" s="381"/>
      <c r="QR84" s="392"/>
      <c r="QS84" s="381"/>
      <c r="RA84" s="392"/>
      <c r="RB84" s="381"/>
      <c r="RJ84" s="392"/>
      <c r="RK84" s="381"/>
      <c r="RS84" s="392"/>
      <c r="RT84" s="381"/>
      <c r="SB84" s="392"/>
      <c r="SC84" s="381"/>
      <c r="SK84" s="392"/>
      <c r="SL84" s="381"/>
      <c r="ST84" s="392"/>
      <c r="SU84" s="381"/>
      <c r="TC84" s="392"/>
      <c r="TD84" s="381"/>
      <c r="TL84" s="392"/>
      <c r="TM84" s="381"/>
      <c r="TU84" s="392"/>
      <c r="TV84" s="381"/>
      <c r="UD84" s="392"/>
      <c r="UE84" s="381"/>
      <c r="UM84" s="392"/>
      <c r="UN84" s="381"/>
      <c r="UV84" s="392"/>
      <c r="UW84" s="381"/>
      <c r="VE84" s="392"/>
      <c r="VF84" s="381"/>
      <c r="VN84" s="392"/>
      <c r="VO84" s="381"/>
      <c r="VW84" s="392"/>
      <c r="VX84" s="381"/>
      <c r="WF84" s="392"/>
      <c r="WG84" s="381"/>
      <c r="WO84" s="392"/>
      <c r="WP84" s="381"/>
      <c r="WX84" s="392"/>
      <c r="WY84" s="381"/>
      <c r="XG84" s="392"/>
      <c r="XH84" s="381"/>
      <c r="XP84" s="392"/>
      <c r="XQ84" s="381"/>
      <c r="XY84" s="392"/>
      <c r="XZ84" s="381"/>
      <c r="YH84" s="392"/>
      <c r="YI84" s="381"/>
      <c r="YQ84" s="392"/>
      <c r="YR84" s="381"/>
      <c r="YZ84" s="392"/>
      <c r="ZA84" s="381"/>
      <c r="ZI84" s="392"/>
      <c r="ZJ84" s="381"/>
      <c r="ZR84" s="392"/>
      <c r="ZS84" s="381"/>
      <c r="AAA84" s="392"/>
      <c r="AAB84" s="381"/>
      <c r="AAJ84" s="392"/>
      <c r="AAK84" s="381"/>
      <c r="AAS84" s="392"/>
      <c r="AAT84" s="381"/>
      <c r="ABB84" s="392"/>
      <c r="ABC84" s="381"/>
      <c r="ABK84" s="392"/>
      <c r="ABL84" s="381"/>
      <c r="ABT84" s="392"/>
      <c r="ABU84" s="381"/>
      <c r="ACC84" s="392"/>
      <c r="ACD84" s="381"/>
      <c r="ACL84" s="392"/>
      <c r="ACM84" s="381"/>
      <c r="ACU84" s="392"/>
      <c r="ACV84" s="381"/>
      <c r="ADD84" s="392"/>
      <c r="ADE84" s="381"/>
      <c r="ADM84" s="392"/>
      <c r="ADN84" s="381"/>
      <c r="ADV84" s="392"/>
      <c r="ADW84" s="381"/>
      <c r="AEE84" s="392"/>
      <c r="AEF84" s="381"/>
      <c r="AEN84" s="392"/>
      <c r="AEO84" s="381"/>
      <c r="AEW84" s="392"/>
      <c r="AEX84" s="381"/>
      <c r="AFF84" s="392"/>
      <c r="AFG84" s="381"/>
      <c r="AFO84" s="392"/>
      <c r="AFP84" s="381"/>
      <c r="AFX84" s="392"/>
      <c r="AFY84" s="381"/>
      <c r="AGG84" s="392"/>
      <c r="AGH84" s="381"/>
      <c r="AGP84" s="392"/>
      <c r="AGQ84" s="381"/>
      <c r="AGY84" s="392"/>
      <c r="AGZ84" s="381"/>
      <c r="AHH84" s="392"/>
      <c r="AHI84" s="381"/>
      <c r="AHQ84" s="392"/>
      <c r="AHR84" s="381"/>
      <c r="AHZ84" s="392"/>
      <c r="AIA84" s="381"/>
      <c r="AII84" s="392"/>
      <c r="AIJ84" s="381"/>
      <c r="AIR84" s="392"/>
      <c r="AIS84" s="381"/>
      <c r="AJA84" s="392"/>
      <c r="AJB84" s="381"/>
      <c r="AJJ84" s="392"/>
      <c r="AJK84" s="381"/>
      <c r="AJS84" s="392"/>
      <c r="AJT84" s="381"/>
      <c r="AKB84" s="392"/>
      <c r="AKC84" s="381"/>
      <c r="AKK84" s="392"/>
      <c r="AKL84" s="381"/>
      <c r="AKT84" s="392"/>
      <c r="AKU84" s="381"/>
      <c r="ALC84" s="392"/>
      <c r="ALD84" s="381"/>
      <c r="ALL84" s="392"/>
      <c r="ALM84" s="381"/>
      <c r="ALU84" s="392"/>
      <c r="ALV84" s="381"/>
      <c r="AMD84" s="392"/>
      <c r="AME84" s="381"/>
      <c r="AMM84" s="392"/>
      <c r="AMN84" s="381"/>
      <c r="AMV84" s="392"/>
      <c r="AMW84" s="381"/>
      <c r="ANE84" s="392"/>
      <c r="ANF84" s="381"/>
      <c r="ANN84" s="392"/>
      <c r="ANO84" s="381"/>
      <c r="ANW84" s="392"/>
      <c r="ANX84" s="381"/>
      <c r="AOF84" s="392"/>
      <c r="AOG84" s="381"/>
      <c r="AOO84" s="392"/>
      <c r="AOP84" s="381"/>
      <c r="AOX84" s="392"/>
      <c r="AOY84" s="381"/>
      <c r="APG84" s="392"/>
      <c r="APH84" s="381"/>
      <c r="APP84" s="392"/>
      <c r="APQ84" s="381"/>
      <c r="APY84" s="392"/>
      <c r="APZ84" s="381"/>
      <c r="AQH84" s="392"/>
      <c r="AQI84" s="381"/>
      <c r="AQQ84" s="392"/>
      <c r="AQR84" s="381"/>
      <c r="AQZ84" s="392"/>
      <c r="ARA84" s="381"/>
      <c r="ARI84" s="392"/>
      <c r="ARJ84" s="381"/>
      <c r="ARR84" s="392"/>
      <c r="ARS84" s="381"/>
      <c r="ASA84" s="392"/>
      <c r="ASB84" s="381"/>
      <c r="ASJ84" s="392"/>
      <c r="ASK84" s="381"/>
      <c r="ASS84" s="392"/>
      <c r="AST84" s="381"/>
      <c r="ATB84" s="392"/>
      <c r="ATC84" s="381"/>
      <c r="ATK84" s="392"/>
      <c r="ATL84" s="381"/>
      <c r="ATT84" s="392"/>
      <c r="ATU84" s="381"/>
      <c r="AUC84" s="392"/>
      <c r="AUD84" s="381"/>
      <c r="AUL84" s="392"/>
      <c r="AUM84" s="381"/>
      <c r="AUU84" s="392"/>
      <c r="AUV84" s="381"/>
      <c r="AVD84" s="392"/>
      <c r="AVE84" s="381"/>
      <c r="AVM84" s="392"/>
      <c r="AVN84" s="381"/>
      <c r="AVV84" s="392"/>
      <c r="AVW84" s="381"/>
      <c r="AWE84" s="392"/>
      <c r="AWF84" s="381"/>
      <c r="AWN84" s="392"/>
      <c r="AWO84" s="381"/>
      <c r="AWW84" s="392"/>
      <c r="AWX84" s="381"/>
      <c r="AXF84" s="392"/>
      <c r="AXG84" s="381"/>
      <c r="AXO84" s="392"/>
      <c r="AXP84" s="381"/>
      <c r="AXX84" s="392"/>
      <c r="AXY84" s="381"/>
      <c r="AYG84" s="392"/>
      <c r="AYH84" s="381"/>
      <c r="AYP84" s="392"/>
      <c r="AYQ84" s="381"/>
      <c r="AYY84" s="392"/>
      <c r="AYZ84" s="381"/>
      <c r="AZH84" s="392"/>
      <c r="AZI84" s="381"/>
      <c r="AZQ84" s="392"/>
      <c r="AZR84" s="381"/>
      <c r="AZZ84" s="392"/>
      <c r="BAA84" s="381"/>
      <c r="BAI84" s="392"/>
      <c r="BAJ84" s="381"/>
      <c r="BAR84" s="392"/>
      <c r="BAS84" s="381"/>
      <c r="BBA84" s="392"/>
      <c r="BBB84" s="381"/>
      <c r="BBJ84" s="392"/>
      <c r="BBK84" s="381"/>
      <c r="BBS84" s="392"/>
      <c r="BBT84" s="381"/>
      <c r="BCB84" s="392"/>
      <c r="BCC84" s="381"/>
      <c r="BCK84" s="392"/>
      <c r="BCL84" s="381"/>
      <c r="BCT84" s="392"/>
      <c r="BCU84" s="381"/>
      <c r="BDC84" s="392"/>
      <c r="BDD84" s="381"/>
      <c r="BDL84" s="392"/>
      <c r="BDM84" s="381"/>
      <c r="BDU84" s="392"/>
      <c r="BDV84" s="381"/>
      <c r="BED84" s="392"/>
      <c r="BEE84" s="381"/>
      <c r="BEM84" s="392"/>
      <c r="BEN84" s="381"/>
      <c r="BEV84" s="392"/>
      <c r="BEW84" s="381"/>
      <c r="BFE84" s="392"/>
      <c r="BFF84" s="381"/>
      <c r="BFN84" s="392"/>
      <c r="BFO84" s="381"/>
      <c r="BFW84" s="392"/>
      <c r="BFX84" s="381"/>
      <c r="BGF84" s="392"/>
      <c r="BGG84" s="381"/>
      <c r="BGO84" s="392"/>
      <c r="BGP84" s="381"/>
      <c r="BGX84" s="392"/>
      <c r="BGY84" s="381"/>
      <c r="BHG84" s="392"/>
      <c r="BHH84" s="381"/>
      <c r="BHP84" s="392"/>
      <c r="BHQ84" s="381"/>
      <c r="BHY84" s="392"/>
      <c r="BHZ84" s="381"/>
      <c r="BIH84" s="392"/>
      <c r="BII84" s="381"/>
      <c r="BIQ84" s="392"/>
      <c r="BIR84" s="381"/>
      <c r="BIZ84" s="392"/>
      <c r="BJA84" s="381"/>
      <c r="BJI84" s="392"/>
      <c r="BJJ84" s="381"/>
      <c r="BJR84" s="392"/>
      <c r="BJS84" s="381"/>
      <c r="BKA84" s="392"/>
      <c r="BKB84" s="381"/>
      <c r="BKJ84" s="392"/>
      <c r="BKK84" s="381"/>
      <c r="BKS84" s="392"/>
      <c r="BKT84" s="381"/>
      <c r="BLB84" s="392"/>
      <c r="BLC84" s="381"/>
      <c r="BLK84" s="392"/>
      <c r="BLL84" s="381"/>
      <c r="BLT84" s="392"/>
      <c r="BLU84" s="381"/>
      <c r="BMC84" s="392"/>
      <c r="BMD84" s="381"/>
      <c r="BML84" s="392"/>
      <c r="BMM84" s="381"/>
      <c r="BMU84" s="392"/>
      <c r="BMV84" s="381"/>
      <c r="BND84" s="392"/>
      <c r="BNE84" s="381"/>
      <c r="BNM84" s="392"/>
      <c r="BNN84" s="381"/>
      <c r="BNV84" s="392"/>
      <c r="BNW84" s="381"/>
      <c r="BOE84" s="392"/>
      <c r="BOF84" s="381"/>
      <c r="BON84" s="392"/>
      <c r="BOO84" s="381"/>
      <c r="BOW84" s="392"/>
      <c r="BOX84" s="381"/>
      <c r="BPF84" s="392"/>
      <c r="BPG84" s="381"/>
      <c r="BPO84" s="392"/>
      <c r="BPP84" s="381"/>
      <c r="BPX84" s="392"/>
      <c r="BPY84" s="381"/>
      <c r="BQG84" s="392"/>
      <c r="BQH84" s="381"/>
      <c r="BQP84" s="392"/>
      <c r="BQQ84" s="381"/>
      <c r="BQY84" s="392"/>
      <c r="BQZ84" s="381"/>
      <c r="BRH84" s="392"/>
      <c r="BRI84" s="381"/>
      <c r="BRQ84" s="392"/>
      <c r="BRR84" s="381"/>
      <c r="BRZ84" s="392"/>
      <c r="BSA84" s="381"/>
      <c r="BSI84" s="392"/>
      <c r="BSJ84" s="381"/>
      <c r="BSR84" s="392"/>
      <c r="BSS84" s="381"/>
      <c r="BTA84" s="392"/>
      <c r="BTB84" s="381"/>
      <c r="BTJ84" s="392"/>
      <c r="BTK84" s="381"/>
      <c r="BTS84" s="392"/>
      <c r="BTT84" s="381"/>
      <c r="BUB84" s="392"/>
      <c r="BUC84" s="381"/>
      <c r="BUK84" s="392"/>
      <c r="BUL84" s="381"/>
      <c r="BUT84" s="392"/>
      <c r="BUU84" s="381"/>
      <c r="BVC84" s="392"/>
      <c r="BVD84" s="381"/>
      <c r="BVL84" s="392"/>
      <c r="BVM84" s="381"/>
      <c r="BVU84" s="392"/>
      <c r="BVV84" s="381"/>
      <c r="BWD84" s="392"/>
      <c r="BWE84" s="381"/>
      <c r="BWM84" s="392"/>
      <c r="BWN84" s="381"/>
      <c r="BWV84" s="392"/>
      <c r="BWW84" s="381"/>
      <c r="BXE84" s="392"/>
      <c r="BXF84" s="381"/>
      <c r="BXN84" s="392"/>
      <c r="BXO84" s="381"/>
      <c r="BXW84" s="392"/>
      <c r="BXX84" s="381"/>
      <c r="BYF84" s="392"/>
      <c r="BYG84" s="381"/>
      <c r="BYO84" s="392"/>
      <c r="BYP84" s="381"/>
      <c r="BYX84" s="392"/>
      <c r="BYY84" s="381"/>
      <c r="BZG84" s="392"/>
      <c r="BZH84" s="381"/>
      <c r="BZP84" s="392"/>
      <c r="BZQ84" s="381"/>
      <c r="BZY84" s="392"/>
      <c r="BZZ84" s="381"/>
      <c r="CAH84" s="392"/>
      <c r="CAI84" s="381"/>
      <c r="CAQ84" s="392"/>
      <c r="CAR84" s="381"/>
      <c r="CAZ84" s="392"/>
      <c r="CBA84" s="381"/>
      <c r="CBI84" s="392"/>
      <c r="CBJ84" s="381"/>
      <c r="CBR84" s="392"/>
      <c r="CBS84" s="381"/>
      <c r="CCA84" s="392"/>
      <c r="CCB84" s="381"/>
      <c r="CCJ84" s="392"/>
      <c r="CCK84" s="381"/>
      <c r="CCS84" s="392"/>
      <c r="CCT84" s="381"/>
      <c r="CDB84" s="392"/>
      <c r="CDC84" s="381"/>
      <c r="CDK84" s="392"/>
      <c r="CDL84" s="381"/>
      <c r="CDT84" s="392"/>
      <c r="CDU84" s="381"/>
      <c r="CEC84" s="392"/>
      <c r="CED84" s="381"/>
      <c r="CEL84" s="392"/>
      <c r="CEM84" s="381"/>
      <c r="CEU84" s="392"/>
      <c r="CEV84" s="381"/>
      <c r="CFD84" s="392"/>
      <c r="CFE84" s="381"/>
      <c r="CFM84" s="392"/>
      <c r="CFN84" s="381"/>
      <c r="CFV84" s="392"/>
      <c r="CFW84" s="381"/>
      <c r="CGE84" s="392"/>
      <c r="CGF84" s="381"/>
      <c r="CGN84" s="392"/>
      <c r="CGO84" s="381"/>
      <c r="CGW84" s="392"/>
      <c r="CGX84" s="381"/>
      <c r="CHF84" s="392"/>
      <c r="CHG84" s="381"/>
      <c r="CHO84" s="392"/>
      <c r="CHP84" s="381"/>
      <c r="CHX84" s="392"/>
      <c r="CHY84" s="381"/>
      <c r="CIG84" s="392"/>
      <c r="CIH84" s="381"/>
      <c r="CIP84" s="392"/>
      <c r="CIQ84" s="381"/>
      <c r="CIY84" s="392"/>
      <c r="CIZ84" s="381"/>
      <c r="CJH84" s="392"/>
      <c r="CJI84" s="381"/>
      <c r="CJQ84" s="392"/>
      <c r="CJR84" s="381"/>
      <c r="CJZ84" s="392"/>
      <c r="CKA84" s="381"/>
      <c r="CKI84" s="392"/>
      <c r="CKJ84" s="381"/>
      <c r="CKR84" s="392"/>
      <c r="CKS84" s="381"/>
      <c r="CLA84" s="392"/>
      <c r="CLB84" s="381"/>
      <c r="CLJ84" s="392"/>
      <c r="CLK84" s="381"/>
      <c r="CLS84" s="392"/>
      <c r="CLT84" s="381"/>
      <c r="CMB84" s="392"/>
      <c r="CMC84" s="381"/>
      <c r="CMK84" s="392"/>
      <c r="CML84" s="381"/>
      <c r="CMT84" s="392"/>
      <c r="CMU84" s="381"/>
      <c r="CNC84" s="392"/>
      <c r="CND84" s="381"/>
      <c r="CNL84" s="392"/>
      <c r="CNM84" s="381"/>
      <c r="CNU84" s="392"/>
      <c r="CNV84" s="381"/>
      <c r="COD84" s="392"/>
      <c r="COE84" s="381"/>
      <c r="COM84" s="392"/>
      <c r="CON84" s="381"/>
      <c r="COV84" s="392"/>
      <c r="COW84" s="381"/>
      <c r="CPE84" s="392"/>
      <c r="CPF84" s="381"/>
      <c r="CPN84" s="392"/>
      <c r="CPO84" s="381"/>
      <c r="CPW84" s="392"/>
      <c r="CPX84" s="381"/>
      <c r="CQF84" s="392"/>
      <c r="CQG84" s="381"/>
      <c r="CQO84" s="392"/>
      <c r="CQP84" s="381"/>
      <c r="CQX84" s="392"/>
      <c r="CQY84" s="381"/>
      <c r="CRG84" s="392"/>
      <c r="CRH84" s="381"/>
      <c r="CRP84" s="392"/>
      <c r="CRQ84" s="381"/>
      <c r="CRY84" s="392"/>
      <c r="CRZ84" s="381"/>
      <c r="CSH84" s="392"/>
      <c r="CSI84" s="381"/>
      <c r="CSQ84" s="392"/>
      <c r="CSR84" s="381"/>
      <c r="CSZ84" s="392"/>
      <c r="CTA84" s="381"/>
      <c r="CTI84" s="392"/>
      <c r="CTJ84" s="381"/>
      <c r="CTR84" s="392"/>
      <c r="CTS84" s="381"/>
      <c r="CUA84" s="392"/>
      <c r="CUB84" s="381"/>
      <c r="CUJ84" s="392"/>
      <c r="CUK84" s="381"/>
      <c r="CUS84" s="392"/>
      <c r="CUT84" s="381"/>
      <c r="CVB84" s="392"/>
      <c r="CVC84" s="381"/>
      <c r="CVK84" s="392"/>
      <c r="CVL84" s="381"/>
      <c r="CVT84" s="392"/>
      <c r="CVU84" s="381"/>
      <c r="CWC84" s="392"/>
      <c r="CWD84" s="381"/>
      <c r="CWL84" s="392"/>
      <c r="CWM84" s="381"/>
      <c r="CWU84" s="392"/>
      <c r="CWV84" s="381"/>
      <c r="CXD84" s="392"/>
      <c r="CXE84" s="381"/>
      <c r="CXM84" s="392"/>
      <c r="CXN84" s="381"/>
      <c r="CXV84" s="392"/>
      <c r="CXW84" s="381"/>
      <c r="CYE84" s="392"/>
      <c r="CYF84" s="381"/>
      <c r="CYN84" s="392"/>
      <c r="CYO84" s="381"/>
      <c r="CYW84" s="392"/>
      <c r="CYX84" s="381"/>
      <c r="CZF84" s="392"/>
      <c r="CZG84" s="381"/>
      <c r="CZO84" s="392"/>
      <c r="CZP84" s="381"/>
      <c r="CZX84" s="392"/>
      <c r="CZY84" s="381"/>
      <c r="DAG84" s="392"/>
      <c r="DAH84" s="381"/>
      <c r="DAP84" s="392"/>
      <c r="DAQ84" s="381"/>
      <c r="DAY84" s="392"/>
      <c r="DAZ84" s="381"/>
      <c r="DBH84" s="392"/>
      <c r="DBI84" s="381"/>
      <c r="DBQ84" s="392"/>
      <c r="DBR84" s="381"/>
      <c r="DBZ84" s="392"/>
      <c r="DCA84" s="381"/>
      <c r="DCI84" s="392"/>
      <c r="DCJ84" s="381"/>
      <c r="DCR84" s="392"/>
      <c r="DCS84" s="381"/>
      <c r="DDA84" s="392"/>
      <c r="DDB84" s="381"/>
      <c r="DDJ84" s="392"/>
      <c r="DDK84" s="381"/>
      <c r="DDS84" s="392"/>
      <c r="DDT84" s="381"/>
      <c r="DEB84" s="392"/>
      <c r="DEC84" s="381"/>
      <c r="DEK84" s="392"/>
      <c r="DEL84" s="381"/>
      <c r="DET84" s="392"/>
      <c r="DEU84" s="381"/>
      <c r="DFC84" s="392"/>
      <c r="DFD84" s="381"/>
      <c r="DFL84" s="392"/>
      <c r="DFM84" s="381"/>
      <c r="DFU84" s="392"/>
      <c r="DFV84" s="381"/>
      <c r="DGD84" s="392"/>
      <c r="DGE84" s="381"/>
      <c r="DGM84" s="392"/>
      <c r="DGN84" s="381"/>
      <c r="DGV84" s="392"/>
      <c r="DGW84" s="381"/>
      <c r="DHE84" s="392"/>
      <c r="DHF84" s="381"/>
      <c r="DHN84" s="392"/>
      <c r="DHO84" s="381"/>
      <c r="DHW84" s="392"/>
      <c r="DHX84" s="381"/>
      <c r="DIF84" s="392"/>
      <c r="DIG84" s="381"/>
      <c r="DIO84" s="392"/>
      <c r="DIP84" s="381"/>
      <c r="DIX84" s="392"/>
      <c r="DIY84" s="381"/>
      <c r="DJG84" s="392"/>
      <c r="DJH84" s="381"/>
      <c r="DJP84" s="392"/>
      <c r="DJQ84" s="381"/>
      <c r="DJY84" s="392"/>
      <c r="DJZ84" s="381"/>
      <c r="DKH84" s="392"/>
      <c r="DKI84" s="381"/>
      <c r="DKQ84" s="392"/>
      <c r="DKR84" s="381"/>
      <c r="DKZ84" s="392"/>
      <c r="DLA84" s="381"/>
      <c r="DLI84" s="392"/>
      <c r="DLJ84" s="381"/>
      <c r="DLR84" s="392"/>
      <c r="DLS84" s="381"/>
      <c r="DMA84" s="392"/>
      <c r="DMB84" s="381"/>
      <c r="DMJ84" s="392"/>
      <c r="DMK84" s="381"/>
      <c r="DMS84" s="392"/>
      <c r="DMT84" s="381"/>
      <c r="DNB84" s="392"/>
      <c r="DNC84" s="381"/>
      <c r="DNK84" s="392"/>
      <c r="DNL84" s="381"/>
      <c r="DNT84" s="392"/>
      <c r="DNU84" s="381"/>
      <c r="DOC84" s="392"/>
      <c r="DOD84" s="381"/>
      <c r="DOL84" s="392"/>
      <c r="DOM84" s="381"/>
      <c r="DOU84" s="392"/>
      <c r="DOV84" s="381"/>
      <c r="DPD84" s="392"/>
      <c r="DPE84" s="381"/>
      <c r="DPM84" s="392"/>
      <c r="DPN84" s="381"/>
      <c r="DPV84" s="392"/>
      <c r="DPW84" s="381"/>
      <c r="DQE84" s="392"/>
      <c r="DQF84" s="381"/>
      <c r="DQN84" s="392"/>
      <c r="DQO84" s="381"/>
      <c r="DQW84" s="392"/>
      <c r="DQX84" s="381"/>
      <c r="DRF84" s="392"/>
      <c r="DRG84" s="381"/>
      <c r="DRO84" s="392"/>
      <c r="DRP84" s="381"/>
      <c r="DRX84" s="392"/>
      <c r="DRY84" s="381"/>
      <c r="DSG84" s="392"/>
      <c r="DSH84" s="381"/>
      <c r="DSP84" s="392"/>
      <c r="DSQ84" s="381"/>
      <c r="DSY84" s="392"/>
      <c r="DSZ84" s="381"/>
      <c r="DTH84" s="392"/>
      <c r="DTI84" s="381"/>
      <c r="DTQ84" s="392"/>
      <c r="DTR84" s="381"/>
      <c r="DTZ84" s="392"/>
      <c r="DUA84" s="381"/>
      <c r="DUI84" s="392"/>
      <c r="DUJ84" s="381"/>
      <c r="DUR84" s="392"/>
      <c r="DUS84" s="381"/>
      <c r="DVA84" s="392"/>
      <c r="DVB84" s="381"/>
      <c r="DVJ84" s="392"/>
      <c r="DVK84" s="381"/>
      <c r="DVS84" s="392"/>
      <c r="DVT84" s="381"/>
      <c r="DWB84" s="392"/>
      <c r="DWC84" s="381"/>
      <c r="DWK84" s="392"/>
      <c r="DWL84" s="381"/>
      <c r="DWT84" s="392"/>
      <c r="DWU84" s="381"/>
      <c r="DXC84" s="392"/>
      <c r="DXD84" s="381"/>
      <c r="DXL84" s="392"/>
      <c r="DXM84" s="381"/>
      <c r="DXU84" s="392"/>
      <c r="DXV84" s="381"/>
      <c r="DYD84" s="392"/>
      <c r="DYE84" s="381"/>
      <c r="DYM84" s="392"/>
      <c r="DYN84" s="381"/>
      <c r="DYV84" s="392"/>
      <c r="DYW84" s="381"/>
      <c r="DZE84" s="392"/>
      <c r="DZF84" s="381"/>
      <c r="DZN84" s="392"/>
      <c r="DZO84" s="381"/>
      <c r="DZW84" s="392"/>
      <c r="DZX84" s="381"/>
      <c r="EAF84" s="392"/>
      <c r="EAG84" s="381"/>
      <c r="EAO84" s="392"/>
      <c r="EAP84" s="381"/>
      <c r="EAX84" s="392"/>
      <c r="EAY84" s="381"/>
      <c r="EBG84" s="392"/>
      <c r="EBH84" s="381"/>
      <c r="EBP84" s="392"/>
      <c r="EBQ84" s="381"/>
      <c r="EBY84" s="392"/>
      <c r="EBZ84" s="381"/>
      <c r="ECH84" s="392"/>
      <c r="ECI84" s="381"/>
      <c r="ECQ84" s="392"/>
      <c r="ECR84" s="381"/>
      <c r="ECZ84" s="392"/>
      <c r="EDA84" s="381"/>
      <c r="EDI84" s="392"/>
      <c r="EDJ84" s="381"/>
      <c r="EDR84" s="392"/>
      <c r="EDS84" s="381"/>
      <c r="EEA84" s="392"/>
      <c r="EEB84" s="381"/>
      <c r="EEJ84" s="392"/>
      <c r="EEK84" s="381"/>
      <c r="EES84" s="392"/>
      <c r="EET84" s="381"/>
      <c r="EFB84" s="392"/>
      <c r="EFC84" s="381"/>
      <c r="EFK84" s="392"/>
      <c r="EFL84" s="381"/>
      <c r="EFT84" s="392"/>
      <c r="EFU84" s="381"/>
      <c r="EGC84" s="392"/>
      <c r="EGD84" s="381"/>
      <c r="EGL84" s="392"/>
      <c r="EGM84" s="381"/>
      <c r="EGU84" s="392"/>
      <c r="EGV84" s="381"/>
      <c r="EHD84" s="392"/>
      <c r="EHE84" s="381"/>
      <c r="EHM84" s="392"/>
      <c r="EHN84" s="381"/>
      <c r="EHV84" s="392"/>
      <c r="EHW84" s="381"/>
      <c r="EIE84" s="392"/>
      <c r="EIF84" s="381"/>
      <c r="EIN84" s="392"/>
      <c r="EIO84" s="381"/>
      <c r="EIW84" s="392"/>
      <c r="EIX84" s="381"/>
      <c r="EJF84" s="392"/>
      <c r="EJG84" s="381"/>
      <c r="EJO84" s="392"/>
      <c r="EJP84" s="381"/>
      <c r="EJX84" s="392"/>
      <c r="EJY84" s="381"/>
      <c r="EKG84" s="392"/>
      <c r="EKH84" s="381"/>
      <c r="EKP84" s="392"/>
      <c r="EKQ84" s="381"/>
      <c r="EKY84" s="392"/>
      <c r="EKZ84" s="381"/>
      <c r="ELH84" s="392"/>
      <c r="ELI84" s="381"/>
      <c r="ELQ84" s="392"/>
      <c r="ELR84" s="381"/>
      <c r="ELZ84" s="392"/>
      <c r="EMA84" s="381"/>
      <c r="EMI84" s="392"/>
      <c r="EMJ84" s="381"/>
      <c r="EMR84" s="392"/>
      <c r="EMS84" s="381"/>
      <c r="ENA84" s="392"/>
      <c r="ENB84" s="381"/>
      <c r="ENJ84" s="392"/>
      <c r="ENK84" s="381"/>
      <c r="ENS84" s="392"/>
      <c r="ENT84" s="381"/>
      <c r="EOB84" s="392"/>
      <c r="EOC84" s="381"/>
      <c r="EOK84" s="392"/>
      <c r="EOL84" s="381"/>
      <c r="EOT84" s="392"/>
      <c r="EOU84" s="381"/>
      <c r="EPC84" s="392"/>
      <c r="EPD84" s="381"/>
      <c r="EPL84" s="392"/>
      <c r="EPM84" s="381"/>
      <c r="EPU84" s="392"/>
      <c r="EPV84" s="381"/>
      <c r="EQD84" s="392"/>
      <c r="EQE84" s="381"/>
      <c r="EQM84" s="392"/>
      <c r="EQN84" s="381"/>
      <c r="EQV84" s="392"/>
      <c r="EQW84" s="381"/>
      <c r="ERE84" s="392"/>
      <c r="ERF84" s="381"/>
      <c r="ERN84" s="392"/>
      <c r="ERO84" s="381"/>
      <c r="ERW84" s="392"/>
      <c r="ERX84" s="381"/>
      <c r="ESF84" s="392"/>
      <c r="ESG84" s="381"/>
      <c r="ESO84" s="392"/>
      <c r="ESP84" s="381"/>
      <c r="ESX84" s="392"/>
      <c r="ESY84" s="381"/>
      <c r="ETG84" s="392"/>
      <c r="ETH84" s="381"/>
      <c r="ETP84" s="392"/>
      <c r="ETQ84" s="381"/>
      <c r="ETY84" s="392"/>
      <c r="ETZ84" s="381"/>
      <c r="EUH84" s="392"/>
      <c r="EUI84" s="381"/>
      <c r="EUQ84" s="392"/>
      <c r="EUR84" s="381"/>
      <c r="EUZ84" s="392"/>
      <c r="EVA84" s="381"/>
      <c r="EVI84" s="392"/>
      <c r="EVJ84" s="381"/>
      <c r="EVR84" s="392"/>
      <c r="EVS84" s="381"/>
      <c r="EWA84" s="392"/>
      <c r="EWB84" s="381"/>
      <c r="EWJ84" s="392"/>
      <c r="EWK84" s="381"/>
      <c r="EWS84" s="392"/>
      <c r="EWT84" s="381"/>
      <c r="EXB84" s="392"/>
      <c r="EXC84" s="381"/>
      <c r="EXK84" s="392"/>
      <c r="EXL84" s="381"/>
      <c r="EXT84" s="392"/>
      <c r="EXU84" s="381"/>
      <c r="EYC84" s="392"/>
      <c r="EYD84" s="381"/>
      <c r="EYL84" s="392"/>
      <c r="EYM84" s="381"/>
      <c r="EYU84" s="392"/>
      <c r="EYV84" s="381"/>
      <c r="EZD84" s="392"/>
      <c r="EZE84" s="381"/>
      <c r="EZM84" s="392"/>
      <c r="EZN84" s="381"/>
      <c r="EZV84" s="392"/>
      <c r="EZW84" s="381"/>
      <c r="FAE84" s="392"/>
      <c r="FAF84" s="381"/>
      <c r="FAN84" s="392"/>
      <c r="FAO84" s="381"/>
      <c r="FAW84" s="392"/>
      <c r="FAX84" s="381"/>
      <c r="FBF84" s="392"/>
      <c r="FBG84" s="381"/>
      <c r="FBO84" s="392"/>
      <c r="FBP84" s="381"/>
      <c r="FBX84" s="392"/>
      <c r="FBY84" s="381"/>
      <c r="FCG84" s="392"/>
      <c r="FCH84" s="381"/>
      <c r="FCP84" s="392"/>
      <c r="FCQ84" s="381"/>
      <c r="FCY84" s="392"/>
      <c r="FCZ84" s="381"/>
      <c r="FDH84" s="392"/>
      <c r="FDI84" s="381"/>
      <c r="FDQ84" s="392"/>
      <c r="FDR84" s="381"/>
      <c r="FDZ84" s="392"/>
      <c r="FEA84" s="381"/>
      <c r="FEI84" s="392"/>
      <c r="FEJ84" s="381"/>
      <c r="FER84" s="392"/>
      <c r="FES84" s="381"/>
      <c r="FFA84" s="392"/>
      <c r="FFB84" s="381"/>
      <c r="FFJ84" s="392"/>
      <c r="FFK84" s="381"/>
      <c r="FFS84" s="392"/>
      <c r="FFT84" s="381"/>
      <c r="FGB84" s="392"/>
      <c r="FGC84" s="381"/>
      <c r="FGK84" s="392"/>
      <c r="FGL84" s="381"/>
      <c r="FGT84" s="392"/>
      <c r="FGU84" s="381"/>
      <c r="FHC84" s="392"/>
      <c r="FHD84" s="381"/>
      <c r="FHL84" s="392"/>
      <c r="FHM84" s="381"/>
      <c r="FHU84" s="392"/>
      <c r="FHV84" s="381"/>
      <c r="FID84" s="392"/>
      <c r="FIE84" s="381"/>
      <c r="FIM84" s="392"/>
      <c r="FIN84" s="381"/>
      <c r="FIV84" s="392"/>
      <c r="FIW84" s="381"/>
      <c r="FJE84" s="392"/>
      <c r="FJF84" s="381"/>
      <c r="FJN84" s="392"/>
      <c r="FJO84" s="381"/>
      <c r="FJW84" s="392"/>
      <c r="FJX84" s="381"/>
      <c r="FKF84" s="392"/>
      <c r="FKG84" s="381"/>
      <c r="FKO84" s="392"/>
      <c r="FKP84" s="381"/>
      <c r="FKX84" s="392"/>
      <c r="FKY84" s="381"/>
      <c r="FLG84" s="392"/>
      <c r="FLH84" s="381"/>
      <c r="FLP84" s="392"/>
      <c r="FLQ84" s="381"/>
      <c r="FLY84" s="392"/>
      <c r="FLZ84" s="381"/>
      <c r="FMH84" s="392"/>
      <c r="FMI84" s="381"/>
      <c r="FMQ84" s="392"/>
      <c r="FMR84" s="381"/>
      <c r="FMZ84" s="392"/>
      <c r="FNA84" s="381"/>
      <c r="FNI84" s="392"/>
      <c r="FNJ84" s="381"/>
      <c r="FNR84" s="392"/>
      <c r="FNS84" s="381"/>
      <c r="FOA84" s="392"/>
      <c r="FOB84" s="381"/>
      <c r="FOJ84" s="392"/>
      <c r="FOK84" s="381"/>
      <c r="FOS84" s="392"/>
      <c r="FOT84" s="381"/>
      <c r="FPB84" s="392"/>
      <c r="FPC84" s="381"/>
      <c r="FPK84" s="392"/>
      <c r="FPL84" s="381"/>
      <c r="FPT84" s="392"/>
      <c r="FPU84" s="381"/>
      <c r="FQC84" s="392"/>
      <c r="FQD84" s="381"/>
      <c r="FQL84" s="392"/>
      <c r="FQM84" s="381"/>
      <c r="FQU84" s="392"/>
      <c r="FQV84" s="381"/>
      <c r="FRD84" s="392"/>
      <c r="FRE84" s="381"/>
      <c r="FRM84" s="392"/>
      <c r="FRN84" s="381"/>
      <c r="FRV84" s="392"/>
      <c r="FRW84" s="381"/>
      <c r="FSE84" s="392"/>
      <c r="FSF84" s="381"/>
      <c r="FSN84" s="392"/>
      <c r="FSO84" s="381"/>
      <c r="FSW84" s="392"/>
      <c r="FSX84" s="381"/>
      <c r="FTF84" s="392"/>
      <c r="FTG84" s="381"/>
      <c r="FTO84" s="392"/>
      <c r="FTP84" s="381"/>
      <c r="FTX84" s="392"/>
      <c r="FTY84" s="381"/>
      <c r="FUG84" s="392"/>
      <c r="FUH84" s="381"/>
      <c r="FUP84" s="392"/>
      <c r="FUQ84" s="381"/>
      <c r="FUY84" s="392"/>
      <c r="FUZ84" s="381"/>
      <c r="FVH84" s="392"/>
      <c r="FVI84" s="381"/>
      <c r="FVQ84" s="392"/>
      <c r="FVR84" s="381"/>
      <c r="FVZ84" s="392"/>
      <c r="FWA84" s="381"/>
      <c r="FWI84" s="392"/>
      <c r="FWJ84" s="381"/>
      <c r="FWR84" s="392"/>
      <c r="FWS84" s="381"/>
      <c r="FXA84" s="392"/>
      <c r="FXB84" s="381"/>
      <c r="FXJ84" s="392"/>
      <c r="FXK84" s="381"/>
      <c r="FXS84" s="392"/>
      <c r="FXT84" s="381"/>
      <c r="FYB84" s="392"/>
      <c r="FYC84" s="381"/>
      <c r="FYK84" s="392"/>
      <c r="FYL84" s="381"/>
      <c r="FYT84" s="392"/>
      <c r="FYU84" s="381"/>
      <c r="FZC84" s="392"/>
      <c r="FZD84" s="381"/>
      <c r="FZL84" s="392"/>
      <c r="FZM84" s="381"/>
      <c r="FZU84" s="392"/>
      <c r="FZV84" s="381"/>
      <c r="GAD84" s="392"/>
      <c r="GAE84" s="381"/>
      <c r="GAM84" s="392"/>
      <c r="GAN84" s="381"/>
      <c r="GAV84" s="392"/>
      <c r="GAW84" s="381"/>
      <c r="GBE84" s="392"/>
      <c r="GBF84" s="381"/>
      <c r="GBN84" s="392"/>
      <c r="GBO84" s="381"/>
      <c r="GBW84" s="392"/>
      <c r="GBX84" s="381"/>
      <c r="GCF84" s="392"/>
      <c r="GCG84" s="381"/>
      <c r="GCO84" s="392"/>
      <c r="GCP84" s="381"/>
      <c r="GCX84" s="392"/>
      <c r="GCY84" s="381"/>
      <c r="GDG84" s="392"/>
      <c r="GDH84" s="381"/>
      <c r="GDP84" s="392"/>
      <c r="GDQ84" s="381"/>
      <c r="GDY84" s="392"/>
      <c r="GDZ84" s="381"/>
      <c r="GEH84" s="392"/>
      <c r="GEI84" s="381"/>
      <c r="GEQ84" s="392"/>
      <c r="GER84" s="381"/>
      <c r="GEZ84" s="392"/>
      <c r="GFA84" s="381"/>
      <c r="GFI84" s="392"/>
      <c r="GFJ84" s="381"/>
      <c r="GFR84" s="392"/>
      <c r="GFS84" s="381"/>
      <c r="GGA84" s="392"/>
      <c r="GGB84" s="381"/>
      <c r="GGJ84" s="392"/>
      <c r="GGK84" s="381"/>
      <c r="GGS84" s="392"/>
      <c r="GGT84" s="381"/>
      <c r="GHB84" s="392"/>
      <c r="GHC84" s="381"/>
      <c r="GHK84" s="392"/>
      <c r="GHL84" s="381"/>
      <c r="GHT84" s="392"/>
      <c r="GHU84" s="381"/>
      <c r="GIC84" s="392"/>
      <c r="GID84" s="381"/>
      <c r="GIL84" s="392"/>
      <c r="GIM84" s="381"/>
      <c r="GIU84" s="392"/>
      <c r="GIV84" s="381"/>
      <c r="GJD84" s="392"/>
      <c r="GJE84" s="381"/>
      <c r="GJM84" s="392"/>
      <c r="GJN84" s="381"/>
      <c r="GJV84" s="392"/>
      <c r="GJW84" s="381"/>
      <c r="GKE84" s="392"/>
      <c r="GKF84" s="381"/>
      <c r="GKN84" s="392"/>
      <c r="GKO84" s="381"/>
      <c r="GKW84" s="392"/>
      <c r="GKX84" s="381"/>
      <c r="GLF84" s="392"/>
      <c r="GLG84" s="381"/>
      <c r="GLO84" s="392"/>
      <c r="GLP84" s="381"/>
      <c r="GLX84" s="392"/>
      <c r="GLY84" s="381"/>
      <c r="GMG84" s="392"/>
      <c r="GMH84" s="381"/>
      <c r="GMP84" s="392"/>
      <c r="GMQ84" s="381"/>
      <c r="GMY84" s="392"/>
      <c r="GMZ84" s="381"/>
      <c r="GNH84" s="392"/>
      <c r="GNI84" s="381"/>
      <c r="GNQ84" s="392"/>
      <c r="GNR84" s="381"/>
      <c r="GNZ84" s="392"/>
      <c r="GOA84" s="381"/>
      <c r="GOI84" s="392"/>
      <c r="GOJ84" s="381"/>
      <c r="GOR84" s="392"/>
      <c r="GOS84" s="381"/>
      <c r="GPA84" s="392"/>
      <c r="GPB84" s="381"/>
      <c r="GPJ84" s="392"/>
      <c r="GPK84" s="381"/>
      <c r="GPS84" s="392"/>
      <c r="GPT84" s="381"/>
      <c r="GQB84" s="392"/>
      <c r="GQC84" s="381"/>
      <c r="GQK84" s="392"/>
      <c r="GQL84" s="381"/>
      <c r="GQT84" s="392"/>
      <c r="GQU84" s="381"/>
      <c r="GRC84" s="392"/>
      <c r="GRD84" s="381"/>
      <c r="GRL84" s="392"/>
      <c r="GRM84" s="381"/>
      <c r="GRU84" s="392"/>
      <c r="GRV84" s="381"/>
      <c r="GSD84" s="392"/>
      <c r="GSE84" s="381"/>
      <c r="GSM84" s="392"/>
      <c r="GSN84" s="381"/>
      <c r="GSV84" s="392"/>
      <c r="GSW84" s="381"/>
      <c r="GTE84" s="392"/>
      <c r="GTF84" s="381"/>
      <c r="GTN84" s="392"/>
      <c r="GTO84" s="381"/>
      <c r="GTW84" s="392"/>
      <c r="GTX84" s="381"/>
      <c r="GUF84" s="392"/>
      <c r="GUG84" s="381"/>
      <c r="GUO84" s="392"/>
      <c r="GUP84" s="381"/>
      <c r="GUX84" s="392"/>
      <c r="GUY84" s="381"/>
      <c r="GVG84" s="392"/>
      <c r="GVH84" s="381"/>
      <c r="GVP84" s="392"/>
      <c r="GVQ84" s="381"/>
      <c r="GVY84" s="392"/>
      <c r="GVZ84" s="381"/>
      <c r="GWH84" s="392"/>
      <c r="GWI84" s="381"/>
      <c r="GWQ84" s="392"/>
      <c r="GWR84" s="381"/>
      <c r="GWZ84" s="392"/>
      <c r="GXA84" s="381"/>
      <c r="GXI84" s="392"/>
      <c r="GXJ84" s="381"/>
      <c r="GXR84" s="392"/>
      <c r="GXS84" s="381"/>
      <c r="GYA84" s="392"/>
      <c r="GYB84" s="381"/>
      <c r="GYJ84" s="392"/>
      <c r="GYK84" s="381"/>
      <c r="GYS84" s="392"/>
      <c r="GYT84" s="381"/>
      <c r="GZB84" s="392"/>
      <c r="GZC84" s="381"/>
      <c r="GZK84" s="392"/>
      <c r="GZL84" s="381"/>
      <c r="GZT84" s="392"/>
      <c r="GZU84" s="381"/>
      <c r="HAC84" s="392"/>
      <c r="HAD84" s="381"/>
      <c r="HAL84" s="392"/>
      <c r="HAM84" s="381"/>
      <c r="HAU84" s="392"/>
      <c r="HAV84" s="381"/>
      <c r="HBD84" s="392"/>
      <c r="HBE84" s="381"/>
      <c r="HBM84" s="392"/>
      <c r="HBN84" s="381"/>
      <c r="HBV84" s="392"/>
      <c r="HBW84" s="381"/>
      <c r="HCE84" s="392"/>
      <c r="HCF84" s="381"/>
      <c r="HCN84" s="392"/>
      <c r="HCO84" s="381"/>
      <c r="HCW84" s="392"/>
      <c r="HCX84" s="381"/>
      <c r="HDF84" s="392"/>
      <c r="HDG84" s="381"/>
      <c r="HDO84" s="392"/>
      <c r="HDP84" s="381"/>
      <c r="HDX84" s="392"/>
      <c r="HDY84" s="381"/>
      <c r="HEG84" s="392"/>
      <c r="HEH84" s="381"/>
      <c r="HEP84" s="392"/>
      <c r="HEQ84" s="381"/>
      <c r="HEY84" s="392"/>
      <c r="HEZ84" s="381"/>
      <c r="HFH84" s="392"/>
      <c r="HFI84" s="381"/>
      <c r="HFQ84" s="392"/>
      <c r="HFR84" s="381"/>
      <c r="HFZ84" s="392"/>
      <c r="HGA84" s="381"/>
      <c r="HGI84" s="392"/>
      <c r="HGJ84" s="381"/>
      <c r="HGR84" s="392"/>
      <c r="HGS84" s="381"/>
      <c r="HHA84" s="392"/>
      <c r="HHB84" s="381"/>
      <c r="HHJ84" s="392"/>
      <c r="HHK84" s="381"/>
      <c r="HHS84" s="392"/>
      <c r="HHT84" s="381"/>
      <c r="HIB84" s="392"/>
      <c r="HIC84" s="381"/>
      <c r="HIK84" s="392"/>
      <c r="HIL84" s="381"/>
      <c r="HIT84" s="392"/>
      <c r="HIU84" s="381"/>
      <c r="HJC84" s="392"/>
      <c r="HJD84" s="381"/>
      <c r="HJL84" s="392"/>
      <c r="HJM84" s="381"/>
      <c r="HJU84" s="392"/>
      <c r="HJV84" s="381"/>
      <c r="HKD84" s="392"/>
      <c r="HKE84" s="381"/>
      <c r="HKM84" s="392"/>
      <c r="HKN84" s="381"/>
      <c r="HKV84" s="392"/>
      <c r="HKW84" s="381"/>
      <c r="HLE84" s="392"/>
      <c r="HLF84" s="381"/>
      <c r="HLN84" s="392"/>
      <c r="HLO84" s="381"/>
      <c r="HLW84" s="392"/>
      <c r="HLX84" s="381"/>
      <c r="HMF84" s="392"/>
      <c r="HMG84" s="381"/>
      <c r="HMO84" s="392"/>
      <c r="HMP84" s="381"/>
      <c r="HMX84" s="392"/>
      <c r="HMY84" s="381"/>
      <c r="HNG84" s="392"/>
      <c r="HNH84" s="381"/>
      <c r="HNP84" s="392"/>
      <c r="HNQ84" s="381"/>
      <c r="HNY84" s="392"/>
      <c r="HNZ84" s="381"/>
      <c r="HOH84" s="392"/>
      <c r="HOI84" s="381"/>
      <c r="HOQ84" s="392"/>
      <c r="HOR84" s="381"/>
      <c r="HOZ84" s="392"/>
      <c r="HPA84" s="381"/>
      <c r="HPI84" s="392"/>
      <c r="HPJ84" s="381"/>
      <c r="HPR84" s="392"/>
      <c r="HPS84" s="381"/>
      <c r="HQA84" s="392"/>
      <c r="HQB84" s="381"/>
      <c r="HQJ84" s="392"/>
      <c r="HQK84" s="381"/>
      <c r="HQS84" s="392"/>
      <c r="HQT84" s="381"/>
      <c r="HRB84" s="392"/>
      <c r="HRC84" s="381"/>
      <c r="HRK84" s="392"/>
      <c r="HRL84" s="381"/>
      <c r="HRT84" s="392"/>
      <c r="HRU84" s="381"/>
      <c r="HSC84" s="392"/>
      <c r="HSD84" s="381"/>
      <c r="HSL84" s="392"/>
      <c r="HSM84" s="381"/>
      <c r="HSU84" s="392"/>
      <c r="HSV84" s="381"/>
      <c r="HTD84" s="392"/>
      <c r="HTE84" s="381"/>
      <c r="HTM84" s="392"/>
      <c r="HTN84" s="381"/>
      <c r="HTV84" s="392"/>
      <c r="HTW84" s="381"/>
      <c r="HUE84" s="392"/>
      <c r="HUF84" s="381"/>
      <c r="HUN84" s="392"/>
      <c r="HUO84" s="381"/>
      <c r="HUW84" s="392"/>
      <c r="HUX84" s="381"/>
      <c r="HVF84" s="392"/>
      <c r="HVG84" s="381"/>
      <c r="HVO84" s="392"/>
      <c r="HVP84" s="381"/>
      <c r="HVX84" s="392"/>
      <c r="HVY84" s="381"/>
      <c r="HWG84" s="392"/>
      <c r="HWH84" s="381"/>
      <c r="HWP84" s="392"/>
      <c r="HWQ84" s="381"/>
      <c r="HWY84" s="392"/>
      <c r="HWZ84" s="381"/>
      <c r="HXH84" s="392"/>
      <c r="HXI84" s="381"/>
      <c r="HXQ84" s="392"/>
      <c r="HXR84" s="381"/>
      <c r="HXZ84" s="392"/>
      <c r="HYA84" s="381"/>
      <c r="HYI84" s="392"/>
      <c r="HYJ84" s="381"/>
      <c r="HYR84" s="392"/>
      <c r="HYS84" s="381"/>
      <c r="HZA84" s="392"/>
      <c r="HZB84" s="381"/>
      <c r="HZJ84" s="392"/>
      <c r="HZK84" s="381"/>
      <c r="HZS84" s="392"/>
      <c r="HZT84" s="381"/>
      <c r="IAB84" s="392"/>
      <c r="IAC84" s="381"/>
      <c r="IAK84" s="392"/>
      <c r="IAL84" s="381"/>
      <c r="IAT84" s="392"/>
      <c r="IAU84" s="381"/>
      <c r="IBC84" s="392"/>
      <c r="IBD84" s="381"/>
      <c r="IBL84" s="392"/>
      <c r="IBM84" s="381"/>
      <c r="IBU84" s="392"/>
      <c r="IBV84" s="381"/>
      <c r="ICD84" s="392"/>
      <c r="ICE84" s="381"/>
      <c r="ICM84" s="392"/>
      <c r="ICN84" s="381"/>
      <c r="ICV84" s="392"/>
      <c r="ICW84" s="381"/>
      <c r="IDE84" s="392"/>
      <c r="IDF84" s="381"/>
      <c r="IDN84" s="392"/>
      <c r="IDO84" s="381"/>
      <c r="IDW84" s="392"/>
      <c r="IDX84" s="381"/>
      <c r="IEF84" s="392"/>
      <c r="IEG84" s="381"/>
      <c r="IEO84" s="392"/>
      <c r="IEP84" s="381"/>
      <c r="IEX84" s="392"/>
      <c r="IEY84" s="381"/>
      <c r="IFG84" s="392"/>
      <c r="IFH84" s="381"/>
      <c r="IFP84" s="392"/>
      <c r="IFQ84" s="381"/>
      <c r="IFY84" s="392"/>
      <c r="IFZ84" s="381"/>
      <c r="IGH84" s="392"/>
      <c r="IGI84" s="381"/>
      <c r="IGQ84" s="392"/>
      <c r="IGR84" s="381"/>
      <c r="IGZ84" s="392"/>
      <c r="IHA84" s="381"/>
      <c r="IHI84" s="392"/>
      <c r="IHJ84" s="381"/>
      <c r="IHR84" s="392"/>
      <c r="IHS84" s="381"/>
      <c r="IIA84" s="392"/>
      <c r="IIB84" s="381"/>
      <c r="IIJ84" s="392"/>
      <c r="IIK84" s="381"/>
      <c r="IIS84" s="392"/>
      <c r="IIT84" s="381"/>
      <c r="IJB84" s="392"/>
      <c r="IJC84" s="381"/>
      <c r="IJK84" s="392"/>
      <c r="IJL84" s="381"/>
      <c r="IJT84" s="392"/>
      <c r="IJU84" s="381"/>
      <c r="IKC84" s="392"/>
      <c r="IKD84" s="381"/>
      <c r="IKL84" s="392"/>
      <c r="IKM84" s="381"/>
      <c r="IKU84" s="392"/>
      <c r="IKV84" s="381"/>
      <c r="ILD84" s="392"/>
      <c r="ILE84" s="381"/>
      <c r="ILM84" s="392"/>
      <c r="ILN84" s="381"/>
      <c r="ILV84" s="392"/>
      <c r="ILW84" s="381"/>
      <c r="IME84" s="392"/>
      <c r="IMF84" s="381"/>
      <c r="IMN84" s="392"/>
      <c r="IMO84" s="381"/>
      <c r="IMW84" s="392"/>
      <c r="IMX84" s="381"/>
      <c r="INF84" s="392"/>
      <c r="ING84" s="381"/>
      <c r="INO84" s="392"/>
      <c r="INP84" s="381"/>
      <c r="INX84" s="392"/>
      <c r="INY84" s="381"/>
      <c r="IOG84" s="392"/>
      <c r="IOH84" s="381"/>
      <c r="IOP84" s="392"/>
      <c r="IOQ84" s="381"/>
      <c r="IOY84" s="392"/>
      <c r="IOZ84" s="381"/>
      <c r="IPH84" s="392"/>
      <c r="IPI84" s="381"/>
      <c r="IPQ84" s="392"/>
      <c r="IPR84" s="381"/>
      <c r="IPZ84" s="392"/>
      <c r="IQA84" s="381"/>
      <c r="IQI84" s="392"/>
      <c r="IQJ84" s="381"/>
      <c r="IQR84" s="392"/>
      <c r="IQS84" s="381"/>
      <c r="IRA84" s="392"/>
      <c r="IRB84" s="381"/>
      <c r="IRJ84" s="392"/>
      <c r="IRK84" s="381"/>
      <c r="IRS84" s="392"/>
      <c r="IRT84" s="381"/>
      <c r="ISB84" s="392"/>
      <c r="ISC84" s="381"/>
      <c r="ISK84" s="392"/>
      <c r="ISL84" s="381"/>
      <c r="IST84" s="392"/>
      <c r="ISU84" s="381"/>
      <c r="ITC84" s="392"/>
      <c r="ITD84" s="381"/>
      <c r="ITL84" s="392"/>
      <c r="ITM84" s="381"/>
      <c r="ITU84" s="392"/>
      <c r="ITV84" s="381"/>
      <c r="IUD84" s="392"/>
      <c r="IUE84" s="381"/>
      <c r="IUM84" s="392"/>
      <c r="IUN84" s="381"/>
      <c r="IUV84" s="392"/>
      <c r="IUW84" s="381"/>
      <c r="IVE84" s="392"/>
      <c r="IVF84" s="381"/>
      <c r="IVN84" s="392"/>
      <c r="IVO84" s="381"/>
      <c r="IVW84" s="392"/>
      <c r="IVX84" s="381"/>
      <c r="IWF84" s="392"/>
      <c r="IWG84" s="381"/>
      <c r="IWO84" s="392"/>
      <c r="IWP84" s="381"/>
      <c r="IWX84" s="392"/>
      <c r="IWY84" s="381"/>
      <c r="IXG84" s="392"/>
      <c r="IXH84" s="381"/>
      <c r="IXP84" s="392"/>
      <c r="IXQ84" s="381"/>
      <c r="IXY84" s="392"/>
      <c r="IXZ84" s="381"/>
      <c r="IYH84" s="392"/>
      <c r="IYI84" s="381"/>
      <c r="IYQ84" s="392"/>
      <c r="IYR84" s="381"/>
      <c r="IYZ84" s="392"/>
      <c r="IZA84" s="381"/>
      <c r="IZI84" s="392"/>
      <c r="IZJ84" s="381"/>
      <c r="IZR84" s="392"/>
      <c r="IZS84" s="381"/>
      <c r="JAA84" s="392"/>
      <c r="JAB84" s="381"/>
      <c r="JAJ84" s="392"/>
      <c r="JAK84" s="381"/>
      <c r="JAS84" s="392"/>
      <c r="JAT84" s="381"/>
      <c r="JBB84" s="392"/>
      <c r="JBC84" s="381"/>
      <c r="JBK84" s="392"/>
      <c r="JBL84" s="381"/>
      <c r="JBT84" s="392"/>
      <c r="JBU84" s="381"/>
      <c r="JCC84" s="392"/>
      <c r="JCD84" s="381"/>
      <c r="JCL84" s="392"/>
      <c r="JCM84" s="381"/>
      <c r="JCU84" s="392"/>
      <c r="JCV84" s="381"/>
      <c r="JDD84" s="392"/>
      <c r="JDE84" s="381"/>
      <c r="JDM84" s="392"/>
      <c r="JDN84" s="381"/>
      <c r="JDV84" s="392"/>
      <c r="JDW84" s="381"/>
      <c r="JEE84" s="392"/>
      <c r="JEF84" s="381"/>
      <c r="JEN84" s="392"/>
      <c r="JEO84" s="381"/>
      <c r="JEW84" s="392"/>
      <c r="JEX84" s="381"/>
      <c r="JFF84" s="392"/>
      <c r="JFG84" s="381"/>
      <c r="JFO84" s="392"/>
      <c r="JFP84" s="381"/>
      <c r="JFX84" s="392"/>
      <c r="JFY84" s="381"/>
      <c r="JGG84" s="392"/>
      <c r="JGH84" s="381"/>
      <c r="JGP84" s="392"/>
      <c r="JGQ84" s="381"/>
      <c r="JGY84" s="392"/>
      <c r="JGZ84" s="381"/>
      <c r="JHH84" s="392"/>
      <c r="JHI84" s="381"/>
      <c r="JHQ84" s="392"/>
      <c r="JHR84" s="381"/>
      <c r="JHZ84" s="392"/>
      <c r="JIA84" s="381"/>
      <c r="JII84" s="392"/>
      <c r="JIJ84" s="381"/>
      <c r="JIR84" s="392"/>
      <c r="JIS84" s="381"/>
      <c r="JJA84" s="392"/>
      <c r="JJB84" s="381"/>
      <c r="JJJ84" s="392"/>
      <c r="JJK84" s="381"/>
      <c r="JJS84" s="392"/>
      <c r="JJT84" s="381"/>
      <c r="JKB84" s="392"/>
      <c r="JKC84" s="381"/>
      <c r="JKK84" s="392"/>
      <c r="JKL84" s="381"/>
      <c r="JKT84" s="392"/>
      <c r="JKU84" s="381"/>
      <c r="JLC84" s="392"/>
      <c r="JLD84" s="381"/>
      <c r="JLL84" s="392"/>
      <c r="JLM84" s="381"/>
      <c r="JLU84" s="392"/>
      <c r="JLV84" s="381"/>
      <c r="JMD84" s="392"/>
      <c r="JME84" s="381"/>
      <c r="JMM84" s="392"/>
      <c r="JMN84" s="381"/>
      <c r="JMV84" s="392"/>
      <c r="JMW84" s="381"/>
      <c r="JNE84" s="392"/>
      <c r="JNF84" s="381"/>
      <c r="JNN84" s="392"/>
      <c r="JNO84" s="381"/>
      <c r="JNW84" s="392"/>
      <c r="JNX84" s="381"/>
      <c r="JOF84" s="392"/>
      <c r="JOG84" s="381"/>
      <c r="JOO84" s="392"/>
      <c r="JOP84" s="381"/>
      <c r="JOX84" s="392"/>
      <c r="JOY84" s="381"/>
      <c r="JPG84" s="392"/>
      <c r="JPH84" s="381"/>
      <c r="JPP84" s="392"/>
      <c r="JPQ84" s="381"/>
      <c r="JPY84" s="392"/>
      <c r="JPZ84" s="381"/>
      <c r="JQH84" s="392"/>
      <c r="JQI84" s="381"/>
      <c r="JQQ84" s="392"/>
      <c r="JQR84" s="381"/>
      <c r="JQZ84" s="392"/>
      <c r="JRA84" s="381"/>
      <c r="JRI84" s="392"/>
      <c r="JRJ84" s="381"/>
      <c r="JRR84" s="392"/>
      <c r="JRS84" s="381"/>
      <c r="JSA84" s="392"/>
      <c r="JSB84" s="381"/>
      <c r="JSJ84" s="392"/>
      <c r="JSK84" s="381"/>
      <c r="JSS84" s="392"/>
      <c r="JST84" s="381"/>
      <c r="JTB84" s="392"/>
      <c r="JTC84" s="381"/>
      <c r="JTK84" s="392"/>
      <c r="JTL84" s="381"/>
      <c r="JTT84" s="392"/>
      <c r="JTU84" s="381"/>
      <c r="JUC84" s="392"/>
      <c r="JUD84" s="381"/>
      <c r="JUL84" s="392"/>
      <c r="JUM84" s="381"/>
      <c r="JUU84" s="392"/>
      <c r="JUV84" s="381"/>
      <c r="JVD84" s="392"/>
      <c r="JVE84" s="381"/>
      <c r="JVM84" s="392"/>
      <c r="JVN84" s="381"/>
      <c r="JVV84" s="392"/>
      <c r="JVW84" s="381"/>
      <c r="JWE84" s="392"/>
      <c r="JWF84" s="381"/>
      <c r="JWN84" s="392"/>
      <c r="JWO84" s="381"/>
      <c r="JWW84" s="392"/>
      <c r="JWX84" s="381"/>
      <c r="JXF84" s="392"/>
      <c r="JXG84" s="381"/>
      <c r="JXO84" s="392"/>
      <c r="JXP84" s="381"/>
      <c r="JXX84" s="392"/>
      <c r="JXY84" s="381"/>
      <c r="JYG84" s="392"/>
      <c r="JYH84" s="381"/>
      <c r="JYP84" s="392"/>
      <c r="JYQ84" s="381"/>
      <c r="JYY84" s="392"/>
      <c r="JYZ84" s="381"/>
      <c r="JZH84" s="392"/>
      <c r="JZI84" s="381"/>
      <c r="JZQ84" s="392"/>
      <c r="JZR84" s="381"/>
      <c r="JZZ84" s="392"/>
      <c r="KAA84" s="381"/>
      <c r="KAI84" s="392"/>
      <c r="KAJ84" s="381"/>
      <c r="KAR84" s="392"/>
      <c r="KAS84" s="381"/>
      <c r="KBA84" s="392"/>
      <c r="KBB84" s="381"/>
      <c r="KBJ84" s="392"/>
      <c r="KBK84" s="381"/>
      <c r="KBS84" s="392"/>
      <c r="KBT84" s="381"/>
      <c r="KCB84" s="392"/>
      <c r="KCC84" s="381"/>
      <c r="KCK84" s="392"/>
      <c r="KCL84" s="381"/>
      <c r="KCT84" s="392"/>
      <c r="KCU84" s="381"/>
      <c r="KDC84" s="392"/>
      <c r="KDD84" s="381"/>
      <c r="KDL84" s="392"/>
      <c r="KDM84" s="381"/>
      <c r="KDU84" s="392"/>
      <c r="KDV84" s="381"/>
      <c r="KED84" s="392"/>
      <c r="KEE84" s="381"/>
      <c r="KEM84" s="392"/>
      <c r="KEN84" s="381"/>
      <c r="KEV84" s="392"/>
      <c r="KEW84" s="381"/>
      <c r="KFE84" s="392"/>
      <c r="KFF84" s="381"/>
      <c r="KFN84" s="392"/>
      <c r="KFO84" s="381"/>
      <c r="KFW84" s="392"/>
      <c r="KFX84" s="381"/>
      <c r="KGF84" s="392"/>
      <c r="KGG84" s="381"/>
      <c r="KGO84" s="392"/>
      <c r="KGP84" s="381"/>
      <c r="KGX84" s="392"/>
      <c r="KGY84" s="381"/>
      <c r="KHG84" s="392"/>
      <c r="KHH84" s="381"/>
      <c r="KHP84" s="392"/>
      <c r="KHQ84" s="381"/>
      <c r="KHY84" s="392"/>
      <c r="KHZ84" s="381"/>
      <c r="KIH84" s="392"/>
      <c r="KII84" s="381"/>
      <c r="KIQ84" s="392"/>
      <c r="KIR84" s="381"/>
      <c r="KIZ84" s="392"/>
      <c r="KJA84" s="381"/>
      <c r="KJI84" s="392"/>
      <c r="KJJ84" s="381"/>
      <c r="KJR84" s="392"/>
      <c r="KJS84" s="381"/>
      <c r="KKA84" s="392"/>
      <c r="KKB84" s="381"/>
      <c r="KKJ84" s="392"/>
      <c r="KKK84" s="381"/>
      <c r="KKS84" s="392"/>
      <c r="KKT84" s="381"/>
      <c r="KLB84" s="392"/>
      <c r="KLC84" s="381"/>
      <c r="KLK84" s="392"/>
      <c r="KLL84" s="381"/>
      <c r="KLT84" s="392"/>
      <c r="KLU84" s="381"/>
      <c r="KMC84" s="392"/>
      <c r="KMD84" s="381"/>
      <c r="KML84" s="392"/>
      <c r="KMM84" s="381"/>
      <c r="KMU84" s="392"/>
      <c r="KMV84" s="381"/>
      <c r="KND84" s="392"/>
      <c r="KNE84" s="381"/>
      <c r="KNM84" s="392"/>
      <c r="KNN84" s="381"/>
      <c r="KNV84" s="392"/>
      <c r="KNW84" s="381"/>
      <c r="KOE84" s="392"/>
      <c r="KOF84" s="381"/>
      <c r="KON84" s="392"/>
      <c r="KOO84" s="381"/>
      <c r="KOW84" s="392"/>
      <c r="KOX84" s="381"/>
      <c r="KPF84" s="392"/>
      <c r="KPG84" s="381"/>
      <c r="KPO84" s="392"/>
      <c r="KPP84" s="381"/>
      <c r="KPX84" s="392"/>
      <c r="KPY84" s="381"/>
      <c r="KQG84" s="392"/>
      <c r="KQH84" s="381"/>
      <c r="KQP84" s="392"/>
      <c r="KQQ84" s="381"/>
      <c r="KQY84" s="392"/>
      <c r="KQZ84" s="381"/>
      <c r="KRH84" s="392"/>
      <c r="KRI84" s="381"/>
      <c r="KRQ84" s="392"/>
      <c r="KRR84" s="381"/>
      <c r="KRZ84" s="392"/>
      <c r="KSA84" s="381"/>
      <c r="KSI84" s="392"/>
      <c r="KSJ84" s="381"/>
      <c r="KSR84" s="392"/>
      <c r="KSS84" s="381"/>
      <c r="KTA84" s="392"/>
      <c r="KTB84" s="381"/>
      <c r="KTJ84" s="392"/>
      <c r="KTK84" s="381"/>
      <c r="KTS84" s="392"/>
      <c r="KTT84" s="381"/>
      <c r="KUB84" s="392"/>
      <c r="KUC84" s="381"/>
      <c r="KUK84" s="392"/>
      <c r="KUL84" s="381"/>
      <c r="KUT84" s="392"/>
      <c r="KUU84" s="381"/>
      <c r="KVC84" s="392"/>
      <c r="KVD84" s="381"/>
      <c r="KVL84" s="392"/>
      <c r="KVM84" s="381"/>
      <c r="KVU84" s="392"/>
      <c r="KVV84" s="381"/>
      <c r="KWD84" s="392"/>
      <c r="KWE84" s="381"/>
      <c r="KWM84" s="392"/>
      <c r="KWN84" s="381"/>
      <c r="KWV84" s="392"/>
      <c r="KWW84" s="381"/>
      <c r="KXE84" s="392"/>
      <c r="KXF84" s="381"/>
      <c r="KXN84" s="392"/>
      <c r="KXO84" s="381"/>
      <c r="KXW84" s="392"/>
      <c r="KXX84" s="381"/>
      <c r="KYF84" s="392"/>
      <c r="KYG84" s="381"/>
      <c r="KYO84" s="392"/>
      <c r="KYP84" s="381"/>
      <c r="KYX84" s="392"/>
      <c r="KYY84" s="381"/>
      <c r="KZG84" s="392"/>
      <c r="KZH84" s="381"/>
      <c r="KZP84" s="392"/>
      <c r="KZQ84" s="381"/>
      <c r="KZY84" s="392"/>
      <c r="KZZ84" s="381"/>
      <c r="LAH84" s="392"/>
      <c r="LAI84" s="381"/>
      <c r="LAQ84" s="392"/>
      <c r="LAR84" s="381"/>
      <c r="LAZ84" s="392"/>
      <c r="LBA84" s="381"/>
      <c r="LBI84" s="392"/>
      <c r="LBJ84" s="381"/>
      <c r="LBR84" s="392"/>
      <c r="LBS84" s="381"/>
      <c r="LCA84" s="392"/>
      <c r="LCB84" s="381"/>
      <c r="LCJ84" s="392"/>
      <c r="LCK84" s="381"/>
      <c r="LCS84" s="392"/>
      <c r="LCT84" s="381"/>
      <c r="LDB84" s="392"/>
      <c r="LDC84" s="381"/>
      <c r="LDK84" s="392"/>
      <c r="LDL84" s="381"/>
      <c r="LDT84" s="392"/>
      <c r="LDU84" s="381"/>
      <c r="LEC84" s="392"/>
      <c r="LED84" s="381"/>
      <c r="LEL84" s="392"/>
      <c r="LEM84" s="381"/>
      <c r="LEU84" s="392"/>
      <c r="LEV84" s="381"/>
      <c r="LFD84" s="392"/>
      <c r="LFE84" s="381"/>
      <c r="LFM84" s="392"/>
      <c r="LFN84" s="381"/>
      <c r="LFV84" s="392"/>
      <c r="LFW84" s="381"/>
      <c r="LGE84" s="392"/>
      <c r="LGF84" s="381"/>
      <c r="LGN84" s="392"/>
      <c r="LGO84" s="381"/>
      <c r="LGW84" s="392"/>
      <c r="LGX84" s="381"/>
      <c r="LHF84" s="392"/>
      <c r="LHG84" s="381"/>
      <c r="LHO84" s="392"/>
      <c r="LHP84" s="381"/>
      <c r="LHX84" s="392"/>
      <c r="LHY84" s="381"/>
      <c r="LIG84" s="392"/>
      <c r="LIH84" s="381"/>
      <c r="LIP84" s="392"/>
      <c r="LIQ84" s="381"/>
      <c r="LIY84" s="392"/>
      <c r="LIZ84" s="381"/>
      <c r="LJH84" s="392"/>
      <c r="LJI84" s="381"/>
      <c r="LJQ84" s="392"/>
      <c r="LJR84" s="381"/>
      <c r="LJZ84" s="392"/>
      <c r="LKA84" s="381"/>
      <c r="LKI84" s="392"/>
      <c r="LKJ84" s="381"/>
      <c r="LKR84" s="392"/>
      <c r="LKS84" s="381"/>
      <c r="LLA84" s="392"/>
      <c r="LLB84" s="381"/>
      <c r="LLJ84" s="392"/>
      <c r="LLK84" s="381"/>
      <c r="LLS84" s="392"/>
      <c r="LLT84" s="381"/>
      <c r="LMB84" s="392"/>
      <c r="LMC84" s="381"/>
      <c r="LMK84" s="392"/>
      <c r="LML84" s="381"/>
      <c r="LMT84" s="392"/>
      <c r="LMU84" s="381"/>
      <c r="LNC84" s="392"/>
      <c r="LND84" s="381"/>
      <c r="LNL84" s="392"/>
      <c r="LNM84" s="381"/>
      <c r="LNU84" s="392"/>
      <c r="LNV84" s="381"/>
      <c r="LOD84" s="392"/>
      <c r="LOE84" s="381"/>
      <c r="LOM84" s="392"/>
      <c r="LON84" s="381"/>
      <c r="LOV84" s="392"/>
      <c r="LOW84" s="381"/>
      <c r="LPE84" s="392"/>
      <c r="LPF84" s="381"/>
      <c r="LPN84" s="392"/>
      <c r="LPO84" s="381"/>
      <c r="LPW84" s="392"/>
      <c r="LPX84" s="381"/>
      <c r="LQF84" s="392"/>
      <c r="LQG84" s="381"/>
      <c r="LQO84" s="392"/>
      <c r="LQP84" s="381"/>
      <c r="LQX84" s="392"/>
      <c r="LQY84" s="381"/>
      <c r="LRG84" s="392"/>
      <c r="LRH84" s="381"/>
      <c r="LRP84" s="392"/>
      <c r="LRQ84" s="381"/>
      <c r="LRY84" s="392"/>
      <c r="LRZ84" s="381"/>
      <c r="LSH84" s="392"/>
      <c r="LSI84" s="381"/>
      <c r="LSQ84" s="392"/>
      <c r="LSR84" s="381"/>
      <c r="LSZ84" s="392"/>
      <c r="LTA84" s="381"/>
      <c r="LTI84" s="392"/>
      <c r="LTJ84" s="381"/>
      <c r="LTR84" s="392"/>
      <c r="LTS84" s="381"/>
      <c r="LUA84" s="392"/>
      <c r="LUB84" s="381"/>
      <c r="LUJ84" s="392"/>
      <c r="LUK84" s="381"/>
      <c r="LUS84" s="392"/>
      <c r="LUT84" s="381"/>
      <c r="LVB84" s="392"/>
      <c r="LVC84" s="381"/>
      <c r="LVK84" s="392"/>
      <c r="LVL84" s="381"/>
      <c r="LVT84" s="392"/>
      <c r="LVU84" s="381"/>
      <c r="LWC84" s="392"/>
      <c r="LWD84" s="381"/>
      <c r="LWL84" s="392"/>
      <c r="LWM84" s="381"/>
      <c r="LWU84" s="392"/>
      <c r="LWV84" s="381"/>
      <c r="LXD84" s="392"/>
      <c r="LXE84" s="381"/>
      <c r="LXM84" s="392"/>
      <c r="LXN84" s="381"/>
      <c r="LXV84" s="392"/>
      <c r="LXW84" s="381"/>
      <c r="LYE84" s="392"/>
      <c r="LYF84" s="381"/>
      <c r="LYN84" s="392"/>
      <c r="LYO84" s="381"/>
      <c r="LYW84" s="392"/>
      <c r="LYX84" s="381"/>
      <c r="LZF84" s="392"/>
      <c r="LZG84" s="381"/>
      <c r="LZO84" s="392"/>
      <c r="LZP84" s="381"/>
      <c r="LZX84" s="392"/>
      <c r="LZY84" s="381"/>
      <c r="MAG84" s="392"/>
      <c r="MAH84" s="381"/>
      <c r="MAP84" s="392"/>
      <c r="MAQ84" s="381"/>
      <c r="MAY84" s="392"/>
      <c r="MAZ84" s="381"/>
      <c r="MBH84" s="392"/>
      <c r="MBI84" s="381"/>
      <c r="MBQ84" s="392"/>
      <c r="MBR84" s="381"/>
      <c r="MBZ84" s="392"/>
      <c r="MCA84" s="381"/>
      <c r="MCI84" s="392"/>
      <c r="MCJ84" s="381"/>
      <c r="MCR84" s="392"/>
      <c r="MCS84" s="381"/>
      <c r="MDA84" s="392"/>
      <c r="MDB84" s="381"/>
      <c r="MDJ84" s="392"/>
      <c r="MDK84" s="381"/>
      <c r="MDS84" s="392"/>
      <c r="MDT84" s="381"/>
      <c r="MEB84" s="392"/>
      <c r="MEC84" s="381"/>
      <c r="MEK84" s="392"/>
      <c r="MEL84" s="381"/>
      <c r="MET84" s="392"/>
      <c r="MEU84" s="381"/>
      <c r="MFC84" s="392"/>
      <c r="MFD84" s="381"/>
      <c r="MFL84" s="392"/>
      <c r="MFM84" s="381"/>
      <c r="MFU84" s="392"/>
      <c r="MFV84" s="381"/>
      <c r="MGD84" s="392"/>
      <c r="MGE84" s="381"/>
      <c r="MGM84" s="392"/>
      <c r="MGN84" s="381"/>
      <c r="MGV84" s="392"/>
      <c r="MGW84" s="381"/>
      <c r="MHE84" s="392"/>
      <c r="MHF84" s="381"/>
      <c r="MHN84" s="392"/>
      <c r="MHO84" s="381"/>
      <c r="MHW84" s="392"/>
      <c r="MHX84" s="381"/>
      <c r="MIF84" s="392"/>
      <c r="MIG84" s="381"/>
      <c r="MIO84" s="392"/>
      <c r="MIP84" s="381"/>
      <c r="MIX84" s="392"/>
      <c r="MIY84" s="381"/>
      <c r="MJG84" s="392"/>
      <c r="MJH84" s="381"/>
      <c r="MJP84" s="392"/>
      <c r="MJQ84" s="381"/>
      <c r="MJY84" s="392"/>
      <c r="MJZ84" s="381"/>
      <c r="MKH84" s="392"/>
      <c r="MKI84" s="381"/>
      <c r="MKQ84" s="392"/>
      <c r="MKR84" s="381"/>
      <c r="MKZ84" s="392"/>
      <c r="MLA84" s="381"/>
      <c r="MLI84" s="392"/>
      <c r="MLJ84" s="381"/>
      <c r="MLR84" s="392"/>
      <c r="MLS84" s="381"/>
      <c r="MMA84" s="392"/>
      <c r="MMB84" s="381"/>
      <c r="MMJ84" s="392"/>
      <c r="MMK84" s="381"/>
      <c r="MMS84" s="392"/>
      <c r="MMT84" s="381"/>
      <c r="MNB84" s="392"/>
      <c r="MNC84" s="381"/>
      <c r="MNK84" s="392"/>
      <c r="MNL84" s="381"/>
      <c r="MNT84" s="392"/>
      <c r="MNU84" s="381"/>
      <c r="MOC84" s="392"/>
      <c r="MOD84" s="381"/>
      <c r="MOL84" s="392"/>
      <c r="MOM84" s="381"/>
      <c r="MOU84" s="392"/>
      <c r="MOV84" s="381"/>
      <c r="MPD84" s="392"/>
      <c r="MPE84" s="381"/>
      <c r="MPM84" s="392"/>
      <c r="MPN84" s="381"/>
      <c r="MPV84" s="392"/>
      <c r="MPW84" s="381"/>
      <c r="MQE84" s="392"/>
      <c r="MQF84" s="381"/>
      <c r="MQN84" s="392"/>
      <c r="MQO84" s="381"/>
      <c r="MQW84" s="392"/>
      <c r="MQX84" s="381"/>
      <c r="MRF84" s="392"/>
      <c r="MRG84" s="381"/>
      <c r="MRO84" s="392"/>
      <c r="MRP84" s="381"/>
      <c r="MRX84" s="392"/>
      <c r="MRY84" s="381"/>
      <c r="MSG84" s="392"/>
      <c r="MSH84" s="381"/>
      <c r="MSP84" s="392"/>
      <c r="MSQ84" s="381"/>
      <c r="MSY84" s="392"/>
      <c r="MSZ84" s="381"/>
      <c r="MTH84" s="392"/>
      <c r="MTI84" s="381"/>
      <c r="MTQ84" s="392"/>
      <c r="MTR84" s="381"/>
      <c r="MTZ84" s="392"/>
      <c r="MUA84" s="381"/>
      <c r="MUI84" s="392"/>
      <c r="MUJ84" s="381"/>
      <c r="MUR84" s="392"/>
      <c r="MUS84" s="381"/>
      <c r="MVA84" s="392"/>
      <c r="MVB84" s="381"/>
      <c r="MVJ84" s="392"/>
      <c r="MVK84" s="381"/>
      <c r="MVS84" s="392"/>
      <c r="MVT84" s="381"/>
      <c r="MWB84" s="392"/>
      <c r="MWC84" s="381"/>
      <c r="MWK84" s="392"/>
      <c r="MWL84" s="381"/>
      <c r="MWT84" s="392"/>
      <c r="MWU84" s="381"/>
      <c r="MXC84" s="392"/>
      <c r="MXD84" s="381"/>
      <c r="MXL84" s="392"/>
      <c r="MXM84" s="381"/>
      <c r="MXU84" s="392"/>
      <c r="MXV84" s="381"/>
      <c r="MYD84" s="392"/>
      <c r="MYE84" s="381"/>
      <c r="MYM84" s="392"/>
      <c r="MYN84" s="381"/>
      <c r="MYV84" s="392"/>
      <c r="MYW84" s="381"/>
      <c r="MZE84" s="392"/>
      <c r="MZF84" s="381"/>
      <c r="MZN84" s="392"/>
      <c r="MZO84" s="381"/>
      <c r="MZW84" s="392"/>
      <c r="MZX84" s="381"/>
      <c r="NAF84" s="392"/>
      <c r="NAG84" s="381"/>
      <c r="NAO84" s="392"/>
      <c r="NAP84" s="381"/>
      <c r="NAX84" s="392"/>
      <c r="NAY84" s="381"/>
      <c r="NBG84" s="392"/>
      <c r="NBH84" s="381"/>
      <c r="NBP84" s="392"/>
      <c r="NBQ84" s="381"/>
      <c r="NBY84" s="392"/>
      <c r="NBZ84" s="381"/>
      <c r="NCH84" s="392"/>
      <c r="NCI84" s="381"/>
      <c r="NCQ84" s="392"/>
      <c r="NCR84" s="381"/>
      <c r="NCZ84" s="392"/>
      <c r="NDA84" s="381"/>
      <c r="NDI84" s="392"/>
      <c r="NDJ84" s="381"/>
      <c r="NDR84" s="392"/>
      <c r="NDS84" s="381"/>
      <c r="NEA84" s="392"/>
      <c r="NEB84" s="381"/>
      <c r="NEJ84" s="392"/>
      <c r="NEK84" s="381"/>
      <c r="NES84" s="392"/>
      <c r="NET84" s="381"/>
      <c r="NFB84" s="392"/>
      <c r="NFC84" s="381"/>
      <c r="NFK84" s="392"/>
      <c r="NFL84" s="381"/>
      <c r="NFT84" s="392"/>
      <c r="NFU84" s="381"/>
      <c r="NGC84" s="392"/>
      <c r="NGD84" s="381"/>
      <c r="NGL84" s="392"/>
      <c r="NGM84" s="381"/>
      <c r="NGU84" s="392"/>
      <c r="NGV84" s="381"/>
      <c r="NHD84" s="392"/>
      <c r="NHE84" s="381"/>
      <c r="NHM84" s="392"/>
      <c r="NHN84" s="381"/>
      <c r="NHV84" s="392"/>
      <c r="NHW84" s="381"/>
      <c r="NIE84" s="392"/>
      <c r="NIF84" s="381"/>
      <c r="NIN84" s="392"/>
      <c r="NIO84" s="381"/>
      <c r="NIW84" s="392"/>
      <c r="NIX84" s="381"/>
      <c r="NJF84" s="392"/>
      <c r="NJG84" s="381"/>
      <c r="NJO84" s="392"/>
      <c r="NJP84" s="381"/>
      <c r="NJX84" s="392"/>
      <c r="NJY84" s="381"/>
      <c r="NKG84" s="392"/>
      <c r="NKH84" s="381"/>
      <c r="NKP84" s="392"/>
      <c r="NKQ84" s="381"/>
      <c r="NKY84" s="392"/>
      <c r="NKZ84" s="381"/>
      <c r="NLH84" s="392"/>
      <c r="NLI84" s="381"/>
      <c r="NLQ84" s="392"/>
      <c r="NLR84" s="381"/>
      <c r="NLZ84" s="392"/>
      <c r="NMA84" s="381"/>
      <c r="NMI84" s="392"/>
      <c r="NMJ84" s="381"/>
      <c r="NMR84" s="392"/>
      <c r="NMS84" s="381"/>
      <c r="NNA84" s="392"/>
      <c r="NNB84" s="381"/>
      <c r="NNJ84" s="392"/>
      <c r="NNK84" s="381"/>
      <c r="NNS84" s="392"/>
      <c r="NNT84" s="381"/>
      <c r="NOB84" s="392"/>
      <c r="NOC84" s="381"/>
      <c r="NOK84" s="392"/>
      <c r="NOL84" s="381"/>
      <c r="NOT84" s="392"/>
      <c r="NOU84" s="381"/>
      <c r="NPC84" s="392"/>
      <c r="NPD84" s="381"/>
      <c r="NPL84" s="392"/>
      <c r="NPM84" s="381"/>
      <c r="NPU84" s="392"/>
      <c r="NPV84" s="381"/>
      <c r="NQD84" s="392"/>
      <c r="NQE84" s="381"/>
      <c r="NQM84" s="392"/>
      <c r="NQN84" s="381"/>
      <c r="NQV84" s="392"/>
      <c r="NQW84" s="381"/>
      <c r="NRE84" s="392"/>
      <c r="NRF84" s="381"/>
      <c r="NRN84" s="392"/>
      <c r="NRO84" s="381"/>
      <c r="NRW84" s="392"/>
      <c r="NRX84" s="381"/>
      <c r="NSF84" s="392"/>
      <c r="NSG84" s="381"/>
      <c r="NSO84" s="392"/>
      <c r="NSP84" s="381"/>
      <c r="NSX84" s="392"/>
      <c r="NSY84" s="381"/>
      <c r="NTG84" s="392"/>
      <c r="NTH84" s="381"/>
      <c r="NTP84" s="392"/>
      <c r="NTQ84" s="381"/>
      <c r="NTY84" s="392"/>
      <c r="NTZ84" s="381"/>
      <c r="NUH84" s="392"/>
      <c r="NUI84" s="381"/>
      <c r="NUQ84" s="392"/>
      <c r="NUR84" s="381"/>
      <c r="NUZ84" s="392"/>
      <c r="NVA84" s="381"/>
      <c r="NVI84" s="392"/>
      <c r="NVJ84" s="381"/>
      <c r="NVR84" s="392"/>
      <c r="NVS84" s="381"/>
      <c r="NWA84" s="392"/>
      <c r="NWB84" s="381"/>
      <c r="NWJ84" s="392"/>
      <c r="NWK84" s="381"/>
      <c r="NWS84" s="392"/>
      <c r="NWT84" s="381"/>
      <c r="NXB84" s="392"/>
      <c r="NXC84" s="381"/>
      <c r="NXK84" s="392"/>
      <c r="NXL84" s="381"/>
      <c r="NXT84" s="392"/>
      <c r="NXU84" s="381"/>
      <c r="NYC84" s="392"/>
      <c r="NYD84" s="381"/>
      <c r="NYL84" s="392"/>
      <c r="NYM84" s="381"/>
      <c r="NYU84" s="392"/>
      <c r="NYV84" s="381"/>
      <c r="NZD84" s="392"/>
      <c r="NZE84" s="381"/>
      <c r="NZM84" s="392"/>
      <c r="NZN84" s="381"/>
      <c r="NZV84" s="392"/>
      <c r="NZW84" s="381"/>
      <c r="OAE84" s="392"/>
      <c r="OAF84" s="381"/>
      <c r="OAN84" s="392"/>
      <c r="OAO84" s="381"/>
      <c r="OAW84" s="392"/>
      <c r="OAX84" s="381"/>
      <c r="OBF84" s="392"/>
      <c r="OBG84" s="381"/>
      <c r="OBO84" s="392"/>
      <c r="OBP84" s="381"/>
      <c r="OBX84" s="392"/>
      <c r="OBY84" s="381"/>
      <c r="OCG84" s="392"/>
      <c r="OCH84" s="381"/>
      <c r="OCP84" s="392"/>
      <c r="OCQ84" s="381"/>
      <c r="OCY84" s="392"/>
      <c r="OCZ84" s="381"/>
      <c r="ODH84" s="392"/>
      <c r="ODI84" s="381"/>
      <c r="ODQ84" s="392"/>
      <c r="ODR84" s="381"/>
      <c r="ODZ84" s="392"/>
      <c r="OEA84" s="381"/>
      <c r="OEI84" s="392"/>
      <c r="OEJ84" s="381"/>
      <c r="OER84" s="392"/>
      <c r="OES84" s="381"/>
      <c r="OFA84" s="392"/>
      <c r="OFB84" s="381"/>
      <c r="OFJ84" s="392"/>
      <c r="OFK84" s="381"/>
      <c r="OFS84" s="392"/>
      <c r="OFT84" s="381"/>
      <c r="OGB84" s="392"/>
      <c r="OGC84" s="381"/>
      <c r="OGK84" s="392"/>
      <c r="OGL84" s="381"/>
      <c r="OGT84" s="392"/>
      <c r="OGU84" s="381"/>
      <c r="OHC84" s="392"/>
      <c r="OHD84" s="381"/>
      <c r="OHL84" s="392"/>
      <c r="OHM84" s="381"/>
      <c r="OHU84" s="392"/>
      <c r="OHV84" s="381"/>
      <c r="OID84" s="392"/>
      <c r="OIE84" s="381"/>
      <c r="OIM84" s="392"/>
      <c r="OIN84" s="381"/>
      <c r="OIV84" s="392"/>
      <c r="OIW84" s="381"/>
      <c r="OJE84" s="392"/>
      <c r="OJF84" s="381"/>
      <c r="OJN84" s="392"/>
      <c r="OJO84" s="381"/>
      <c r="OJW84" s="392"/>
      <c r="OJX84" s="381"/>
      <c r="OKF84" s="392"/>
      <c r="OKG84" s="381"/>
      <c r="OKO84" s="392"/>
      <c r="OKP84" s="381"/>
      <c r="OKX84" s="392"/>
      <c r="OKY84" s="381"/>
      <c r="OLG84" s="392"/>
      <c r="OLH84" s="381"/>
      <c r="OLP84" s="392"/>
      <c r="OLQ84" s="381"/>
      <c r="OLY84" s="392"/>
      <c r="OLZ84" s="381"/>
      <c r="OMH84" s="392"/>
      <c r="OMI84" s="381"/>
      <c r="OMQ84" s="392"/>
      <c r="OMR84" s="381"/>
      <c r="OMZ84" s="392"/>
      <c r="ONA84" s="381"/>
      <c r="ONI84" s="392"/>
      <c r="ONJ84" s="381"/>
      <c r="ONR84" s="392"/>
      <c r="ONS84" s="381"/>
      <c r="OOA84" s="392"/>
      <c r="OOB84" s="381"/>
      <c r="OOJ84" s="392"/>
      <c r="OOK84" s="381"/>
      <c r="OOS84" s="392"/>
      <c r="OOT84" s="381"/>
      <c r="OPB84" s="392"/>
      <c r="OPC84" s="381"/>
      <c r="OPK84" s="392"/>
      <c r="OPL84" s="381"/>
      <c r="OPT84" s="392"/>
      <c r="OPU84" s="381"/>
      <c r="OQC84" s="392"/>
      <c r="OQD84" s="381"/>
      <c r="OQL84" s="392"/>
      <c r="OQM84" s="381"/>
      <c r="OQU84" s="392"/>
      <c r="OQV84" s="381"/>
      <c r="ORD84" s="392"/>
      <c r="ORE84" s="381"/>
      <c r="ORM84" s="392"/>
      <c r="ORN84" s="381"/>
      <c r="ORV84" s="392"/>
      <c r="ORW84" s="381"/>
      <c r="OSE84" s="392"/>
      <c r="OSF84" s="381"/>
      <c r="OSN84" s="392"/>
      <c r="OSO84" s="381"/>
      <c r="OSW84" s="392"/>
      <c r="OSX84" s="381"/>
      <c r="OTF84" s="392"/>
      <c r="OTG84" s="381"/>
      <c r="OTO84" s="392"/>
      <c r="OTP84" s="381"/>
      <c r="OTX84" s="392"/>
      <c r="OTY84" s="381"/>
      <c r="OUG84" s="392"/>
      <c r="OUH84" s="381"/>
      <c r="OUP84" s="392"/>
      <c r="OUQ84" s="381"/>
      <c r="OUY84" s="392"/>
      <c r="OUZ84" s="381"/>
      <c r="OVH84" s="392"/>
      <c r="OVI84" s="381"/>
      <c r="OVQ84" s="392"/>
      <c r="OVR84" s="381"/>
      <c r="OVZ84" s="392"/>
      <c r="OWA84" s="381"/>
      <c r="OWI84" s="392"/>
      <c r="OWJ84" s="381"/>
      <c r="OWR84" s="392"/>
      <c r="OWS84" s="381"/>
      <c r="OXA84" s="392"/>
      <c r="OXB84" s="381"/>
      <c r="OXJ84" s="392"/>
      <c r="OXK84" s="381"/>
      <c r="OXS84" s="392"/>
      <c r="OXT84" s="381"/>
      <c r="OYB84" s="392"/>
      <c r="OYC84" s="381"/>
      <c r="OYK84" s="392"/>
      <c r="OYL84" s="381"/>
      <c r="OYT84" s="392"/>
      <c r="OYU84" s="381"/>
      <c r="OZC84" s="392"/>
      <c r="OZD84" s="381"/>
      <c r="OZL84" s="392"/>
      <c r="OZM84" s="381"/>
      <c r="OZU84" s="392"/>
      <c r="OZV84" s="381"/>
      <c r="PAD84" s="392"/>
      <c r="PAE84" s="381"/>
      <c r="PAM84" s="392"/>
      <c r="PAN84" s="381"/>
      <c r="PAV84" s="392"/>
      <c r="PAW84" s="381"/>
      <c r="PBE84" s="392"/>
      <c r="PBF84" s="381"/>
      <c r="PBN84" s="392"/>
      <c r="PBO84" s="381"/>
      <c r="PBW84" s="392"/>
      <c r="PBX84" s="381"/>
      <c r="PCF84" s="392"/>
      <c r="PCG84" s="381"/>
      <c r="PCO84" s="392"/>
      <c r="PCP84" s="381"/>
      <c r="PCX84" s="392"/>
      <c r="PCY84" s="381"/>
      <c r="PDG84" s="392"/>
      <c r="PDH84" s="381"/>
      <c r="PDP84" s="392"/>
      <c r="PDQ84" s="381"/>
      <c r="PDY84" s="392"/>
      <c r="PDZ84" s="381"/>
      <c r="PEH84" s="392"/>
      <c r="PEI84" s="381"/>
      <c r="PEQ84" s="392"/>
      <c r="PER84" s="381"/>
      <c r="PEZ84" s="392"/>
      <c r="PFA84" s="381"/>
      <c r="PFI84" s="392"/>
      <c r="PFJ84" s="381"/>
      <c r="PFR84" s="392"/>
      <c r="PFS84" s="381"/>
      <c r="PGA84" s="392"/>
      <c r="PGB84" s="381"/>
      <c r="PGJ84" s="392"/>
      <c r="PGK84" s="381"/>
      <c r="PGS84" s="392"/>
      <c r="PGT84" s="381"/>
      <c r="PHB84" s="392"/>
      <c r="PHC84" s="381"/>
      <c r="PHK84" s="392"/>
      <c r="PHL84" s="381"/>
      <c r="PHT84" s="392"/>
      <c r="PHU84" s="381"/>
      <c r="PIC84" s="392"/>
      <c r="PID84" s="381"/>
      <c r="PIL84" s="392"/>
      <c r="PIM84" s="381"/>
      <c r="PIU84" s="392"/>
      <c r="PIV84" s="381"/>
      <c r="PJD84" s="392"/>
      <c r="PJE84" s="381"/>
      <c r="PJM84" s="392"/>
      <c r="PJN84" s="381"/>
      <c r="PJV84" s="392"/>
      <c r="PJW84" s="381"/>
      <c r="PKE84" s="392"/>
      <c r="PKF84" s="381"/>
      <c r="PKN84" s="392"/>
      <c r="PKO84" s="381"/>
      <c r="PKW84" s="392"/>
      <c r="PKX84" s="381"/>
      <c r="PLF84" s="392"/>
      <c r="PLG84" s="381"/>
      <c r="PLO84" s="392"/>
      <c r="PLP84" s="381"/>
      <c r="PLX84" s="392"/>
      <c r="PLY84" s="381"/>
      <c r="PMG84" s="392"/>
      <c r="PMH84" s="381"/>
      <c r="PMP84" s="392"/>
      <c r="PMQ84" s="381"/>
      <c r="PMY84" s="392"/>
      <c r="PMZ84" s="381"/>
      <c r="PNH84" s="392"/>
      <c r="PNI84" s="381"/>
      <c r="PNQ84" s="392"/>
      <c r="PNR84" s="381"/>
      <c r="PNZ84" s="392"/>
      <c r="POA84" s="381"/>
      <c r="POI84" s="392"/>
      <c r="POJ84" s="381"/>
      <c r="POR84" s="392"/>
      <c r="POS84" s="381"/>
      <c r="PPA84" s="392"/>
      <c r="PPB84" s="381"/>
      <c r="PPJ84" s="392"/>
      <c r="PPK84" s="381"/>
      <c r="PPS84" s="392"/>
      <c r="PPT84" s="381"/>
      <c r="PQB84" s="392"/>
      <c r="PQC84" s="381"/>
      <c r="PQK84" s="392"/>
      <c r="PQL84" s="381"/>
      <c r="PQT84" s="392"/>
      <c r="PQU84" s="381"/>
      <c r="PRC84" s="392"/>
      <c r="PRD84" s="381"/>
      <c r="PRL84" s="392"/>
      <c r="PRM84" s="381"/>
      <c r="PRU84" s="392"/>
      <c r="PRV84" s="381"/>
      <c r="PSD84" s="392"/>
      <c r="PSE84" s="381"/>
      <c r="PSM84" s="392"/>
      <c r="PSN84" s="381"/>
      <c r="PSV84" s="392"/>
      <c r="PSW84" s="381"/>
      <c r="PTE84" s="392"/>
      <c r="PTF84" s="381"/>
      <c r="PTN84" s="392"/>
      <c r="PTO84" s="381"/>
      <c r="PTW84" s="392"/>
      <c r="PTX84" s="381"/>
      <c r="PUF84" s="392"/>
      <c r="PUG84" s="381"/>
      <c r="PUO84" s="392"/>
      <c r="PUP84" s="381"/>
      <c r="PUX84" s="392"/>
      <c r="PUY84" s="381"/>
      <c r="PVG84" s="392"/>
      <c r="PVH84" s="381"/>
      <c r="PVP84" s="392"/>
      <c r="PVQ84" s="381"/>
      <c r="PVY84" s="392"/>
      <c r="PVZ84" s="381"/>
      <c r="PWH84" s="392"/>
      <c r="PWI84" s="381"/>
      <c r="PWQ84" s="392"/>
      <c r="PWR84" s="381"/>
      <c r="PWZ84" s="392"/>
      <c r="PXA84" s="381"/>
      <c r="PXI84" s="392"/>
      <c r="PXJ84" s="381"/>
      <c r="PXR84" s="392"/>
      <c r="PXS84" s="381"/>
      <c r="PYA84" s="392"/>
      <c r="PYB84" s="381"/>
      <c r="PYJ84" s="392"/>
      <c r="PYK84" s="381"/>
      <c r="PYS84" s="392"/>
      <c r="PYT84" s="381"/>
      <c r="PZB84" s="392"/>
      <c r="PZC84" s="381"/>
      <c r="PZK84" s="392"/>
      <c r="PZL84" s="381"/>
      <c r="PZT84" s="392"/>
      <c r="PZU84" s="381"/>
      <c r="QAC84" s="392"/>
      <c r="QAD84" s="381"/>
      <c r="QAL84" s="392"/>
      <c r="QAM84" s="381"/>
      <c r="QAU84" s="392"/>
      <c r="QAV84" s="381"/>
      <c r="QBD84" s="392"/>
      <c r="QBE84" s="381"/>
      <c r="QBM84" s="392"/>
      <c r="QBN84" s="381"/>
      <c r="QBV84" s="392"/>
      <c r="QBW84" s="381"/>
      <c r="QCE84" s="392"/>
      <c r="QCF84" s="381"/>
      <c r="QCN84" s="392"/>
      <c r="QCO84" s="381"/>
      <c r="QCW84" s="392"/>
      <c r="QCX84" s="381"/>
      <c r="QDF84" s="392"/>
      <c r="QDG84" s="381"/>
      <c r="QDO84" s="392"/>
      <c r="QDP84" s="381"/>
      <c r="QDX84" s="392"/>
      <c r="QDY84" s="381"/>
      <c r="QEG84" s="392"/>
      <c r="QEH84" s="381"/>
      <c r="QEP84" s="392"/>
      <c r="QEQ84" s="381"/>
      <c r="QEY84" s="392"/>
      <c r="QEZ84" s="381"/>
      <c r="QFH84" s="392"/>
      <c r="QFI84" s="381"/>
      <c r="QFQ84" s="392"/>
      <c r="QFR84" s="381"/>
      <c r="QFZ84" s="392"/>
      <c r="QGA84" s="381"/>
      <c r="QGI84" s="392"/>
      <c r="QGJ84" s="381"/>
      <c r="QGR84" s="392"/>
      <c r="QGS84" s="381"/>
      <c r="QHA84" s="392"/>
      <c r="QHB84" s="381"/>
      <c r="QHJ84" s="392"/>
      <c r="QHK84" s="381"/>
      <c r="QHS84" s="392"/>
      <c r="QHT84" s="381"/>
      <c r="QIB84" s="392"/>
      <c r="QIC84" s="381"/>
      <c r="QIK84" s="392"/>
      <c r="QIL84" s="381"/>
      <c r="QIT84" s="392"/>
      <c r="QIU84" s="381"/>
      <c r="QJC84" s="392"/>
      <c r="QJD84" s="381"/>
      <c r="QJL84" s="392"/>
      <c r="QJM84" s="381"/>
      <c r="QJU84" s="392"/>
      <c r="QJV84" s="381"/>
      <c r="QKD84" s="392"/>
      <c r="QKE84" s="381"/>
      <c r="QKM84" s="392"/>
      <c r="QKN84" s="381"/>
      <c r="QKV84" s="392"/>
      <c r="QKW84" s="381"/>
      <c r="QLE84" s="392"/>
      <c r="QLF84" s="381"/>
      <c r="QLN84" s="392"/>
      <c r="QLO84" s="381"/>
      <c r="QLW84" s="392"/>
      <c r="QLX84" s="381"/>
      <c r="QMF84" s="392"/>
      <c r="QMG84" s="381"/>
      <c r="QMO84" s="392"/>
      <c r="QMP84" s="381"/>
      <c r="QMX84" s="392"/>
      <c r="QMY84" s="381"/>
      <c r="QNG84" s="392"/>
      <c r="QNH84" s="381"/>
      <c r="QNP84" s="392"/>
      <c r="QNQ84" s="381"/>
      <c r="QNY84" s="392"/>
      <c r="QNZ84" s="381"/>
      <c r="QOH84" s="392"/>
      <c r="QOI84" s="381"/>
      <c r="QOQ84" s="392"/>
      <c r="QOR84" s="381"/>
      <c r="QOZ84" s="392"/>
      <c r="QPA84" s="381"/>
      <c r="QPI84" s="392"/>
      <c r="QPJ84" s="381"/>
      <c r="QPR84" s="392"/>
      <c r="QPS84" s="381"/>
      <c r="QQA84" s="392"/>
      <c r="QQB84" s="381"/>
      <c r="QQJ84" s="392"/>
      <c r="QQK84" s="381"/>
      <c r="QQS84" s="392"/>
      <c r="QQT84" s="381"/>
      <c r="QRB84" s="392"/>
      <c r="QRC84" s="381"/>
      <c r="QRK84" s="392"/>
      <c r="QRL84" s="381"/>
      <c r="QRT84" s="392"/>
      <c r="QRU84" s="381"/>
      <c r="QSC84" s="392"/>
      <c r="QSD84" s="381"/>
      <c r="QSL84" s="392"/>
      <c r="QSM84" s="381"/>
      <c r="QSU84" s="392"/>
      <c r="QSV84" s="381"/>
      <c r="QTD84" s="392"/>
      <c r="QTE84" s="381"/>
      <c r="QTM84" s="392"/>
      <c r="QTN84" s="381"/>
      <c r="QTV84" s="392"/>
      <c r="QTW84" s="381"/>
      <c r="QUE84" s="392"/>
      <c r="QUF84" s="381"/>
      <c r="QUN84" s="392"/>
      <c r="QUO84" s="381"/>
      <c r="QUW84" s="392"/>
      <c r="QUX84" s="381"/>
      <c r="QVF84" s="392"/>
      <c r="QVG84" s="381"/>
      <c r="QVO84" s="392"/>
      <c r="QVP84" s="381"/>
      <c r="QVX84" s="392"/>
      <c r="QVY84" s="381"/>
      <c r="QWG84" s="392"/>
      <c r="QWH84" s="381"/>
      <c r="QWP84" s="392"/>
      <c r="QWQ84" s="381"/>
      <c r="QWY84" s="392"/>
      <c r="QWZ84" s="381"/>
      <c r="QXH84" s="392"/>
      <c r="QXI84" s="381"/>
      <c r="QXQ84" s="392"/>
      <c r="QXR84" s="381"/>
      <c r="QXZ84" s="392"/>
      <c r="QYA84" s="381"/>
      <c r="QYI84" s="392"/>
      <c r="QYJ84" s="381"/>
      <c r="QYR84" s="392"/>
      <c r="QYS84" s="381"/>
      <c r="QZA84" s="392"/>
      <c r="QZB84" s="381"/>
      <c r="QZJ84" s="392"/>
      <c r="QZK84" s="381"/>
      <c r="QZS84" s="392"/>
      <c r="QZT84" s="381"/>
      <c r="RAB84" s="392"/>
      <c r="RAC84" s="381"/>
      <c r="RAK84" s="392"/>
      <c r="RAL84" s="381"/>
      <c r="RAT84" s="392"/>
      <c r="RAU84" s="381"/>
      <c r="RBC84" s="392"/>
      <c r="RBD84" s="381"/>
      <c r="RBL84" s="392"/>
      <c r="RBM84" s="381"/>
      <c r="RBU84" s="392"/>
      <c r="RBV84" s="381"/>
      <c r="RCD84" s="392"/>
      <c r="RCE84" s="381"/>
      <c r="RCM84" s="392"/>
      <c r="RCN84" s="381"/>
      <c r="RCV84" s="392"/>
      <c r="RCW84" s="381"/>
      <c r="RDE84" s="392"/>
      <c r="RDF84" s="381"/>
      <c r="RDN84" s="392"/>
      <c r="RDO84" s="381"/>
      <c r="RDW84" s="392"/>
      <c r="RDX84" s="381"/>
      <c r="REF84" s="392"/>
      <c r="REG84" s="381"/>
      <c r="REO84" s="392"/>
      <c r="REP84" s="381"/>
      <c r="REX84" s="392"/>
      <c r="REY84" s="381"/>
      <c r="RFG84" s="392"/>
      <c r="RFH84" s="381"/>
      <c r="RFP84" s="392"/>
      <c r="RFQ84" s="381"/>
      <c r="RFY84" s="392"/>
      <c r="RFZ84" s="381"/>
      <c r="RGH84" s="392"/>
      <c r="RGI84" s="381"/>
      <c r="RGQ84" s="392"/>
      <c r="RGR84" s="381"/>
      <c r="RGZ84" s="392"/>
      <c r="RHA84" s="381"/>
      <c r="RHI84" s="392"/>
      <c r="RHJ84" s="381"/>
      <c r="RHR84" s="392"/>
      <c r="RHS84" s="381"/>
      <c r="RIA84" s="392"/>
      <c r="RIB84" s="381"/>
      <c r="RIJ84" s="392"/>
      <c r="RIK84" s="381"/>
      <c r="RIS84" s="392"/>
      <c r="RIT84" s="381"/>
      <c r="RJB84" s="392"/>
      <c r="RJC84" s="381"/>
      <c r="RJK84" s="392"/>
      <c r="RJL84" s="381"/>
      <c r="RJT84" s="392"/>
      <c r="RJU84" s="381"/>
      <c r="RKC84" s="392"/>
      <c r="RKD84" s="381"/>
      <c r="RKL84" s="392"/>
      <c r="RKM84" s="381"/>
      <c r="RKU84" s="392"/>
      <c r="RKV84" s="381"/>
      <c r="RLD84" s="392"/>
      <c r="RLE84" s="381"/>
      <c r="RLM84" s="392"/>
      <c r="RLN84" s="381"/>
      <c r="RLV84" s="392"/>
      <c r="RLW84" s="381"/>
      <c r="RME84" s="392"/>
      <c r="RMF84" s="381"/>
      <c r="RMN84" s="392"/>
      <c r="RMO84" s="381"/>
      <c r="RMW84" s="392"/>
      <c r="RMX84" s="381"/>
      <c r="RNF84" s="392"/>
      <c r="RNG84" s="381"/>
      <c r="RNO84" s="392"/>
      <c r="RNP84" s="381"/>
      <c r="RNX84" s="392"/>
      <c r="RNY84" s="381"/>
      <c r="ROG84" s="392"/>
      <c r="ROH84" s="381"/>
      <c r="ROP84" s="392"/>
      <c r="ROQ84" s="381"/>
      <c r="ROY84" s="392"/>
      <c r="ROZ84" s="381"/>
      <c r="RPH84" s="392"/>
      <c r="RPI84" s="381"/>
      <c r="RPQ84" s="392"/>
      <c r="RPR84" s="381"/>
      <c r="RPZ84" s="392"/>
      <c r="RQA84" s="381"/>
      <c r="RQI84" s="392"/>
      <c r="RQJ84" s="381"/>
      <c r="RQR84" s="392"/>
      <c r="RQS84" s="381"/>
      <c r="RRA84" s="392"/>
      <c r="RRB84" s="381"/>
      <c r="RRJ84" s="392"/>
      <c r="RRK84" s="381"/>
      <c r="RRS84" s="392"/>
      <c r="RRT84" s="381"/>
      <c r="RSB84" s="392"/>
      <c r="RSC84" s="381"/>
      <c r="RSK84" s="392"/>
      <c r="RSL84" s="381"/>
      <c r="RST84" s="392"/>
      <c r="RSU84" s="381"/>
      <c r="RTC84" s="392"/>
      <c r="RTD84" s="381"/>
      <c r="RTL84" s="392"/>
      <c r="RTM84" s="381"/>
      <c r="RTU84" s="392"/>
      <c r="RTV84" s="381"/>
      <c r="RUD84" s="392"/>
      <c r="RUE84" s="381"/>
      <c r="RUM84" s="392"/>
      <c r="RUN84" s="381"/>
      <c r="RUV84" s="392"/>
      <c r="RUW84" s="381"/>
      <c r="RVE84" s="392"/>
      <c r="RVF84" s="381"/>
      <c r="RVN84" s="392"/>
      <c r="RVO84" s="381"/>
      <c r="RVW84" s="392"/>
      <c r="RVX84" s="381"/>
      <c r="RWF84" s="392"/>
      <c r="RWG84" s="381"/>
      <c r="RWO84" s="392"/>
      <c r="RWP84" s="381"/>
      <c r="RWX84" s="392"/>
      <c r="RWY84" s="381"/>
      <c r="RXG84" s="392"/>
      <c r="RXH84" s="381"/>
      <c r="RXP84" s="392"/>
      <c r="RXQ84" s="381"/>
      <c r="RXY84" s="392"/>
      <c r="RXZ84" s="381"/>
      <c r="RYH84" s="392"/>
      <c r="RYI84" s="381"/>
      <c r="RYQ84" s="392"/>
      <c r="RYR84" s="381"/>
      <c r="RYZ84" s="392"/>
      <c r="RZA84" s="381"/>
      <c r="RZI84" s="392"/>
      <c r="RZJ84" s="381"/>
      <c r="RZR84" s="392"/>
      <c r="RZS84" s="381"/>
      <c r="SAA84" s="392"/>
      <c r="SAB84" s="381"/>
      <c r="SAJ84" s="392"/>
      <c r="SAK84" s="381"/>
      <c r="SAS84" s="392"/>
      <c r="SAT84" s="381"/>
      <c r="SBB84" s="392"/>
      <c r="SBC84" s="381"/>
      <c r="SBK84" s="392"/>
      <c r="SBL84" s="381"/>
      <c r="SBT84" s="392"/>
      <c r="SBU84" s="381"/>
      <c r="SCC84" s="392"/>
      <c r="SCD84" s="381"/>
      <c r="SCL84" s="392"/>
      <c r="SCM84" s="381"/>
      <c r="SCU84" s="392"/>
      <c r="SCV84" s="381"/>
      <c r="SDD84" s="392"/>
      <c r="SDE84" s="381"/>
      <c r="SDM84" s="392"/>
      <c r="SDN84" s="381"/>
      <c r="SDV84" s="392"/>
      <c r="SDW84" s="381"/>
      <c r="SEE84" s="392"/>
      <c r="SEF84" s="381"/>
      <c r="SEN84" s="392"/>
      <c r="SEO84" s="381"/>
      <c r="SEW84" s="392"/>
      <c r="SEX84" s="381"/>
      <c r="SFF84" s="392"/>
      <c r="SFG84" s="381"/>
      <c r="SFO84" s="392"/>
      <c r="SFP84" s="381"/>
      <c r="SFX84" s="392"/>
      <c r="SFY84" s="381"/>
      <c r="SGG84" s="392"/>
      <c r="SGH84" s="381"/>
      <c r="SGP84" s="392"/>
      <c r="SGQ84" s="381"/>
      <c r="SGY84" s="392"/>
      <c r="SGZ84" s="381"/>
      <c r="SHH84" s="392"/>
      <c r="SHI84" s="381"/>
      <c r="SHQ84" s="392"/>
      <c r="SHR84" s="381"/>
      <c r="SHZ84" s="392"/>
      <c r="SIA84" s="381"/>
      <c r="SII84" s="392"/>
      <c r="SIJ84" s="381"/>
      <c r="SIR84" s="392"/>
      <c r="SIS84" s="381"/>
      <c r="SJA84" s="392"/>
      <c r="SJB84" s="381"/>
      <c r="SJJ84" s="392"/>
      <c r="SJK84" s="381"/>
      <c r="SJS84" s="392"/>
      <c r="SJT84" s="381"/>
      <c r="SKB84" s="392"/>
      <c r="SKC84" s="381"/>
      <c r="SKK84" s="392"/>
      <c r="SKL84" s="381"/>
      <c r="SKT84" s="392"/>
      <c r="SKU84" s="381"/>
      <c r="SLC84" s="392"/>
      <c r="SLD84" s="381"/>
      <c r="SLL84" s="392"/>
      <c r="SLM84" s="381"/>
      <c r="SLU84" s="392"/>
      <c r="SLV84" s="381"/>
      <c r="SMD84" s="392"/>
      <c r="SME84" s="381"/>
      <c r="SMM84" s="392"/>
      <c r="SMN84" s="381"/>
      <c r="SMV84" s="392"/>
      <c r="SMW84" s="381"/>
      <c r="SNE84" s="392"/>
      <c r="SNF84" s="381"/>
      <c r="SNN84" s="392"/>
      <c r="SNO84" s="381"/>
      <c r="SNW84" s="392"/>
      <c r="SNX84" s="381"/>
      <c r="SOF84" s="392"/>
      <c r="SOG84" s="381"/>
      <c r="SOO84" s="392"/>
      <c r="SOP84" s="381"/>
      <c r="SOX84" s="392"/>
      <c r="SOY84" s="381"/>
      <c r="SPG84" s="392"/>
      <c r="SPH84" s="381"/>
      <c r="SPP84" s="392"/>
      <c r="SPQ84" s="381"/>
      <c r="SPY84" s="392"/>
      <c r="SPZ84" s="381"/>
      <c r="SQH84" s="392"/>
      <c r="SQI84" s="381"/>
      <c r="SQQ84" s="392"/>
      <c r="SQR84" s="381"/>
      <c r="SQZ84" s="392"/>
      <c r="SRA84" s="381"/>
      <c r="SRI84" s="392"/>
      <c r="SRJ84" s="381"/>
      <c r="SRR84" s="392"/>
      <c r="SRS84" s="381"/>
      <c r="SSA84" s="392"/>
      <c r="SSB84" s="381"/>
      <c r="SSJ84" s="392"/>
      <c r="SSK84" s="381"/>
      <c r="SSS84" s="392"/>
      <c r="SST84" s="381"/>
      <c r="STB84" s="392"/>
      <c r="STC84" s="381"/>
      <c r="STK84" s="392"/>
      <c r="STL84" s="381"/>
      <c r="STT84" s="392"/>
      <c r="STU84" s="381"/>
      <c r="SUC84" s="392"/>
      <c r="SUD84" s="381"/>
      <c r="SUL84" s="392"/>
      <c r="SUM84" s="381"/>
      <c r="SUU84" s="392"/>
      <c r="SUV84" s="381"/>
      <c r="SVD84" s="392"/>
      <c r="SVE84" s="381"/>
      <c r="SVM84" s="392"/>
      <c r="SVN84" s="381"/>
      <c r="SVV84" s="392"/>
      <c r="SVW84" s="381"/>
      <c r="SWE84" s="392"/>
      <c r="SWF84" s="381"/>
      <c r="SWN84" s="392"/>
      <c r="SWO84" s="381"/>
      <c r="SWW84" s="392"/>
      <c r="SWX84" s="381"/>
      <c r="SXF84" s="392"/>
      <c r="SXG84" s="381"/>
      <c r="SXO84" s="392"/>
      <c r="SXP84" s="381"/>
      <c r="SXX84" s="392"/>
      <c r="SXY84" s="381"/>
      <c r="SYG84" s="392"/>
      <c r="SYH84" s="381"/>
      <c r="SYP84" s="392"/>
      <c r="SYQ84" s="381"/>
      <c r="SYY84" s="392"/>
      <c r="SYZ84" s="381"/>
      <c r="SZH84" s="392"/>
      <c r="SZI84" s="381"/>
      <c r="SZQ84" s="392"/>
      <c r="SZR84" s="381"/>
      <c r="SZZ84" s="392"/>
      <c r="TAA84" s="381"/>
      <c r="TAI84" s="392"/>
      <c r="TAJ84" s="381"/>
      <c r="TAR84" s="392"/>
      <c r="TAS84" s="381"/>
      <c r="TBA84" s="392"/>
      <c r="TBB84" s="381"/>
      <c r="TBJ84" s="392"/>
      <c r="TBK84" s="381"/>
      <c r="TBS84" s="392"/>
      <c r="TBT84" s="381"/>
      <c r="TCB84" s="392"/>
      <c r="TCC84" s="381"/>
      <c r="TCK84" s="392"/>
      <c r="TCL84" s="381"/>
      <c r="TCT84" s="392"/>
      <c r="TCU84" s="381"/>
      <c r="TDC84" s="392"/>
      <c r="TDD84" s="381"/>
      <c r="TDL84" s="392"/>
      <c r="TDM84" s="381"/>
      <c r="TDU84" s="392"/>
      <c r="TDV84" s="381"/>
      <c r="TED84" s="392"/>
      <c r="TEE84" s="381"/>
      <c r="TEM84" s="392"/>
      <c r="TEN84" s="381"/>
      <c r="TEV84" s="392"/>
      <c r="TEW84" s="381"/>
      <c r="TFE84" s="392"/>
      <c r="TFF84" s="381"/>
      <c r="TFN84" s="392"/>
      <c r="TFO84" s="381"/>
      <c r="TFW84" s="392"/>
      <c r="TFX84" s="381"/>
      <c r="TGF84" s="392"/>
      <c r="TGG84" s="381"/>
      <c r="TGO84" s="392"/>
      <c r="TGP84" s="381"/>
      <c r="TGX84" s="392"/>
      <c r="TGY84" s="381"/>
      <c r="THG84" s="392"/>
      <c r="THH84" s="381"/>
      <c r="THP84" s="392"/>
      <c r="THQ84" s="381"/>
      <c r="THY84" s="392"/>
      <c r="THZ84" s="381"/>
      <c r="TIH84" s="392"/>
      <c r="TII84" s="381"/>
      <c r="TIQ84" s="392"/>
      <c r="TIR84" s="381"/>
      <c r="TIZ84" s="392"/>
      <c r="TJA84" s="381"/>
      <c r="TJI84" s="392"/>
      <c r="TJJ84" s="381"/>
      <c r="TJR84" s="392"/>
      <c r="TJS84" s="381"/>
      <c r="TKA84" s="392"/>
      <c r="TKB84" s="381"/>
      <c r="TKJ84" s="392"/>
      <c r="TKK84" s="381"/>
      <c r="TKS84" s="392"/>
      <c r="TKT84" s="381"/>
      <c r="TLB84" s="392"/>
      <c r="TLC84" s="381"/>
      <c r="TLK84" s="392"/>
      <c r="TLL84" s="381"/>
      <c r="TLT84" s="392"/>
      <c r="TLU84" s="381"/>
      <c r="TMC84" s="392"/>
      <c r="TMD84" s="381"/>
      <c r="TML84" s="392"/>
      <c r="TMM84" s="381"/>
      <c r="TMU84" s="392"/>
      <c r="TMV84" s="381"/>
      <c r="TND84" s="392"/>
      <c r="TNE84" s="381"/>
      <c r="TNM84" s="392"/>
      <c r="TNN84" s="381"/>
      <c r="TNV84" s="392"/>
      <c r="TNW84" s="381"/>
      <c r="TOE84" s="392"/>
      <c r="TOF84" s="381"/>
      <c r="TON84" s="392"/>
      <c r="TOO84" s="381"/>
      <c r="TOW84" s="392"/>
      <c r="TOX84" s="381"/>
      <c r="TPF84" s="392"/>
      <c r="TPG84" s="381"/>
      <c r="TPO84" s="392"/>
      <c r="TPP84" s="381"/>
      <c r="TPX84" s="392"/>
      <c r="TPY84" s="381"/>
      <c r="TQG84" s="392"/>
      <c r="TQH84" s="381"/>
      <c r="TQP84" s="392"/>
      <c r="TQQ84" s="381"/>
      <c r="TQY84" s="392"/>
      <c r="TQZ84" s="381"/>
      <c r="TRH84" s="392"/>
      <c r="TRI84" s="381"/>
      <c r="TRQ84" s="392"/>
      <c r="TRR84" s="381"/>
      <c r="TRZ84" s="392"/>
      <c r="TSA84" s="381"/>
      <c r="TSI84" s="392"/>
      <c r="TSJ84" s="381"/>
      <c r="TSR84" s="392"/>
      <c r="TSS84" s="381"/>
      <c r="TTA84" s="392"/>
      <c r="TTB84" s="381"/>
      <c r="TTJ84" s="392"/>
      <c r="TTK84" s="381"/>
      <c r="TTS84" s="392"/>
      <c r="TTT84" s="381"/>
      <c r="TUB84" s="392"/>
      <c r="TUC84" s="381"/>
      <c r="TUK84" s="392"/>
      <c r="TUL84" s="381"/>
      <c r="TUT84" s="392"/>
      <c r="TUU84" s="381"/>
      <c r="TVC84" s="392"/>
      <c r="TVD84" s="381"/>
      <c r="TVL84" s="392"/>
      <c r="TVM84" s="381"/>
      <c r="TVU84" s="392"/>
      <c r="TVV84" s="381"/>
      <c r="TWD84" s="392"/>
      <c r="TWE84" s="381"/>
      <c r="TWM84" s="392"/>
      <c r="TWN84" s="381"/>
      <c r="TWV84" s="392"/>
      <c r="TWW84" s="381"/>
      <c r="TXE84" s="392"/>
      <c r="TXF84" s="381"/>
      <c r="TXN84" s="392"/>
      <c r="TXO84" s="381"/>
      <c r="TXW84" s="392"/>
      <c r="TXX84" s="381"/>
      <c r="TYF84" s="392"/>
      <c r="TYG84" s="381"/>
      <c r="TYO84" s="392"/>
      <c r="TYP84" s="381"/>
      <c r="TYX84" s="392"/>
      <c r="TYY84" s="381"/>
      <c r="TZG84" s="392"/>
      <c r="TZH84" s="381"/>
      <c r="TZP84" s="392"/>
      <c r="TZQ84" s="381"/>
      <c r="TZY84" s="392"/>
      <c r="TZZ84" s="381"/>
      <c r="UAH84" s="392"/>
      <c r="UAI84" s="381"/>
      <c r="UAQ84" s="392"/>
      <c r="UAR84" s="381"/>
      <c r="UAZ84" s="392"/>
      <c r="UBA84" s="381"/>
      <c r="UBI84" s="392"/>
      <c r="UBJ84" s="381"/>
      <c r="UBR84" s="392"/>
      <c r="UBS84" s="381"/>
      <c r="UCA84" s="392"/>
      <c r="UCB84" s="381"/>
      <c r="UCJ84" s="392"/>
      <c r="UCK84" s="381"/>
      <c r="UCS84" s="392"/>
      <c r="UCT84" s="381"/>
      <c r="UDB84" s="392"/>
      <c r="UDC84" s="381"/>
      <c r="UDK84" s="392"/>
      <c r="UDL84" s="381"/>
      <c r="UDT84" s="392"/>
      <c r="UDU84" s="381"/>
      <c r="UEC84" s="392"/>
      <c r="UED84" s="381"/>
      <c r="UEL84" s="392"/>
      <c r="UEM84" s="381"/>
      <c r="UEU84" s="392"/>
      <c r="UEV84" s="381"/>
      <c r="UFD84" s="392"/>
      <c r="UFE84" s="381"/>
      <c r="UFM84" s="392"/>
      <c r="UFN84" s="381"/>
      <c r="UFV84" s="392"/>
      <c r="UFW84" s="381"/>
      <c r="UGE84" s="392"/>
      <c r="UGF84" s="381"/>
      <c r="UGN84" s="392"/>
      <c r="UGO84" s="381"/>
      <c r="UGW84" s="392"/>
      <c r="UGX84" s="381"/>
      <c r="UHF84" s="392"/>
      <c r="UHG84" s="381"/>
      <c r="UHO84" s="392"/>
      <c r="UHP84" s="381"/>
      <c r="UHX84" s="392"/>
      <c r="UHY84" s="381"/>
      <c r="UIG84" s="392"/>
      <c r="UIH84" s="381"/>
      <c r="UIP84" s="392"/>
      <c r="UIQ84" s="381"/>
      <c r="UIY84" s="392"/>
      <c r="UIZ84" s="381"/>
      <c r="UJH84" s="392"/>
      <c r="UJI84" s="381"/>
      <c r="UJQ84" s="392"/>
      <c r="UJR84" s="381"/>
      <c r="UJZ84" s="392"/>
      <c r="UKA84" s="381"/>
      <c r="UKI84" s="392"/>
      <c r="UKJ84" s="381"/>
      <c r="UKR84" s="392"/>
      <c r="UKS84" s="381"/>
      <c r="ULA84" s="392"/>
      <c r="ULB84" s="381"/>
      <c r="ULJ84" s="392"/>
      <c r="ULK84" s="381"/>
      <c r="ULS84" s="392"/>
      <c r="ULT84" s="381"/>
      <c r="UMB84" s="392"/>
      <c r="UMC84" s="381"/>
      <c r="UMK84" s="392"/>
      <c r="UML84" s="381"/>
      <c r="UMT84" s="392"/>
      <c r="UMU84" s="381"/>
      <c r="UNC84" s="392"/>
      <c r="UND84" s="381"/>
      <c r="UNL84" s="392"/>
      <c r="UNM84" s="381"/>
      <c r="UNU84" s="392"/>
      <c r="UNV84" s="381"/>
      <c r="UOD84" s="392"/>
      <c r="UOE84" s="381"/>
      <c r="UOM84" s="392"/>
      <c r="UON84" s="381"/>
      <c r="UOV84" s="392"/>
      <c r="UOW84" s="381"/>
      <c r="UPE84" s="392"/>
      <c r="UPF84" s="381"/>
      <c r="UPN84" s="392"/>
      <c r="UPO84" s="381"/>
      <c r="UPW84" s="392"/>
      <c r="UPX84" s="381"/>
      <c r="UQF84" s="392"/>
      <c r="UQG84" s="381"/>
      <c r="UQO84" s="392"/>
      <c r="UQP84" s="381"/>
      <c r="UQX84" s="392"/>
      <c r="UQY84" s="381"/>
      <c r="URG84" s="392"/>
      <c r="URH84" s="381"/>
      <c r="URP84" s="392"/>
      <c r="URQ84" s="381"/>
      <c r="URY84" s="392"/>
      <c r="URZ84" s="381"/>
      <c r="USH84" s="392"/>
      <c r="USI84" s="381"/>
      <c r="USQ84" s="392"/>
      <c r="USR84" s="381"/>
      <c r="USZ84" s="392"/>
      <c r="UTA84" s="381"/>
      <c r="UTI84" s="392"/>
      <c r="UTJ84" s="381"/>
      <c r="UTR84" s="392"/>
      <c r="UTS84" s="381"/>
      <c r="UUA84" s="392"/>
      <c r="UUB84" s="381"/>
      <c r="UUJ84" s="392"/>
      <c r="UUK84" s="381"/>
      <c r="UUS84" s="392"/>
      <c r="UUT84" s="381"/>
      <c r="UVB84" s="392"/>
      <c r="UVC84" s="381"/>
      <c r="UVK84" s="392"/>
      <c r="UVL84" s="381"/>
      <c r="UVT84" s="392"/>
      <c r="UVU84" s="381"/>
      <c r="UWC84" s="392"/>
      <c r="UWD84" s="381"/>
      <c r="UWL84" s="392"/>
      <c r="UWM84" s="381"/>
      <c r="UWU84" s="392"/>
      <c r="UWV84" s="381"/>
      <c r="UXD84" s="392"/>
      <c r="UXE84" s="381"/>
      <c r="UXM84" s="392"/>
      <c r="UXN84" s="381"/>
      <c r="UXV84" s="392"/>
      <c r="UXW84" s="381"/>
      <c r="UYE84" s="392"/>
      <c r="UYF84" s="381"/>
      <c r="UYN84" s="392"/>
      <c r="UYO84" s="381"/>
      <c r="UYW84" s="392"/>
      <c r="UYX84" s="381"/>
      <c r="UZF84" s="392"/>
      <c r="UZG84" s="381"/>
      <c r="UZO84" s="392"/>
      <c r="UZP84" s="381"/>
      <c r="UZX84" s="392"/>
      <c r="UZY84" s="381"/>
      <c r="VAG84" s="392"/>
      <c r="VAH84" s="381"/>
      <c r="VAP84" s="392"/>
      <c r="VAQ84" s="381"/>
      <c r="VAY84" s="392"/>
      <c r="VAZ84" s="381"/>
      <c r="VBH84" s="392"/>
      <c r="VBI84" s="381"/>
      <c r="VBQ84" s="392"/>
      <c r="VBR84" s="381"/>
      <c r="VBZ84" s="392"/>
      <c r="VCA84" s="381"/>
      <c r="VCI84" s="392"/>
      <c r="VCJ84" s="381"/>
      <c r="VCR84" s="392"/>
      <c r="VCS84" s="381"/>
      <c r="VDA84" s="392"/>
      <c r="VDB84" s="381"/>
      <c r="VDJ84" s="392"/>
      <c r="VDK84" s="381"/>
      <c r="VDS84" s="392"/>
      <c r="VDT84" s="381"/>
      <c r="VEB84" s="392"/>
      <c r="VEC84" s="381"/>
      <c r="VEK84" s="392"/>
      <c r="VEL84" s="381"/>
      <c r="VET84" s="392"/>
      <c r="VEU84" s="381"/>
      <c r="VFC84" s="392"/>
      <c r="VFD84" s="381"/>
      <c r="VFL84" s="392"/>
      <c r="VFM84" s="381"/>
      <c r="VFU84" s="392"/>
      <c r="VFV84" s="381"/>
      <c r="VGD84" s="392"/>
      <c r="VGE84" s="381"/>
      <c r="VGM84" s="392"/>
      <c r="VGN84" s="381"/>
      <c r="VGV84" s="392"/>
      <c r="VGW84" s="381"/>
      <c r="VHE84" s="392"/>
      <c r="VHF84" s="381"/>
      <c r="VHN84" s="392"/>
      <c r="VHO84" s="381"/>
      <c r="VHW84" s="392"/>
      <c r="VHX84" s="381"/>
      <c r="VIF84" s="392"/>
      <c r="VIG84" s="381"/>
      <c r="VIO84" s="392"/>
      <c r="VIP84" s="381"/>
      <c r="VIX84" s="392"/>
      <c r="VIY84" s="381"/>
      <c r="VJG84" s="392"/>
      <c r="VJH84" s="381"/>
      <c r="VJP84" s="392"/>
      <c r="VJQ84" s="381"/>
      <c r="VJY84" s="392"/>
      <c r="VJZ84" s="381"/>
      <c r="VKH84" s="392"/>
      <c r="VKI84" s="381"/>
      <c r="VKQ84" s="392"/>
      <c r="VKR84" s="381"/>
      <c r="VKZ84" s="392"/>
      <c r="VLA84" s="381"/>
      <c r="VLI84" s="392"/>
      <c r="VLJ84" s="381"/>
      <c r="VLR84" s="392"/>
      <c r="VLS84" s="381"/>
      <c r="VMA84" s="392"/>
      <c r="VMB84" s="381"/>
      <c r="VMJ84" s="392"/>
      <c r="VMK84" s="381"/>
      <c r="VMS84" s="392"/>
      <c r="VMT84" s="381"/>
      <c r="VNB84" s="392"/>
      <c r="VNC84" s="381"/>
      <c r="VNK84" s="392"/>
      <c r="VNL84" s="381"/>
      <c r="VNT84" s="392"/>
      <c r="VNU84" s="381"/>
      <c r="VOC84" s="392"/>
      <c r="VOD84" s="381"/>
      <c r="VOL84" s="392"/>
      <c r="VOM84" s="381"/>
      <c r="VOU84" s="392"/>
      <c r="VOV84" s="381"/>
      <c r="VPD84" s="392"/>
      <c r="VPE84" s="381"/>
      <c r="VPM84" s="392"/>
      <c r="VPN84" s="381"/>
      <c r="VPV84" s="392"/>
      <c r="VPW84" s="381"/>
      <c r="VQE84" s="392"/>
      <c r="VQF84" s="381"/>
      <c r="VQN84" s="392"/>
      <c r="VQO84" s="381"/>
      <c r="VQW84" s="392"/>
      <c r="VQX84" s="381"/>
      <c r="VRF84" s="392"/>
      <c r="VRG84" s="381"/>
      <c r="VRO84" s="392"/>
      <c r="VRP84" s="381"/>
      <c r="VRX84" s="392"/>
      <c r="VRY84" s="381"/>
      <c r="VSG84" s="392"/>
      <c r="VSH84" s="381"/>
      <c r="VSP84" s="392"/>
      <c r="VSQ84" s="381"/>
      <c r="VSY84" s="392"/>
      <c r="VSZ84" s="381"/>
      <c r="VTH84" s="392"/>
      <c r="VTI84" s="381"/>
      <c r="VTQ84" s="392"/>
      <c r="VTR84" s="381"/>
      <c r="VTZ84" s="392"/>
      <c r="VUA84" s="381"/>
      <c r="VUI84" s="392"/>
      <c r="VUJ84" s="381"/>
      <c r="VUR84" s="392"/>
      <c r="VUS84" s="381"/>
      <c r="VVA84" s="392"/>
      <c r="VVB84" s="381"/>
      <c r="VVJ84" s="392"/>
      <c r="VVK84" s="381"/>
      <c r="VVS84" s="392"/>
      <c r="VVT84" s="381"/>
      <c r="VWB84" s="392"/>
      <c r="VWC84" s="381"/>
      <c r="VWK84" s="392"/>
      <c r="VWL84" s="381"/>
      <c r="VWT84" s="392"/>
      <c r="VWU84" s="381"/>
      <c r="VXC84" s="392"/>
      <c r="VXD84" s="381"/>
      <c r="VXL84" s="392"/>
      <c r="VXM84" s="381"/>
      <c r="VXU84" s="392"/>
      <c r="VXV84" s="381"/>
      <c r="VYD84" s="392"/>
      <c r="VYE84" s="381"/>
      <c r="VYM84" s="392"/>
      <c r="VYN84" s="381"/>
      <c r="VYV84" s="392"/>
      <c r="VYW84" s="381"/>
      <c r="VZE84" s="392"/>
      <c r="VZF84" s="381"/>
      <c r="VZN84" s="392"/>
      <c r="VZO84" s="381"/>
      <c r="VZW84" s="392"/>
      <c r="VZX84" s="381"/>
      <c r="WAF84" s="392"/>
      <c r="WAG84" s="381"/>
      <c r="WAO84" s="392"/>
      <c r="WAP84" s="381"/>
      <c r="WAX84" s="392"/>
      <c r="WAY84" s="381"/>
      <c r="WBG84" s="392"/>
      <c r="WBH84" s="381"/>
      <c r="WBP84" s="392"/>
      <c r="WBQ84" s="381"/>
      <c r="WBY84" s="392"/>
      <c r="WBZ84" s="381"/>
      <c r="WCH84" s="392"/>
      <c r="WCI84" s="381"/>
      <c r="WCQ84" s="392"/>
      <c r="WCR84" s="381"/>
      <c r="WCZ84" s="392"/>
      <c r="WDA84" s="381"/>
      <c r="WDI84" s="392"/>
      <c r="WDJ84" s="381"/>
      <c r="WDR84" s="392"/>
      <c r="WDS84" s="381"/>
      <c r="WEA84" s="392"/>
      <c r="WEB84" s="381"/>
      <c r="WEJ84" s="392"/>
      <c r="WEK84" s="381"/>
      <c r="WES84" s="392"/>
      <c r="WET84" s="381"/>
      <c r="WFB84" s="392"/>
      <c r="WFC84" s="381"/>
      <c r="WFK84" s="392"/>
      <c r="WFL84" s="381"/>
      <c r="WFT84" s="392"/>
      <c r="WFU84" s="381"/>
      <c r="WGC84" s="392"/>
      <c r="WGD84" s="381"/>
      <c r="WGL84" s="392"/>
      <c r="WGM84" s="381"/>
      <c r="WGU84" s="392"/>
      <c r="WGV84" s="381"/>
      <c r="WHD84" s="392"/>
      <c r="WHE84" s="381"/>
      <c r="WHM84" s="392"/>
      <c r="WHN84" s="381"/>
      <c r="WHV84" s="392"/>
      <c r="WHW84" s="381"/>
      <c r="WIE84" s="392"/>
      <c r="WIF84" s="381"/>
      <c r="WIN84" s="392"/>
      <c r="WIO84" s="381"/>
      <c r="WIW84" s="392"/>
      <c r="WIX84" s="381"/>
      <c r="WJF84" s="392"/>
      <c r="WJG84" s="381"/>
      <c r="WJO84" s="392"/>
      <c r="WJP84" s="381"/>
      <c r="WJX84" s="392"/>
      <c r="WJY84" s="381"/>
      <c r="WKG84" s="392"/>
      <c r="WKH84" s="381"/>
      <c r="WKP84" s="392"/>
      <c r="WKQ84" s="381"/>
      <c r="WKY84" s="392"/>
      <c r="WKZ84" s="381"/>
      <c r="WLH84" s="392"/>
      <c r="WLI84" s="381"/>
      <c r="WLQ84" s="392"/>
      <c r="WLR84" s="381"/>
      <c r="WLZ84" s="392"/>
      <c r="WMA84" s="381"/>
      <c r="WMI84" s="392"/>
      <c r="WMJ84" s="381"/>
      <c r="WMR84" s="392"/>
      <c r="WMS84" s="381"/>
      <c r="WNA84" s="392"/>
      <c r="WNB84" s="381"/>
      <c r="WNJ84" s="392"/>
      <c r="WNK84" s="381"/>
      <c r="WNS84" s="392"/>
      <c r="WNT84" s="381"/>
      <c r="WOB84" s="392"/>
      <c r="WOC84" s="381"/>
      <c r="WOK84" s="392"/>
      <c r="WOL84" s="381"/>
      <c r="WOT84" s="392"/>
      <c r="WOU84" s="381"/>
      <c r="WPC84" s="392"/>
      <c r="WPD84" s="381"/>
      <c r="WPL84" s="392"/>
      <c r="WPM84" s="381"/>
      <c r="WPU84" s="392"/>
      <c r="WPV84" s="381"/>
      <c r="WQD84" s="392"/>
      <c r="WQE84" s="381"/>
      <c r="WQM84" s="392"/>
      <c r="WQN84" s="381"/>
      <c r="WQV84" s="392"/>
      <c r="WQW84" s="381"/>
      <c r="WRE84" s="392"/>
      <c r="WRF84" s="381"/>
      <c r="WRN84" s="392"/>
      <c r="WRO84" s="381"/>
      <c r="WRW84" s="392"/>
      <c r="WRX84" s="381"/>
      <c r="WSF84" s="392"/>
      <c r="WSG84" s="381"/>
      <c r="WSO84" s="392"/>
      <c r="WSP84" s="381"/>
      <c r="WSX84" s="392"/>
      <c r="WSY84" s="381"/>
      <c r="WTG84" s="392"/>
      <c r="WTH84" s="381"/>
      <c r="WTP84" s="392"/>
      <c r="WTQ84" s="381"/>
      <c r="WTY84" s="392"/>
      <c r="WTZ84" s="381"/>
      <c r="WUH84" s="392"/>
      <c r="WUI84" s="381"/>
      <c r="WUQ84" s="392"/>
      <c r="WUR84" s="381"/>
      <c r="WUZ84" s="392"/>
      <c r="WVA84" s="381"/>
      <c r="WVI84" s="392"/>
      <c r="WVJ84" s="381"/>
      <c r="WVR84" s="392"/>
      <c r="WVS84" s="381"/>
      <c r="WWA84" s="392"/>
      <c r="WWB84" s="381"/>
      <c r="WWJ84" s="392"/>
      <c r="WWK84" s="381"/>
      <c r="WWS84" s="392"/>
      <c r="WWT84" s="381"/>
      <c r="WXB84" s="392"/>
      <c r="WXC84" s="381"/>
      <c r="WXK84" s="392"/>
      <c r="WXL84" s="381"/>
      <c r="WXT84" s="392"/>
      <c r="WXU84" s="381"/>
      <c r="WYC84" s="392"/>
      <c r="WYD84" s="381"/>
      <c r="WYL84" s="392"/>
      <c r="WYM84" s="381"/>
      <c r="WYU84" s="392"/>
      <c r="WYV84" s="381"/>
      <c r="WZD84" s="392"/>
      <c r="WZE84" s="381"/>
      <c r="WZM84" s="392"/>
      <c r="WZN84" s="381"/>
      <c r="WZV84" s="392"/>
      <c r="WZW84" s="381"/>
      <c r="XAE84" s="392"/>
      <c r="XAF84" s="381"/>
      <c r="XAN84" s="392"/>
      <c r="XAO84" s="381"/>
      <c r="XAW84" s="392"/>
      <c r="XAX84" s="381"/>
      <c r="XBF84" s="392"/>
      <c r="XBG84" s="381"/>
      <c r="XBO84" s="392"/>
      <c r="XBP84" s="381"/>
      <c r="XBX84" s="392"/>
      <c r="XBY84" s="381"/>
      <c r="XCG84" s="392"/>
      <c r="XCH84" s="381"/>
      <c r="XCP84" s="392"/>
      <c r="XCQ84" s="381"/>
      <c r="XCY84" s="392"/>
      <c r="XCZ84" s="381"/>
      <c r="XDH84" s="392"/>
      <c r="XDI84" s="381"/>
      <c r="XDQ84" s="392"/>
      <c r="XDR84" s="381"/>
      <c r="XDZ84" s="392"/>
      <c r="XEA84" s="381"/>
      <c r="XEI84" s="392"/>
      <c r="XEJ84" s="381"/>
      <c r="XER84" s="392"/>
      <c r="XES84" s="381"/>
      <c r="XFA84" s="392"/>
      <c r="XFB84" s="381"/>
    </row>
    <row r="85" spans="1:1019 1027:2045 2053:3071 3079:5114 5122:6140 6148:7166 7174:8192 8200:9209 9217:10235 10243:11261 11269:12287 12295:14330 14338:15356 15364:16382" s="378" customFormat="1" ht="38.25">
      <c r="A85" s="392">
        <v>41</v>
      </c>
      <c r="B85" s="381" t="s">
        <v>43</v>
      </c>
      <c r="J85" s="392"/>
      <c r="K85" s="381"/>
      <c r="S85" s="392"/>
      <c r="T85" s="381"/>
      <c r="AB85" s="392"/>
      <c r="AC85" s="381"/>
      <c r="AK85" s="392"/>
      <c r="AL85" s="381"/>
      <c r="AT85" s="392"/>
      <c r="AU85" s="381"/>
      <c r="BC85" s="392"/>
      <c r="BD85" s="381"/>
      <c r="BL85" s="392"/>
      <c r="BM85" s="381"/>
      <c r="BU85" s="392"/>
      <c r="BV85" s="381"/>
      <c r="CD85" s="392"/>
      <c r="CE85" s="381"/>
      <c r="CM85" s="392"/>
      <c r="CN85" s="381"/>
      <c r="CV85" s="392"/>
      <c r="CW85" s="381"/>
      <c r="DE85" s="392"/>
      <c r="DF85" s="381"/>
      <c r="DN85" s="392"/>
      <c r="DO85" s="381"/>
      <c r="DW85" s="392"/>
      <c r="DX85" s="381"/>
      <c r="EF85" s="392"/>
      <c r="EG85" s="381"/>
      <c r="EO85" s="392"/>
      <c r="EP85" s="381"/>
      <c r="EX85" s="392"/>
      <c r="EY85" s="381"/>
      <c r="FG85" s="392"/>
      <c r="FH85" s="381"/>
      <c r="FP85" s="392"/>
      <c r="FQ85" s="381"/>
      <c r="FY85" s="392"/>
      <c r="FZ85" s="381"/>
      <c r="GH85" s="392"/>
      <c r="GI85" s="381"/>
      <c r="GQ85" s="392"/>
      <c r="GR85" s="381"/>
      <c r="GZ85" s="392"/>
      <c r="HA85" s="381"/>
      <c r="HI85" s="392"/>
      <c r="HJ85" s="381"/>
      <c r="HR85" s="392"/>
      <c r="HS85" s="381"/>
      <c r="IA85" s="392"/>
      <c r="IB85" s="381"/>
      <c r="IJ85" s="392"/>
      <c r="IK85" s="381"/>
      <c r="IS85" s="392"/>
      <c r="IT85" s="381"/>
      <c r="JB85" s="392"/>
      <c r="JC85" s="381"/>
      <c r="JK85" s="392"/>
      <c r="JL85" s="381"/>
      <c r="JT85" s="392"/>
      <c r="JU85" s="381"/>
      <c r="KC85" s="392"/>
      <c r="KD85" s="381"/>
      <c r="KL85" s="392"/>
      <c r="KM85" s="381"/>
      <c r="KU85" s="392"/>
      <c r="KV85" s="381"/>
      <c r="LD85" s="392"/>
      <c r="LE85" s="381"/>
      <c r="LM85" s="392"/>
      <c r="LN85" s="381"/>
      <c r="LV85" s="392"/>
      <c r="LW85" s="381"/>
      <c r="ME85" s="392"/>
      <c r="MF85" s="381"/>
      <c r="MN85" s="392"/>
      <c r="MO85" s="381"/>
      <c r="MW85" s="392"/>
      <c r="MX85" s="381"/>
      <c r="NF85" s="392"/>
      <c r="NG85" s="381"/>
      <c r="NO85" s="392"/>
      <c r="NP85" s="381"/>
      <c r="NX85" s="392"/>
      <c r="NY85" s="381"/>
      <c r="OG85" s="392"/>
      <c r="OH85" s="381"/>
      <c r="OP85" s="392"/>
      <c r="OQ85" s="381"/>
      <c r="OY85" s="392"/>
      <c r="OZ85" s="381"/>
      <c r="PH85" s="392"/>
      <c r="PI85" s="381"/>
      <c r="PQ85" s="392"/>
      <c r="PR85" s="381"/>
      <c r="PZ85" s="392"/>
      <c r="QA85" s="381"/>
      <c r="QI85" s="392"/>
      <c r="QJ85" s="381"/>
      <c r="QR85" s="392"/>
      <c r="QS85" s="381"/>
      <c r="RA85" s="392"/>
      <c r="RB85" s="381"/>
      <c r="RJ85" s="392"/>
      <c r="RK85" s="381"/>
      <c r="RS85" s="392"/>
      <c r="RT85" s="381"/>
      <c r="SB85" s="392"/>
      <c r="SC85" s="381"/>
      <c r="SK85" s="392"/>
      <c r="SL85" s="381"/>
      <c r="ST85" s="392"/>
      <c r="SU85" s="381"/>
      <c r="TC85" s="392"/>
      <c r="TD85" s="381"/>
      <c r="TL85" s="392"/>
      <c r="TM85" s="381"/>
      <c r="TU85" s="392"/>
      <c r="TV85" s="381"/>
      <c r="UD85" s="392"/>
      <c r="UE85" s="381"/>
      <c r="UM85" s="392"/>
      <c r="UN85" s="381"/>
      <c r="UV85" s="392"/>
      <c r="UW85" s="381"/>
      <c r="VE85" s="392"/>
      <c r="VF85" s="381"/>
      <c r="VN85" s="392"/>
      <c r="VO85" s="381"/>
      <c r="VW85" s="392"/>
      <c r="VX85" s="381"/>
      <c r="WF85" s="392"/>
      <c r="WG85" s="381"/>
      <c r="WO85" s="392"/>
      <c r="WP85" s="381"/>
      <c r="WX85" s="392"/>
      <c r="WY85" s="381"/>
      <c r="XG85" s="392"/>
      <c r="XH85" s="381"/>
      <c r="XP85" s="392"/>
      <c r="XQ85" s="381"/>
      <c r="XY85" s="392"/>
      <c r="XZ85" s="381"/>
      <c r="YH85" s="392"/>
      <c r="YI85" s="381"/>
      <c r="YQ85" s="392"/>
      <c r="YR85" s="381"/>
      <c r="YZ85" s="392"/>
      <c r="ZA85" s="381"/>
      <c r="ZI85" s="392"/>
      <c r="ZJ85" s="381"/>
      <c r="ZR85" s="392"/>
      <c r="ZS85" s="381"/>
      <c r="AAA85" s="392"/>
      <c r="AAB85" s="381"/>
      <c r="AAJ85" s="392"/>
      <c r="AAK85" s="381"/>
      <c r="AAS85" s="392"/>
      <c r="AAT85" s="381"/>
      <c r="ABB85" s="392"/>
      <c r="ABC85" s="381"/>
      <c r="ABK85" s="392"/>
      <c r="ABL85" s="381"/>
      <c r="ABT85" s="392"/>
      <c r="ABU85" s="381"/>
      <c r="ACC85" s="392"/>
      <c r="ACD85" s="381"/>
      <c r="ACL85" s="392"/>
      <c r="ACM85" s="381"/>
      <c r="ACU85" s="392"/>
      <c r="ACV85" s="381"/>
      <c r="ADD85" s="392"/>
      <c r="ADE85" s="381"/>
      <c r="ADM85" s="392"/>
      <c r="ADN85" s="381"/>
      <c r="ADV85" s="392"/>
      <c r="ADW85" s="381"/>
      <c r="AEE85" s="392"/>
      <c r="AEF85" s="381"/>
      <c r="AEN85" s="392"/>
      <c r="AEO85" s="381"/>
      <c r="AEW85" s="392"/>
      <c r="AEX85" s="381"/>
      <c r="AFF85" s="392"/>
      <c r="AFG85" s="381"/>
      <c r="AFO85" s="392"/>
      <c r="AFP85" s="381"/>
      <c r="AFX85" s="392"/>
      <c r="AFY85" s="381"/>
      <c r="AGG85" s="392"/>
      <c r="AGH85" s="381"/>
      <c r="AGP85" s="392"/>
      <c r="AGQ85" s="381"/>
      <c r="AGY85" s="392"/>
      <c r="AGZ85" s="381"/>
      <c r="AHH85" s="392"/>
      <c r="AHI85" s="381"/>
      <c r="AHQ85" s="392"/>
      <c r="AHR85" s="381"/>
      <c r="AHZ85" s="392"/>
      <c r="AIA85" s="381"/>
      <c r="AII85" s="392"/>
      <c r="AIJ85" s="381"/>
      <c r="AIR85" s="392"/>
      <c r="AIS85" s="381"/>
      <c r="AJA85" s="392"/>
      <c r="AJB85" s="381"/>
      <c r="AJJ85" s="392"/>
      <c r="AJK85" s="381"/>
      <c r="AJS85" s="392"/>
      <c r="AJT85" s="381"/>
      <c r="AKB85" s="392"/>
      <c r="AKC85" s="381"/>
      <c r="AKK85" s="392"/>
      <c r="AKL85" s="381"/>
      <c r="AKT85" s="392"/>
      <c r="AKU85" s="381"/>
      <c r="ALC85" s="392"/>
      <c r="ALD85" s="381"/>
      <c r="ALL85" s="392"/>
      <c r="ALM85" s="381"/>
      <c r="ALU85" s="392"/>
      <c r="ALV85" s="381"/>
      <c r="AMD85" s="392"/>
      <c r="AME85" s="381"/>
      <c r="AMM85" s="392"/>
      <c r="AMN85" s="381"/>
      <c r="AMV85" s="392"/>
      <c r="AMW85" s="381"/>
      <c r="ANE85" s="392"/>
      <c r="ANF85" s="381"/>
      <c r="ANN85" s="392"/>
      <c r="ANO85" s="381"/>
      <c r="ANW85" s="392"/>
      <c r="ANX85" s="381"/>
      <c r="AOF85" s="392"/>
      <c r="AOG85" s="381"/>
      <c r="AOO85" s="392"/>
      <c r="AOP85" s="381"/>
      <c r="AOX85" s="392"/>
      <c r="AOY85" s="381"/>
      <c r="APG85" s="392"/>
      <c r="APH85" s="381"/>
      <c r="APP85" s="392"/>
      <c r="APQ85" s="381"/>
      <c r="APY85" s="392"/>
      <c r="APZ85" s="381"/>
      <c r="AQH85" s="392"/>
      <c r="AQI85" s="381"/>
      <c r="AQQ85" s="392"/>
      <c r="AQR85" s="381"/>
      <c r="AQZ85" s="392"/>
      <c r="ARA85" s="381"/>
      <c r="ARI85" s="392"/>
      <c r="ARJ85" s="381"/>
      <c r="ARR85" s="392"/>
      <c r="ARS85" s="381"/>
      <c r="ASA85" s="392"/>
      <c r="ASB85" s="381"/>
      <c r="ASJ85" s="392"/>
      <c r="ASK85" s="381"/>
      <c r="ASS85" s="392"/>
      <c r="AST85" s="381"/>
      <c r="ATB85" s="392"/>
      <c r="ATC85" s="381"/>
      <c r="ATK85" s="392"/>
      <c r="ATL85" s="381"/>
      <c r="ATT85" s="392"/>
      <c r="ATU85" s="381"/>
      <c r="AUC85" s="392"/>
      <c r="AUD85" s="381"/>
      <c r="AUL85" s="392"/>
      <c r="AUM85" s="381"/>
      <c r="AUU85" s="392"/>
      <c r="AUV85" s="381"/>
      <c r="AVD85" s="392"/>
      <c r="AVE85" s="381"/>
      <c r="AVM85" s="392"/>
      <c r="AVN85" s="381"/>
      <c r="AVV85" s="392"/>
      <c r="AVW85" s="381"/>
      <c r="AWE85" s="392"/>
      <c r="AWF85" s="381"/>
      <c r="AWN85" s="392"/>
      <c r="AWO85" s="381"/>
      <c r="AWW85" s="392"/>
      <c r="AWX85" s="381"/>
      <c r="AXF85" s="392"/>
      <c r="AXG85" s="381"/>
      <c r="AXO85" s="392"/>
      <c r="AXP85" s="381"/>
      <c r="AXX85" s="392"/>
      <c r="AXY85" s="381"/>
      <c r="AYG85" s="392"/>
      <c r="AYH85" s="381"/>
      <c r="AYP85" s="392"/>
      <c r="AYQ85" s="381"/>
      <c r="AYY85" s="392"/>
      <c r="AYZ85" s="381"/>
      <c r="AZH85" s="392"/>
      <c r="AZI85" s="381"/>
      <c r="AZQ85" s="392"/>
      <c r="AZR85" s="381"/>
      <c r="AZZ85" s="392"/>
      <c r="BAA85" s="381"/>
      <c r="BAI85" s="392"/>
      <c r="BAJ85" s="381"/>
      <c r="BAR85" s="392"/>
      <c r="BAS85" s="381"/>
      <c r="BBA85" s="392"/>
      <c r="BBB85" s="381"/>
      <c r="BBJ85" s="392"/>
      <c r="BBK85" s="381"/>
      <c r="BBS85" s="392"/>
      <c r="BBT85" s="381"/>
      <c r="BCB85" s="392"/>
      <c r="BCC85" s="381"/>
      <c r="BCK85" s="392"/>
      <c r="BCL85" s="381"/>
      <c r="BCT85" s="392"/>
      <c r="BCU85" s="381"/>
      <c r="BDC85" s="392"/>
      <c r="BDD85" s="381"/>
      <c r="BDL85" s="392"/>
      <c r="BDM85" s="381"/>
      <c r="BDU85" s="392"/>
      <c r="BDV85" s="381"/>
      <c r="BED85" s="392"/>
      <c r="BEE85" s="381"/>
      <c r="BEM85" s="392"/>
      <c r="BEN85" s="381"/>
      <c r="BEV85" s="392"/>
      <c r="BEW85" s="381"/>
      <c r="BFE85" s="392"/>
      <c r="BFF85" s="381"/>
      <c r="BFN85" s="392"/>
      <c r="BFO85" s="381"/>
      <c r="BFW85" s="392"/>
      <c r="BFX85" s="381"/>
      <c r="BGF85" s="392"/>
      <c r="BGG85" s="381"/>
      <c r="BGO85" s="392"/>
      <c r="BGP85" s="381"/>
      <c r="BGX85" s="392"/>
      <c r="BGY85" s="381"/>
      <c r="BHG85" s="392"/>
      <c r="BHH85" s="381"/>
      <c r="BHP85" s="392"/>
      <c r="BHQ85" s="381"/>
      <c r="BHY85" s="392"/>
      <c r="BHZ85" s="381"/>
      <c r="BIH85" s="392"/>
      <c r="BII85" s="381"/>
      <c r="BIQ85" s="392"/>
      <c r="BIR85" s="381"/>
      <c r="BIZ85" s="392"/>
      <c r="BJA85" s="381"/>
      <c r="BJI85" s="392"/>
      <c r="BJJ85" s="381"/>
      <c r="BJR85" s="392"/>
      <c r="BJS85" s="381"/>
      <c r="BKA85" s="392"/>
      <c r="BKB85" s="381"/>
      <c r="BKJ85" s="392"/>
      <c r="BKK85" s="381"/>
      <c r="BKS85" s="392"/>
      <c r="BKT85" s="381"/>
      <c r="BLB85" s="392"/>
      <c r="BLC85" s="381"/>
      <c r="BLK85" s="392"/>
      <c r="BLL85" s="381"/>
      <c r="BLT85" s="392"/>
      <c r="BLU85" s="381"/>
      <c r="BMC85" s="392"/>
      <c r="BMD85" s="381"/>
      <c r="BML85" s="392"/>
      <c r="BMM85" s="381"/>
      <c r="BMU85" s="392"/>
      <c r="BMV85" s="381"/>
      <c r="BND85" s="392"/>
      <c r="BNE85" s="381"/>
      <c r="BNM85" s="392"/>
      <c r="BNN85" s="381"/>
      <c r="BNV85" s="392"/>
      <c r="BNW85" s="381"/>
      <c r="BOE85" s="392"/>
      <c r="BOF85" s="381"/>
      <c r="BON85" s="392"/>
      <c r="BOO85" s="381"/>
      <c r="BOW85" s="392"/>
      <c r="BOX85" s="381"/>
      <c r="BPF85" s="392"/>
      <c r="BPG85" s="381"/>
      <c r="BPO85" s="392"/>
      <c r="BPP85" s="381"/>
      <c r="BPX85" s="392"/>
      <c r="BPY85" s="381"/>
      <c r="BQG85" s="392"/>
      <c r="BQH85" s="381"/>
      <c r="BQP85" s="392"/>
      <c r="BQQ85" s="381"/>
      <c r="BQY85" s="392"/>
      <c r="BQZ85" s="381"/>
      <c r="BRH85" s="392"/>
      <c r="BRI85" s="381"/>
      <c r="BRQ85" s="392"/>
      <c r="BRR85" s="381"/>
      <c r="BRZ85" s="392"/>
      <c r="BSA85" s="381"/>
      <c r="BSI85" s="392"/>
      <c r="BSJ85" s="381"/>
      <c r="BSR85" s="392"/>
      <c r="BSS85" s="381"/>
      <c r="BTA85" s="392"/>
      <c r="BTB85" s="381"/>
      <c r="BTJ85" s="392"/>
      <c r="BTK85" s="381"/>
      <c r="BTS85" s="392"/>
      <c r="BTT85" s="381"/>
      <c r="BUB85" s="392"/>
      <c r="BUC85" s="381"/>
      <c r="BUK85" s="392"/>
      <c r="BUL85" s="381"/>
      <c r="BUT85" s="392"/>
      <c r="BUU85" s="381"/>
      <c r="BVC85" s="392"/>
      <c r="BVD85" s="381"/>
      <c r="BVL85" s="392"/>
      <c r="BVM85" s="381"/>
      <c r="BVU85" s="392"/>
      <c r="BVV85" s="381"/>
      <c r="BWD85" s="392"/>
      <c r="BWE85" s="381"/>
      <c r="BWM85" s="392"/>
      <c r="BWN85" s="381"/>
      <c r="BWV85" s="392"/>
      <c r="BWW85" s="381"/>
      <c r="BXE85" s="392"/>
      <c r="BXF85" s="381"/>
      <c r="BXN85" s="392"/>
      <c r="BXO85" s="381"/>
      <c r="BXW85" s="392"/>
      <c r="BXX85" s="381"/>
      <c r="BYF85" s="392"/>
      <c r="BYG85" s="381"/>
      <c r="BYO85" s="392"/>
      <c r="BYP85" s="381"/>
      <c r="BYX85" s="392"/>
      <c r="BYY85" s="381"/>
      <c r="BZG85" s="392"/>
      <c r="BZH85" s="381"/>
      <c r="BZP85" s="392"/>
      <c r="BZQ85" s="381"/>
      <c r="BZY85" s="392"/>
      <c r="BZZ85" s="381"/>
      <c r="CAH85" s="392"/>
      <c r="CAI85" s="381"/>
      <c r="CAQ85" s="392"/>
      <c r="CAR85" s="381"/>
      <c r="CAZ85" s="392"/>
      <c r="CBA85" s="381"/>
      <c r="CBI85" s="392"/>
      <c r="CBJ85" s="381"/>
      <c r="CBR85" s="392"/>
      <c r="CBS85" s="381"/>
      <c r="CCA85" s="392"/>
      <c r="CCB85" s="381"/>
      <c r="CCJ85" s="392"/>
      <c r="CCK85" s="381"/>
      <c r="CCS85" s="392"/>
      <c r="CCT85" s="381"/>
      <c r="CDB85" s="392"/>
      <c r="CDC85" s="381"/>
      <c r="CDK85" s="392"/>
      <c r="CDL85" s="381"/>
      <c r="CDT85" s="392"/>
      <c r="CDU85" s="381"/>
      <c r="CEC85" s="392"/>
      <c r="CED85" s="381"/>
      <c r="CEL85" s="392"/>
      <c r="CEM85" s="381"/>
      <c r="CEU85" s="392"/>
      <c r="CEV85" s="381"/>
      <c r="CFD85" s="392"/>
      <c r="CFE85" s="381"/>
      <c r="CFM85" s="392"/>
      <c r="CFN85" s="381"/>
      <c r="CFV85" s="392"/>
      <c r="CFW85" s="381"/>
      <c r="CGE85" s="392"/>
      <c r="CGF85" s="381"/>
      <c r="CGN85" s="392"/>
      <c r="CGO85" s="381"/>
      <c r="CGW85" s="392"/>
      <c r="CGX85" s="381"/>
      <c r="CHF85" s="392"/>
      <c r="CHG85" s="381"/>
      <c r="CHO85" s="392"/>
      <c r="CHP85" s="381"/>
      <c r="CHX85" s="392"/>
      <c r="CHY85" s="381"/>
      <c r="CIG85" s="392"/>
      <c r="CIH85" s="381"/>
      <c r="CIP85" s="392"/>
      <c r="CIQ85" s="381"/>
      <c r="CIY85" s="392"/>
      <c r="CIZ85" s="381"/>
      <c r="CJH85" s="392"/>
      <c r="CJI85" s="381"/>
      <c r="CJQ85" s="392"/>
      <c r="CJR85" s="381"/>
      <c r="CJZ85" s="392"/>
      <c r="CKA85" s="381"/>
      <c r="CKI85" s="392"/>
      <c r="CKJ85" s="381"/>
      <c r="CKR85" s="392"/>
      <c r="CKS85" s="381"/>
      <c r="CLA85" s="392"/>
      <c r="CLB85" s="381"/>
      <c r="CLJ85" s="392"/>
      <c r="CLK85" s="381"/>
      <c r="CLS85" s="392"/>
      <c r="CLT85" s="381"/>
      <c r="CMB85" s="392"/>
      <c r="CMC85" s="381"/>
      <c r="CMK85" s="392"/>
      <c r="CML85" s="381"/>
      <c r="CMT85" s="392"/>
      <c r="CMU85" s="381"/>
      <c r="CNC85" s="392"/>
      <c r="CND85" s="381"/>
      <c r="CNL85" s="392"/>
      <c r="CNM85" s="381"/>
      <c r="CNU85" s="392"/>
      <c r="CNV85" s="381"/>
      <c r="COD85" s="392"/>
      <c r="COE85" s="381"/>
      <c r="COM85" s="392"/>
      <c r="CON85" s="381"/>
      <c r="COV85" s="392"/>
      <c r="COW85" s="381"/>
      <c r="CPE85" s="392"/>
      <c r="CPF85" s="381"/>
      <c r="CPN85" s="392"/>
      <c r="CPO85" s="381"/>
      <c r="CPW85" s="392"/>
      <c r="CPX85" s="381"/>
      <c r="CQF85" s="392"/>
      <c r="CQG85" s="381"/>
      <c r="CQO85" s="392"/>
      <c r="CQP85" s="381"/>
      <c r="CQX85" s="392"/>
      <c r="CQY85" s="381"/>
      <c r="CRG85" s="392"/>
      <c r="CRH85" s="381"/>
      <c r="CRP85" s="392"/>
      <c r="CRQ85" s="381"/>
      <c r="CRY85" s="392"/>
      <c r="CRZ85" s="381"/>
      <c r="CSH85" s="392"/>
      <c r="CSI85" s="381"/>
      <c r="CSQ85" s="392"/>
      <c r="CSR85" s="381"/>
      <c r="CSZ85" s="392"/>
      <c r="CTA85" s="381"/>
      <c r="CTI85" s="392"/>
      <c r="CTJ85" s="381"/>
      <c r="CTR85" s="392"/>
      <c r="CTS85" s="381"/>
      <c r="CUA85" s="392"/>
      <c r="CUB85" s="381"/>
      <c r="CUJ85" s="392"/>
      <c r="CUK85" s="381"/>
      <c r="CUS85" s="392"/>
      <c r="CUT85" s="381"/>
      <c r="CVB85" s="392"/>
      <c r="CVC85" s="381"/>
      <c r="CVK85" s="392"/>
      <c r="CVL85" s="381"/>
      <c r="CVT85" s="392"/>
      <c r="CVU85" s="381"/>
      <c r="CWC85" s="392"/>
      <c r="CWD85" s="381"/>
      <c r="CWL85" s="392"/>
      <c r="CWM85" s="381"/>
      <c r="CWU85" s="392"/>
      <c r="CWV85" s="381"/>
      <c r="CXD85" s="392"/>
      <c r="CXE85" s="381"/>
      <c r="CXM85" s="392"/>
      <c r="CXN85" s="381"/>
      <c r="CXV85" s="392"/>
      <c r="CXW85" s="381"/>
      <c r="CYE85" s="392"/>
      <c r="CYF85" s="381"/>
      <c r="CYN85" s="392"/>
      <c r="CYO85" s="381"/>
      <c r="CYW85" s="392"/>
      <c r="CYX85" s="381"/>
      <c r="CZF85" s="392"/>
      <c r="CZG85" s="381"/>
      <c r="CZO85" s="392"/>
      <c r="CZP85" s="381"/>
      <c r="CZX85" s="392"/>
      <c r="CZY85" s="381"/>
      <c r="DAG85" s="392"/>
      <c r="DAH85" s="381"/>
      <c r="DAP85" s="392"/>
      <c r="DAQ85" s="381"/>
      <c r="DAY85" s="392"/>
      <c r="DAZ85" s="381"/>
      <c r="DBH85" s="392"/>
      <c r="DBI85" s="381"/>
      <c r="DBQ85" s="392"/>
      <c r="DBR85" s="381"/>
      <c r="DBZ85" s="392"/>
      <c r="DCA85" s="381"/>
      <c r="DCI85" s="392"/>
      <c r="DCJ85" s="381"/>
      <c r="DCR85" s="392"/>
      <c r="DCS85" s="381"/>
      <c r="DDA85" s="392"/>
      <c r="DDB85" s="381"/>
      <c r="DDJ85" s="392"/>
      <c r="DDK85" s="381"/>
      <c r="DDS85" s="392"/>
      <c r="DDT85" s="381"/>
      <c r="DEB85" s="392"/>
      <c r="DEC85" s="381"/>
      <c r="DEK85" s="392"/>
      <c r="DEL85" s="381"/>
      <c r="DET85" s="392"/>
      <c r="DEU85" s="381"/>
      <c r="DFC85" s="392"/>
      <c r="DFD85" s="381"/>
      <c r="DFL85" s="392"/>
      <c r="DFM85" s="381"/>
      <c r="DFU85" s="392"/>
      <c r="DFV85" s="381"/>
      <c r="DGD85" s="392"/>
      <c r="DGE85" s="381"/>
      <c r="DGM85" s="392"/>
      <c r="DGN85" s="381"/>
      <c r="DGV85" s="392"/>
      <c r="DGW85" s="381"/>
      <c r="DHE85" s="392"/>
      <c r="DHF85" s="381"/>
      <c r="DHN85" s="392"/>
      <c r="DHO85" s="381"/>
      <c r="DHW85" s="392"/>
      <c r="DHX85" s="381"/>
      <c r="DIF85" s="392"/>
      <c r="DIG85" s="381"/>
      <c r="DIO85" s="392"/>
      <c r="DIP85" s="381"/>
      <c r="DIX85" s="392"/>
      <c r="DIY85" s="381"/>
      <c r="DJG85" s="392"/>
      <c r="DJH85" s="381"/>
      <c r="DJP85" s="392"/>
      <c r="DJQ85" s="381"/>
      <c r="DJY85" s="392"/>
      <c r="DJZ85" s="381"/>
      <c r="DKH85" s="392"/>
      <c r="DKI85" s="381"/>
      <c r="DKQ85" s="392"/>
      <c r="DKR85" s="381"/>
      <c r="DKZ85" s="392"/>
      <c r="DLA85" s="381"/>
      <c r="DLI85" s="392"/>
      <c r="DLJ85" s="381"/>
      <c r="DLR85" s="392"/>
      <c r="DLS85" s="381"/>
      <c r="DMA85" s="392"/>
      <c r="DMB85" s="381"/>
      <c r="DMJ85" s="392"/>
      <c r="DMK85" s="381"/>
      <c r="DMS85" s="392"/>
      <c r="DMT85" s="381"/>
      <c r="DNB85" s="392"/>
      <c r="DNC85" s="381"/>
      <c r="DNK85" s="392"/>
      <c r="DNL85" s="381"/>
      <c r="DNT85" s="392"/>
      <c r="DNU85" s="381"/>
      <c r="DOC85" s="392"/>
      <c r="DOD85" s="381"/>
      <c r="DOL85" s="392"/>
      <c r="DOM85" s="381"/>
      <c r="DOU85" s="392"/>
      <c r="DOV85" s="381"/>
      <c r="DPD85" s="392"/>
      <c r="DPE85" s="381"/>
      <c r="DPM85" s="392"/>
      <c r="DPN85" s="381"/>
      <c r="DPV85" s="392"/>
      <c r="DPW85" s="381"/>
      <c r="DQE85" s="392"/>
      <c r="DQF85" s="381"/>
      <c r="DQN85" s="392"/>
      <c r="DQO85" s="381"/>
      <c r="DQW85" s="392"/>
      <c r="DQX85" s="381"/>
      <c r="DRF85" s="392"/>
      <c r="DRG85" s="381"/>
      <c r="DRO85" s="392"/>
      <c r="DRP85" s="381"/>
      <c r="DRX85" s="392"/>
      <c r="DRY85" s="381"/>
      <c r="DSG85" s="392"/>
      <c r="DSH85" s="381"/>
      <c r="DSP85" s="392"/>
      <c r="DSQ85" s="381"/>
      <c r="DSY85" s="392"/>
      <c r="DSZ85" s="381"/>
      <c r="DTH85" s="392"/>
      <c r="DTI85" s="381"/>
      <c r="DTQ85" s="392"/>
      <c r="DTR85" s="381"/>
      <c r="DTZ85" s="392"/>
      <c r="DUA85" s="381"/>
      <c r="DUI85" s="392"/>
      <c r="DUJ85" s="381"/>
      <c r="DUR85" s="392"/>
      <c r="DUS85" s="381"/>
      <c r="DVA85" s="392"/>
      <c r="DVB85" s="381"/>
      <c r="DVJ85" s="392"/>
      <c r="DVK85" s="381"/>
      <c r="DVS85" s="392"/>
      <c r="DVT85" s="381"/>
      <c r="DWB85" s="392"/>
      <c r="DWC85" s="381"/>
      <c r="DWK85" s="392"/>
      <c r="DWL85" s="381"/>
      <c r="DWT85" s="392"/>
      <c r="DWU85" s="381"/>
      <c r="DXC85" s="392"/>
      <c r="DXD85" s="381"/>
      <c r="DXL85" s="392"/>
      <c r="DXM85" s="381"/>
      <c r="DXU85" s="392"/>
      <c r="DXV85" s="381"/>
      <c r="DYD85" s="392"/>
      <c r="DYE85" s="381"/>
      <c r="DYM85" s="392"/>
      <c r="DYN85" s="381"/>
      <c r="DYV85" s="392"/>
      <c r="DYW85" s="381"/>
      <c r="DZE85" s="392"/>
      <c r="DZF85" s="381"/>
      <c r="DZN85" s="392"/>
      <c r="DZO85" s="381"/>
      <c r="DZW85" s="392"/>
      <c r="DZX85" s="381"/>
      <c r="EAF85" s="392"/>
      <c r="EAG85" s="381"/>
      <c r="EAO85" s="392"/>
      <c r="EAP85" s="381"/>
      <c r="EAX85" s="392"/>
      <c r="EAY85" s="381"/>
      <c r="EBG85" s="392"/>
      <c r="EBH85" s="381"/>
      <c r="EBP85" s="392"/>
      <c r="EBQ85" s="381"/>
      <c r="EBY85" s="392"/>
      <c r="EBZ85" s="381"/>
      <c r="ECH85" s="392"/>
      <c r="ECI85" s="381"/>
      <c r="ECQ85" s="392"/>
      <c r="ECR85" s="381"/>
      <c r="ECZ85" s="392"/>
      <c r="EDA85" s="381"/>
      <c r="EDI85" s="392"/>
      <c r="EDJ85" s="381"/>
      <c r="EDR85" s="392"/>
      <c r="EDS85" s="381"/>
      <c r="EEA85" s="392"/>
      <c r="EEB85" s="381"/>
      <c r="EEJ85" s="392"/>
      <c r="EEK85" s="381"/>
      <c r="EES85" s="392"/>
      <c r="EET85" s="381"/>
      <c r="EFB85" s="392"/>
      <c r="EFC85" s="381"/>
      <c r="EFK85" s="392"/>
      <c r="EFL85" s="381"/>
      <c r="EFT85" s="392"/>
      <c r="EFU85" s="381"/>
      <c r="EGC85" s="392"/>
      <c r="EGD85" s="381"/>
      <c r="EGL85" s="392"/>
      <c r="EGM85" s="381"/>
      <c r="EGU85" s="392"/>
      <c r="EGV85" s="381"/>
      <c r="EHD85" s="392"/>
      <c r="EHE85" s="381"/>
      <c r="EHM85" s="392"/>
      <c r="EHN85" s="381"/>
      <c r="EHV85" s="392"/>
      <c r="EHW85" s="381"/>
      <c r="EIE85" s="392"/>
      <c r="EIF85" s="381"/>
      <c r="EIN85" s="392"/>
      <c r="EIO85" s="381"/>
      <c r="EIW85" s="392"/>
      <c r="EIX85" s="381"/>
      <c r="EJF85" s="392"/>
      <c r="EJG85" s="381"/>
      <c r="EJO85" s="392"/>
      <c r="EJP85" s="381"/>
      <c r="EJX85" s="392"/>
      <c r="EJY85" s="381"/>
      <c r="EKG85" s="392"/>
      <c r="EKH85" s="381"/>
      <c r="EKP85" s="392"/>
      <c r="EKQ85" s="381"/>
      <c r="EKY85" s="392"/>
      <c r="EKZ85" s="381"/>
      <c r="ELH85" s="392"/>
      <c r="ELI85" s="381"/>
      <c r="ELQ85" s="392"/>
      <c r="ELR85" s="381"/>
      <c r="ELZ85" s="392"/>
      <c r="EMA85" s="381"/>
      <c r="EMI85" s="392"/>
      <c r="EMJ85" s="381"/>
      <c r="EMR85" s="392"/>
      <c r="EMS85" s="381"/>
      <c r="ENA85" s="392"/>
      <c r="ENB85" s="381"/>
      <c r="ENJ85" s="392"/>
      <c r="ENK85" s="381"/>
      <c r="ENS85" s="392"/>
      <c r="ENT85" s="381"/>
      <c r="EOB85" s="392"/>
      <c r="EOC85" s="381"/>
      <c r="EOK85" s="392"/>
      <c r="EOL85" s="381"/>
      <c r="EOT85" s="392"/>
      <c r="EOU85" s="381"/>
      <c r="EPC85" s="392"/>
      <c r="EPD85" s="381"/>
      <c r="EPL85" s="392"/>
      <c r="EPM85" s="381"/>
      <c r="EPU85" s="392"/>
      <c r="EPV85" s="381"/>
      <c r="EQD85" s="392"/>
      <c r="EQE85" s="381"/>
      <c r="EQM85" s="392"/>
      <c r="EQN85" s="381"/>
      <c r="EQV85" s="392"/>
      <c r="EQW85" s="381"/>
      <c r="ERE85" s="392"/>
      <c r="ERF85" s="381"/>
      <c r="ERN85" s="392"/>
      <c r="ERO85" s="381"/>
      <c r="ERW85" s="392"/>
      <c r="ERX85" s="381"/>
      <c r="ESF85" s="392"/>
      <c r="ESG85" s="381"/>
      <c r="ESO85" s="392"/>
      <c r="ESP85" s="381"/>
      <c r="ESX85" s="392"/>
      <c r="ESY85" s="381"/>
      <c r="ETG85" s="392"/>
      <c r="ETH85" s="381"/>
      <c r="ETP85" s="392"/>
      <c r="ETQ85" s="381"/>
      <c r="ETY85" s="392"/>
      <c r="ETZ85" s="381"/>
      <c r="EUH85" s="392"/>
      <c r="EUI85" s="381"/>
      <c r="EUQ85" s="392"/>
      <c r="EUR85" s="381"/>
      <c r="EUZ85" s="392"/>
      <c r="EVA85" s="381"/>
      <c r="EVI85" s="392"/>
      <c r="EVJ85" s="381"/>
      <c r="EVR85" s="392"/>
      <c r="EVS85" s="381"/>
      <c r="EWA85" s="392"/>
      <c r="EWB85" s="381"/>
      <c r="EWJ85" s="392"/>
      <c r="EWK85" s="381"/>
      <c r="EWS85" s="392"/>
      <c r="EWT85" s="381"/>
      <c r="EXB85" s="392"/>
      <c r="EXC85" s="381"/>
      <c r="EXK85" s="392"/>
      <c r="EXL85" s="381"/>
      <c r="EXT85" s="392"/>
      <c r="EXU85" s="381"/>
      <c r="EYC85" s="392"/>
      <c r="EYD85" s="381"/>
      <c r="EYL85" s="392"/>
      <c r="EYM85" s="381"/>
      <c r="EYU85" s="392"/>
      <c r="EYV85" s="381"/>
      <c r="EZD85" s="392"/>
      <c r="EZE85" s="381"/>
      <c r="EZM85" s="392"/>
      <c r="EZN85" s="381"/>
      <c r="EZV85" s="392"/>
      <c r="EZW85" s="381"/>
      <c r="FAE85" s="392"/>
      <c r="FAF85" s="381"/>
      <c r="FAN85" s="392"/>
      <c r="FAO85" s="381"/>
      <c r="FAW85" s="392"/>
      <c r="FAX85" s="381"/>
      <c r="FBF85" s="392"/>
      <c r="FBG85" s="381"/>
      <c r="FBO85" s="392"/>
      <c r="FBP85" s="381"/>
      <c r="FBX85" s="392"/>
      <c r="FBY85" s="381"/>
      <c r="FCG85" s="392"/>
      <c r="FCH85" s="381"/>
      <c r="FCP85" s="392"/>
      <c r="FCQ85" s="381"/>
      <c r="FCY85" s="392"/>
      <c r="FCZ85" s="381"/>
      <c r="FDH85" s="392"/>
      <c r="FDI85" s="381"/>
      <c r="FDQ85" s="392"/>
      <c r="FDR85" s="381"/>
      <c r="FDZ85" s="392"/>
      <c r="FEA85" s="381"/>
      <c r="FEI85" s="392"/>
      <c r="FEJ85" s="381"/>
      <c r="FER85" s="392"/>
      <c r="FES85" s="381"/>
      <c r="FFA85" s="392"/>
      <c r="FFB85" s="381"/>
      <c r="FFJ85" s="392"/>
      <c r="FFK85" s="381"/>
      <c r="FFS85" s="392"/>
      <c r="FFT85" s="381"/>
      <c r="FGB85" s="392"/>
      <c r="FGC85" s="381"/>
      <c r="FGK85" s="392"/>
      <c r="FGL85" s="381"/>
      <c r="FGT85" s="392"/>
      <c r="FGU85" s="381"/>
      <c r="FHC85" s="392"/>
      <c r="FHD85" s="381"/>
      <c r="FHL85" s="392"/>
      <c r="FHM85" s="381"/>
      <c r="FHU85" s="392"/>
      <c r="FHV85" s="381"/>
      <c r="FID85" s="392"/>
      <c r="FIE85" s="381"/>
      <c r="FIM85" s="392"/>
      <c r="FIN85" s="381"/>
      <c r="FIV85" s="392"/>
      <c r="FIW85" s="381"/>
      <c r="FJE85" s="392"/>
      <c r="FJF85" s="381"/>
      <c r="FJN85" s="392"/>
      <c r="FJO85" s="381"/>
      <c r="FJW85" s="392"/>
      <c r="FJX85" s="381"/>
      <c r="FKF85" s="392"/>
      <c r="FKG85" s="381"/>
      <c r="FKO85" s="392"/>
      <c r="FKP85" s="381"/>
      <c r="FKX85" s="392"/>
      <c r="FKY85" s="381"/>
      <c r="FLG85" s="392"/>
      <c r="FLH85" s="381"/>
      <c r="FLP85" s="392"/>
      <c r="FLQ85" s="381"/>
      <c r="FLY85" s="392"/>
      <c r="FLZ85" s="381"/>
      <c r="FMH85" s="392"/>
      <c r="FMI85" s="381"/>
      <c r="FMQ85" s="392"/>
      <c r="FMR85" s="381"/>
      <c r="FMZ85" s="392"/>
      <c r="FNA85" s="381"/>
      <c r="FNI85" s="392"/>
      <c r="FNJ85" s="381"/>
      <c r="FNR85" s="392"/>
      <c r="FNS85" s="381"/>
      <c r="FOA85" s="392"/>
      <c r="FOB85" s="381"/>
      <c r="FOJ85" s="392"/>
      <c r="FOK85" s="381"/>
      <c r="FOS85" s="392"/>
      <c r="FOT85" s="381"/>
      <c r="FPB85" s="392"/>
      <c r="FPC85" s="381"/>
      <c r="FPK85" s="392"/>
      <c r="FPL85" s="381"/>
      <c r="FPT85" s="392"/>
      <c r="FPU85" s="381"/>
      <c r="FQC85" s="392"/>
      <c r="FQD85" s="381"/>
      <c r="FQL85" s="392"/>
      <c r="FQM85" s="381"/>
      <c r="FQU85" s="392"/>
      <c r="FQV85" s="381"/>
      <c r="FRD85" s="392"/>
      <c r="FRE85" s="381"/>
      <c r="FRM85" s="392"/>
      <c r="FRN85" s="381"/>
      <c r="FRV85" s="392"/>
      <c r="FRW85" s="381"/>
      <c r="FSE85" s="392"/>
      <c r="FSF85" s="381"/>
      <c r="FSN85" s="392"/>
      <c r="FSO85" s="381"/>
      <c r="FSW85" s="392"/>
      <c r="FSX85" s="381"/>
      <c r="FTF85" s="392"/>
      <c r="FTG85" s="381"/>
      <c r="FTO85" s="392"/>
      <c r="FTP85" s="381"/>
      <c r="FTX85" s="392"/>
      <c r="FTY85" s="381"/>
      <c r="FUG85" s="392"/>
      <c r="FUH85" s="381"/>
      <c r="FUP85" s="392"/>
      <c r="FUQ85" s="381"/>
      <c r="FUY85" s="392"/>
      <c r="FUZ85" s="381"/>
      <c r="FVH85" s="392"/>
      <c r="FVI85" s="381"/>
      <c r="FVQ85" s="392"/>
      <c r="FVR85" s="381"/>
      <c r="FVZ85" s="392"/>
      <c r="FWA85" s="381"/>
      <c r="FWI85" s="392"/>
      <c r="FWJ85" s="381"/>
      <c r="FWR85" s="392"/>
      <c r="FWS85" s="381"/>
      <c r="FXA85" s="392"/>
      <c r="FXB85" s="381"/>
      <c r="FXJ85" s="392"/>
      <c r="FXK85" s="381"/>
      <c r="FXS85" s="392"/>
      <c r="FXT85" s="381"/>
      <c r="FYB85" s="392"/>
      <c r="FYC85" s="381"/>
      <c r="FYK85" s="392"/>
      <c r="FYL85" s="381"/>
      <c r="FYT85" s="392"/>
      <c r="FYU85" s="381"/>
      <c r="FZC85" s="392"/>
      <c r="FZD85" s="381"/>
      <c r="FZL85" s="392"/>
      <c r="FZM85" s="381"/>
      <c r="FZU85" s="392"/>
      <c r="FZV85" s="381"/>
      <c r="GAD85" s="392"/>
      <c r="GAE85" s="381"/>
      <c r="GAM85" s="392"/>
      <c r="GAN85" s="381"/>
      <c r="GAV85" s="392"/>
      <c r="GAW85" s="381"/>
      <c r="GBE85" s="392"/>
      <c r="GBF85" s="381"/>
      <c r="GBN85" s="392"/>
      <c r="GBO85" s="381"/>
      <c r="GBW85" s="392"/>
      <c r="GBX85" s="381"/>
      <c r="GCF85" s="392"/>
      <c r="GCG85" s="381"/>
      <c r="GCO85" s="392"/>
      <c r="GCP85" s="381"/>
      <c r="GCX85" s="392"/>
      <c r="GCY85" s="381"/>
      <c r="GDG85" s="392"/>
      <c r="GDH85" s="381"/>
      <c r="GDP85" s="392"/>
      <c r="GDQ85" s="381"/>
      <c r="GDY85" s="392"/>
      <c r="GDZ85" s="381"/>
      <c r="GEH85" s="392"/>
      <c r="GEI85" s="381"/>
      <c r="GEQ85" s="392"/>
      <c r="GER85" s="381"/>
      <c r="GEZ85" s="392"/>
      <c r="GFA85" s="381"/>
      <c r="GFI85" s="392"/>
      <c r="GFJ85" s="381"/>
      <c r="GFR85" s="392"/>
      <c r="GFS85" s="381"/>
      <c r="GGA85" s="392"/>
      <c r="GGB85" s="381"/>
      <c r="GGJ85" s="392"/>
      <c r="GGK85" s="381"/>
      <c r="GGS85" s="392"/>
      <c r="GGT85" s="381"/>
      <c r="GHB85" s="392"/>
      <c r="GHC85" s="381"/>
      <c r="GHK85" s="392"/>
      <c r="GHL85" s="381"/>
      <c r="GHT85" s="392"/>
      <c r="GHU85" s="381"/>
      <c r="GIC85" s="392"/>
      <c r="GID85" s="381"/>
      <c r="GIL85" s="392"/>
      <c r="GIM85" s="381"/>
      <c r="GIU85" s="392"/>
      <c r="GIV85" s="381"/>
      <c r="GJD85" s="392"/>
      <c r="GJE85" s="381"/>
      <c r="GJM85" s="392"/>
      <c r="GJN85" s="381"/>
      <c r="GJV85" s="392"/>
      <c r="GJW85" s="381"/>
      <c r="GKE85" s="392"/>
      <c r="GKF85" s="381"/>
      <c r="GKN85" s="392"/>
      <c r="GKO85" s="381"/>
      <c r="GKW85" s="392"/>
      <c r="GKX85" s="381"/>
      <c r="GLF85" s="392"/>
      <c r="GLG85" s="381"/>
      <c r="GLO85" s="392"/>
      <c r="GLP85" s="381"/>
      <c r="GLX85" s="392"/>
      <c r="GLY85" s="381"/>
      <c r="GMG85" s="392"/>
      <c r="GMH85" s="381"/>
      <c r="GMP85" s="392"/>
      <c r="GMQ85" s="381"/>
      <c r="GMY85" s="392"/>
      <c r="GMZ85" s="381"/>
      <c r="GNH85" s="392"/>
      <c r="GNI85" s="381"/>
      <c r="GNQ85" s="392"/>
      <c r="GNR85" s="381"/>
      <c r="GNZ85" s="392"/>
      <c r="GOA85" s="381"/>
      <c r="GOI85" s="392"/>
      <c r="GOJ85" s="381"/>
      <c r="GOR85" s="392"/>
      <c r="GOS85" s="381"/>
      <c r="GPA85" s="392"/>
      <c r="GPB85" s="381"/>
      <c r="GPJ85" s="392"/>
      <c r="GPK85" s="381"/>
      <c r="GPS85" s="392"/>
      <c r="GPT85" s="381"/>
      <c r="GQB85" s="392"/>
      <c r="GQC85" s="381"/>
      <c r="GQK85" s="392"/>
      <c r="GQL85" s="381"/>
      <c r="GQT85" s="392"/>
      <c r="GQU85" s="381"/>
      <c r="GRC85" s="392"/>
      <c r="GRD85" s="381"/>
      <c r="GRL85" s="392"/>
      <c r="GRM85" s="381"/>
      <c r="GRU85" s="392"/>
      <c r="GRV85" s="381"/>
      <c r="GSD85" s="392"/>
      <c r="GSE85" s="381"/>
      <c r="GSM85" s="392"/>
      <c r="GSN85" s="381"/>
      <c r="GSV85" s="392"/>
      <c r="GSW85" s="381"/>
      <c r="GTE85" s="392"/>
      <c r="GTF85" s="381"/>
      <c r="GTN85" s="392"/>
      <c r="GTO85" s="381"/>
      <c r="GTW85" s="392"/>
      <c r="GTX85" s="381"/>
      <c r="GUF85" s="392"/>
      <c r="GUG85" s="381"/>
      <c r="GUO85" s="392"/>
      <c r="GUP85" s="381"/>
      <c r="GUX85" s="392"/>
      <c r="GUY85" s="381"/>
      <c r="GVG85" s="392"/>
      <c r="GVH85" s="381"/>
      <c r="GVP85" s="392"/>
      <c r="GVQ85" s="381"/>
      <c r="GVY85" s="392"/>
      <c r="GVZ85" s="381"/>
      <c r="GWH85" s="392"/>
      <c r="GWI85" s="381"/>
      <c r="GWQ85" s="392"/>
      <c r="GWR85" s="381"/>
      <c r="GWZ85" s="392"/>
      <c r="GXA85" s="381"/>
      <c r="GXI85" s="392"/>
      <c r="GXJ85" s="381"/>
      <c r="GXR85" s="392"/>
      <c r="GXS85" s="381"/>
      <c r="GYA85" s="392"/>
      <c r="GYB85" s="381"/>
      <c r="GYJ85" s="392"/>
      <c r="GYK85" s="381"/>
      <c r="GYS85" s="392"/>
      <c r="GYT85" s="381"/>
      <c r="GZB85" s="392"/>
      <c r="GZC85" s="381"/>
      <c r="GZK85" s="392"/>
      <c r="GZL85" s="381"/>
      <c r="GZT85" s="392"/>
      <c r="GZU85" s="381"/>
      <c r="HAC85" s="392"/>
      <c r="HAD85" s="381"/>
      <c r="HAL85" s="392"/>
      <c r="HAM85" s="381"/>
      <c r="HAU85" s="392"/>
      <c r="HAV85" s="381"/>
      <c r="HBD85" s="392"/>
      <c r="HBE85" s="381"/>
      <c r="HBM85" s="392"/>
      <c r="HBN85" s="381"/>
      <c r="HBV85" s="392"/>
      <c r="HBW85" s="381"/>
      <c r="HCE85" s="392"/>
      <c r="HCF85" s="381"/>
      <c r="HCN85" s="392"/>
      <c r="HCO85" s="381"/>
      <c r="HCW85" s="392"/>
      <c r="HCX85" s="381"/>
      <c r="HDF85" s="392"/>
      <c r="HDG85" s="381"/>
      <c r="HDO85" s="392"/>
      <c r="HDP85" s="381"/>
      <c r="HDX85" s="392"/>
      <c r="HDY85" s="381"/>
      <c r="HEG85" s="392"/>
      <c r="HEH85" s="381"/>
      <c r="HEP85" s="392"/>
      <c r="HEQ85" s="381"/>
      <c r="HEY85" s="392"/>
      <c r="HEZ85" s="381"/>
      <c r="HFH85" s="392"/>
      <c r="HFI85" s="381"/>
      <c r="HFQ85" s="392"/>
      <c r="HFR85" s="381"/>
      <c r="HFZ85" s="392"/>
      <c r="HGA85" s="381"/>
      <c r="HGI85" s="392"/>
      <c r="HGJ85" s="381"/>
      <c r="HGR85" s="392"/>
      <c r="HGS85" s="381"/>
      <c r="HHA85" s="392"/>
      <c r="HHB85" s="381"/>
      <c r="HHJ85" s="392"/>
      <c r="HHK85" s="381"/>
      <c r="HHS85" s="392"/>
      <c r="HHT85" s="381"/>
      <c r="HIB85" s="392"/>
      <c r="HIC85" s="381"/>
      <c r="HIK85" s="392"/>
      <c r="HIL85" s="381"/>
      <c r="HIT85" s="392"/>
      <c r="HIU85" s="381"/>
      <c r="HJC85" s="392"/>
      <c r="HJD85" s="381"/>
      <c r="HJL85" s="392"/>
      <c r="HJM85" s="381"/>
      <c r="HJU85" s="392"/>
      <c r="HJV85" s="381"/>
      <c r="HKD85" s="392"/>
      <c r="HKE85" s="381"/>
      <c r="HKM85" s="392"/>
      <c r="HKN85" s="381"/>
      <c r="HKV85" s="392"/>
      <c r="HKW85" s="381"/>
      <c r="HLE85" s="392"/>
      <c r="HLF85" s="381"/>
      <c r="HLN85" s="392"/>
      <c r="HLO85" s="381"/>
      <c r="HLW85" s="392"/>
      <c r="HLX85" s="381"/>
      <c r="HMF85" s="392"/>
      <c r="HMG85" s="381"/>
      <c r="HMO85" s="392"/>
      <c r="HMP85" s="381"/>
      <c r="HMX85" s="392"/>
      <c r="HMY85" s="381"/>
      <c r="HNG85" s="392"/>
      <c r="HNH85" s="381"/>
      <c r="HNP85" s="392"/>
      <c r="HNQ85" s="381"/>
      <c r="HNY85" s="392"/>
      <c r="HNZ85" s="381"/>
      <c r="HOH85" s="392"/>
      <c r="HOI85" s="381"/>
      <c r="HOQ85" s="392"/>
      <c r="HOR85" s="381"/>
      <c r="HOZ85" s="392"/>
      <c r="HPA85" s="381"/>
      <c r="HPI85" s="392"/>
      <c r="HPJ85" s="381"/>
      <c r="HPR85" s="392"/>
      <c r="HPS85" s="381"/>
      <c r="HQA85" s="392"/>
      <c r="HQB85" s="381"/>
      <c r="HQJ85" s="392"/>
      <c r="HQK85" s="381"/>
      <c r="HQS85" s="392"/>
      <c r="HQT85" s="381"/>
      <c r="HRB85" s="392"/>
      <c r="HRC85" s="381"/>
      <c r="HRK85" s="392"/>
      <c r="HRL85" s="381"/>
      <c r="HRT85" s="392"/>
      <c r="HRU85" s="381"/>
      <c r="HSC85" s="392"/>
      <c r="HSD85" s="381"/>
      <c r="HSL85" s="392"/>
      <c r="HSM85" s="381"/>
      <c r="HSU85" s="392"/>
      <c r="HSV85" s="381"/>
      <c r="HTD85" s="392"/>
      <c r="HTE85" s="381"/>
      <c r="HTM85" s="392"/>
      <c r="HTN85" s="381"/>
      <c r="HTV85" s="392"/>
      <c r="HTW85" s="381"/>
      <c r="HUE85" s="392"/>
      <c r="HUF85" s="381"/>
      <c r="HUN85" s="392"/>
      <c r="HUO85" s="381"/>
      <c r="HUW85" s="392"/>
      <c r="HUX85" s="381"/>
      <c r="HVF85" s="392"/>
      <c r="HVG85" s="381"/>
      <c r="HVO85" s="392"/>
      <c r="HVP85" s="381"/>
      <c r="HVX85" s="392"/>
      <c r="HVY85" s="381"/>
      <c r="HWG85" s="392"/>
      <c r="HWH85" s="381"/>
      <c r="HWP85" s="392"/>
      <c r="HWQ85" s="381"/>
      <c r="HWY85" s="392"/>
      <c r="HWZ85" s="381"/>
      <c r="HXH85" s="392"/>
      <c r="HXI85" s="381"/>
      <c r="HXQ85" s="392"/>
      <c r="HXR85" s="381"/>
      <c r="HXZ85" s="392"/>
      <c r="HYA85" s="381"/>
      <c r="HYI85" s="392"/>
      <c r="HYJ85" s="381"/>
      <c r="HYR85" s="392"/>
      <c r="HYS85" s="381"/>
      <c r="HZA85" s="392"/>
      <c r="HZB85" s="381"/>
      <c r="HZJ85" s="392"/>
      <c r="HZK85" s="381"/>
      <c r="HZS85" s="392"/>
      <c r="HZT85" s="381"/>
      <c r="IAB85" s="392"/>
      <c r="IAC85" s="381"/>
      <c r="IAK85" s="392"/>
      <c r="IAL85" s="381"/>
      <c r="IAT85" s="392"/>
      <c r="IAU85" s="381"/>
      <c r="IBC85" s="392"/>
      <c r="IBD85" s="381"/>
      <c r="IBL85" s="392"/>
      <c r="IBM85" s="381"/>
      <c r="IBU85" s="392"/>
      <c r="IBV85" s="381"/>
      <c r="ICD85" s="392"/>
      <c r="ICE85" s="381"/>
      <c r="ICM85" s="392"/>
      <c r="ICN85" s="381"/>
      <c r="ICV85" s="392"/>
      <c r="ICW85" s="381"/>
      <c r="IDE85" s="392"/>
      <c r="IDF85" s="381"/>
      <c r="IDN85" s="392"/>
      <c r="IDO85" s="381"/>
      <c r="IDW85" s="392"/>
      <c r="IDX85" s="381"/>
      <c r="IEF85" s="392"/>
      <c r="IEG85" s="381"/>
      <c r="IEO85" s="392"/>
      <c r="IEP85" s="381"/>
      <c r="IEX85" s="392"/>
      <c r="IEY85" s="381"/>
      <c r="IFG85" s="392"/>
      <c r="IFH85" s="381"/>
      <c r="IFP85" s="392"/>
      <c r="IFQ85" s="381"/>
      <c r="IFY85" s="392"/>
      <c r="IFZ85" s="381"/>
      <c r="IGH85" s="392"/>
      <c r="IGI85" s="381"/>
      <c r="IGQ85" s="392"/>
      <c r="IGR85" s="381"/>
      <c r="IGZ85" s="392"/>
      <c r="IHA85" s="381"/>
      <c r="IHI85" s="392"/>
      <c r="IHJ85" s="381"/>
      <c r="IHR85" s="392"/>
      <c r="IHS85" s="381"/>
      <c r="IIA85" s="392"/>
      <c r="IIB85" s="381"/>
      <c r="IIJ85" s="392"/>
      <c r="IIK85" s="381"/>
      <c r="IIS85" s="392"/>
      <c r="IIT85" s="381"/>
      <c r="IJB85" s="392"/>
      <c r="IJC85" s="381"/>
      <c r="IJK85" s="392"/>
      <c r="IJL85" s="381"/>
      <c r="IJT85" s="392"/>
      <c r="IJU85" s="381"/>
      <c r="IKC85" s="392"/>
      <c r="IKD85" s="381"/>
      <c r="IKL85" s="392"/>
      <c r="IKM85" s="381"/>
      <c r="IKU85" s="392"/>
      <c r="IKV85" s="381"/>
      <c r="ILD85" s="392"/>
      <c r="ILE85" s="381"/>
      <c r="ILM85" s="392"/>
      <c r="ILN85" s="381"/>
      <c r="ILV85" s="392"/>
      <c r="ILW85" s="381"/>
      <c r="IME85" s="392"/>
      <c r="IMF85" s="381"/>
      <c r="IMN85" s="392"/>
      <c r="IMO85" s="381"/>
      <c r="IMW85" s="392"/>
      <c r="IMX85" s="381"/>
      <c r="INF85" s="392"/>
      <c r="ING85" s="381"/>
      <c r="INO85" s="392"/>
      <c r="INP85" s="381"/>
      <c r="INX85" s="392"/>
      <c r="INY85" s="381"/>
      <c r="IOG85" s="392"/>
      <c r="IOH85" s="381"/>
      <c r="IOP85" s="392"/>
      <c r="IOQ85" s="381"/>
      <c r="IOY85" s="392"/>
      <c r="IOZ85" s="381"/>
      <c r="IPH85" s="392"/>
      <c r="IPI85" s="381"/>
      <c r="IPQ85" s="392"/>
      <c r="IPR85" s="381"/>
      <c r="IPZ85" s="392"/>
      <c r="IQA85" s="381"/>
      <c r="IQI85" s="392"/>
      <c r="IQJ85" s="381"/>
      <c r="IQR85" s="392"/>
      <c r="IQS85" s="381"/>
      <c r="IRA85" s="392"/>
      <c r="IRB85" s="381"/>
      <c r="IRJ85" s="392"/>
      <c r="IRK85" s="381"/>
      <c r="IRS85" s="392"/>
      <c r="IRT85" s="381"/>
      <c r="ISB85" s="392"/>
      <c r="ISC85" s="381"/>
      <c r="ISK85" s="392"/>
      <c r="ISL85" s="381"/>
      <c r="IST85" s="392"/>
      <c r="ISU85" s="381"/>
      <c r="ITC85" s="392"/>
      <c r="ITD85" s="381"/>
      <c r="ITL85" s="392"/>
      <c r="ITM85" s="381"/>
      <c r="ITU85" s="392"/>
      <c r="ITV85" s="381"/>
      <c r="IUD85" s="392"/>
      <c r="IUE85" s="381"/>
      <c r="IUM85" s="392"/>
      <c r="IUN85" s="381"/>
      <c r="IUV85" s="392"/>
      <c r="IUW85" s="381"/>
      <c r="IVE85" s="392"/>
      <c r="IVF85" s="381"/>
      <c r="IVN85" s="392"/>
      <c r="IVO85" s="381"/>
      <c r="IVW85" s="392"/>
      <c r="IVX85" s="381"/>
      <c r="IWF85" s="392"/>
      <c r="IWG85" s="381"/>
      <c r="IWO85" s="392"/>
      <c r="IWP85" s="381"/>
      <c r="IWX85" s="392"/>
      <c r="IWY85" s="381"/>
      <c r="IXG85" s="392"/>
      <c r="IXH85" s="381"/>
      <c r="IXP85" s="392"/>
      <c r="IXQ85" s="381"/>
      <c r="IXY85" s="392"/>
      <c r="IXZ85" s="381"/>
      <c r="IYH85" s="392"/>
      <c r="IYI85" s="381"/>
      <c r="IYQ85" s="392"/>
      <c r="IYR85" s="381"/>
      <c r="IYZ85" s="392"/>
      <c r="IZA85" s="381"/>
      <c r="IZI85" s="392"/>
      <c r="IZJ85" s="381"/>
      <c r="IZR85" s="392"/>
      <c r="IZS85" s="381"/>
      <c r="JAA85" s="392"/>
      <c r="JAB85" s="381"/>
      <c r="JAJ85" s="392"/>
      <c r="JAK85" s="381"/>
      <c r="JAS85" s="392"/>
      <c r="JAT85" s="381"/>
      <c r="JBB85" s="392"/>
      <c r="JBC85" s="381"/>
      <c r="JBK85" s="392"/>
      <c r="JBL85" s="381"/>
      <c r="JBT85" s="392"/>
      <c r="JBU85" s="381"/>
      <c r="JCC85" s="392"/>
      <c r="JCD85" s="381"/>
      <c r="JCL85" s="392"/>
      <c r="JCM85" s="381"/>
      <c r="JCU85" s="392"/>
      <c r="JCV85" s="381"/>
      <c r="JDD85" s="392"/>
      <c r="JDE85" s="381"/>
      <c r="JDM85" s="392"/>
      <c r="JDN85" s="381"/>
      <c r="JDV85" s="392"/>
      <c r="JDW85" s="381"/>
      <c r="JEE85" s="392"/>
      <c r="JEF85" s="381"/>
      <c r="JEN85" s="392"/>
      <c r="JEO85" s="381"/>
      <c r="JEW85" s="392"/>
      <c r="JEX85" s="381"/>
      <c r="JFF85" s="392"/>
      <c r="JFG85" s="381"/>
      <c r="JFO85" s="392"/>
      <c r="JFP85" s="381"/>
      <c r="JFX85" s="392"/>
      <c r="JFY85" s="381"/>
      <c r="JGG85" s="392"/>
      <c r="JGH85" s="381"/>
      <c r="JGP85" s="392"/>
      <c r="JGQ85" s="381"/>
      <c r="JGY85" s="392"/>
      <c r="JGZ85" s="381"/>
      <c r="JHH85" s="392"/>
      <c r="JHI85" s="381"/>
      <c r="JHQ85" s="392"/>
      <c r="JHR85" s="381"/>
      <c r="JHZ85" s="392"/>
      <c r="JIA85" s="381"/>
      <c r="JII85" s="392"/>
      <c r="JIJ85" s="381"/>
      <c r="JIR85" s="392"/>
      <c r="JIS85" s="381"/>
      <c r="JJA85" s="392"/>
      <c r="JJB85" s="381"/>
      <c r="JJJ85" s="392"/>
      <c r="JJK85" s="381"/>
      <c r="JJS85" s="392"/>
      <c r="JJT85" s="381"/>
      <c r="JKB85" s="392"/>
      <c r="JKC85" s="381"/>
      <c r="JKK85" s="392"/>
      <c r="JKL85" s="381"/>
      <c r="JKT85" s="392"/>
      <c r="JKU85" s="381"/>
      <c r="JLC85" s="392"/>
      <c r="JLD85" s="381"/>
      <c r="JLL85" s="392"/>
      <c r="JLM85" s="381"/>
      <c r="JLU85" s="392"/>
      <c r="JLV85" s="381"/>
      <c r="JMD85" s="392"/>
      <c r="JME85" s="381"/>
      <c r="JMM85" s="392"/>
      <c r="JMN85" s="381"/>
      <c r="JMV85" s="392"/>
      <c r="JMW85" s="381"/>
      <c r="JNE85" s="392"/>
      <c r="JNF85" s="381"/>
      <c r="JNN85" s="392"/>
      <c r="JNO85" s="381"/>
      <c r="JNW85" s="392"/>
      <c r="JNX85" s="381"/>
      <c r="JOF85" s="392"/>
      <c r="JOG85" s="381"/>
      <c r="JOO85" s="392"/>
      <c r="JOP85" s="381"/>
      <c r="JOX85" s="392"/>
      <c r="JOY85" s="381"/>
      <c r="JPG85" s="392"/>
      <c r="JPH85" s="381"/>
      <c r="JPP85" s="392"/>
      <c r="JPQ85" s="381"/>
      <c r="JPY85" s="392"/>
      <c r="JPZ85" s="381"/>
      <c r="JQH85" s="392"/>
      <c r="JQI85" s="381"/>
      <c r="JQQ85" s="392"/>
      <c r="JQR85" s="381"/>
      <c r="JQZ85" s="392"/>
      <c r="JRA85" s="381"/>
      <c r="JRI85" s="392"/>
      <c r="JRJ85" s="381"/>
      <c r="JRR85" s="392"/>
      <c r="JRS85" s="381"/>
      <c r="JSA85" s="392"/>
      <c r="JSB85" s="381"/>
      <c r="JSJ85" s="392"/>
      <c r="JSK85" s="381"/>
      <c r="JSS85" s="392"/>
      <c r="JST85" s="381"/>
      <c r="JTB85" s="392"/>
      <c r="JTC85" s="381"/>
      <c r="JTK85" s="392"/>
      <c r="JTL85" s="381"/>
      <c r="JTT85" s="392"/>
      <c r="JTU85" s="381"/>
      <c r="JUC85" s="392"/>
      <c r="JUD85" s="381"/>
      <c r="JUL85" s="392"/>
      <c r="JUM85" s="381"/>
      <c r="JUU85" s="392"/>
      <c r="JUV85" s="381"/>
      <c r="JVD85" s="392"/>
      <c r="JVE85" s="381"/>
      <c r="JVM85" s="392"/>
      <c r="JVN85" s="381"/>
      <c r="JVV85" s="392"/>
      <c r="JVW85" s="381"/>
      <c r="JWE85" s="392"/>
      <c r="JWF85" s="381"/>
      <c r="JWN85" s="392"/>
      <c r="JWO85" s="381"/>
      <c r="JWW85" s="392"/>
      <c r="JWX85" s="381"/>
      <c r="JXF85" s="392"/>
      <c r="JXG85" s="381"/>
      <c r="JXO85" s="392"/>
      <c r="JXP85" s="381"/>
      <c r="JXX85" s="392"/>
      <c r="JXY85" s="381"/>
      <c r="JYG85" s="392"/>
      <c r="JYH85" s="381"/>
      <c r="JYP85" s="392"/>
      <c r="JYQ85" s="381"/>
      <c r="JYY85" s="392"/>
      <c r="JYZ85" s="381"/>
      <c r="JZH85" s="392"/>
      <c r="JZI85" s="381"/>
      <c r="JZQ85" s="392"/>
      <c r="JZR85" s="381"/>
      <c r="JZZ85" s="392"/>
      <c r="KAA85" s="381"/>
      <c r="KAI85" s="392"/>
      <c r="KAJ85" s="381"/>
      <c r="KAR85" s="392"/>
      <c r="KAS85" s="381"/>
      <c r="KBA85" s="392"/>
      <c r="KBB85" s="381"/>
      <c r="KBJ85" s="392"/>
      <c r="KBK85" s="381"/>
      <c r="KBS85" s="392"/>
      <c r="KBT85" s="381"/>
      <c r="KCB85" s="392"/>
      <c r="KCC85" s="381"/>
      <c r="KCK85" s="392"/>
      <c r="KCL85" s="381"/>
      <c r="KCT85" s="392"/>
      <c r="KCU85" s="381"/>
      <c r="KDC85" s="392"/>
      <c r="KDD85" s="381"/>
      <c r="KDL85" s="392"/>
      <c r="KDM85" s="381"/>
      <c r="KDU85" s="392"/>
      <c r="KDV85" s="381"/>
      <c r="KED85" s="392"/>
      <c r="KEE85" s="381"/>
      <c r="KEM85" s="392"/>
      <c r="KEN85" s="381"/>
      <c r="KEV85" s="392"/>
      <c r="KEW85" s="381"/>
      <c r="KFE85" s="392"/>
      <c r="KFF85" s="381"/>
      <c r="KFN85" s="392"/>
      <c r="KFO85" s="381"/>
      <c r="KFW85" s="392"/>
      <c r="KFX85" s="381"/>
      <c r="KGF85" s="392"/>
      <c r="KGG85" s="381"/>
      <c r="KGO85" s="392"/>
      <c r="KGP85" s="381"/>
      <c r="KGX85" s="392"/>
      <c r="KGY85" s="381"/>
      <c r="KHG85" s="392"/>
      <c r="KHH85" s="381"/>
      <c r="KHP85" s="392"/>
      <c r="KHQ85" s="381"/>
      <c r="KHY85" s="392"/>
      <c r="KHZ85" s="381"/>
      <c r="KIH85" s="392"/>
      <c r="KII85" s="381"/>
      <c r="KIQ85" s="392"/>
      <c r="KIR85" s="381"/>
      <c r="KIZ85" s="392"/>
      <c r="KJA85" s="381"/>
      <c r="KJI85" s="392"/>
      <c r="KJJ85" s="381"/>
      <c r="KJR85" s="392"/>
      <c r="KJS85" s="381"/>
      <c r="KKA85" s="392"/>
      <c r="KKB85" s="381"/>
      <c r="KKJ85" s="392"/>
      <c r="KKK85" s="381"/>
      <c r="KKS85" s="392"/>
      <c r="KKT85" s="381"/>
      <c r="KLB85" s="392"/>
      <c r="KLC85" s="381"/>
      <c r="KLK85" s="392"/>
      <c r="KLL85" s="381"/>
      <c r="KLT85" s="392"/>
      <c r="KLU85" s="381"/>
      <c r="KMC85" s="392"/>
      <c r="KMD85" s="381"/>
      <c r="KML85" s="392"/>
      <c r="KMM85" s="381"/>
      <c r="KMU85" s="392"/>
      <c r="KMV85" s="381"/>
      <c r="KND85" s="392"/>
      <c r="KNE85" s="381"/>
      <c r="KNM85" s="392"/>
      <c r="KNN85" s="381"/>
      <c r="KNV85" s="392"/>
      <c r="KNW85" s="381"/>
      <c r="KOE85" s="392"/>
      <c r="KOF85" s="381"/>
      <c r="KON85" s="392"/>
      <c r="KOO85" s="381"/>
      <c r="KOW85" s="392"/>
      <c r="KOX85" s="381"/>
      <c r="KPF85" s="392"/>
      <c r="KPG85" s="381"/>
      <c r="KPO85" s="392"/>
      <c r="KPP85" s="381"/>
      <c r="KPX85" s="392"/>
      <c r="KPY85" s="381"/>
      <c r="KQG85" s="392"/>
      <c r="KQH85" s="381"/>
      <c r="KQP85" s="392"/>
      <c r="KQQ85" s="381"/>
      <c r="KQY85" s="392"/>
      <c r="KQZ85" s="381"/>
      <c r="KRH85" s="392"/>
      <c r="KRI85" s="381"/>
      <c r="KRQ85" s="392"/>
      <c r="KRR85" s="381"/>
      <c r="KRZ85" s="392"/>
      <c r="KSA85" s="381"/>
      <c r="KSI85" s="392"/>
      <c r="KSJ85" s="381"/>
      <c r="KSR85" s="392"/>
      <c r="KSS85" s="381"/>
      <c r="KTA85" s="392"/>
      <c r="KTB85" s="381"/>
      <c r="KTJ85" s="392"/>
      <c r="KTK85" s="381"/>
      <c r="KTS85" s="392"/>
      <c r="KTT85" s="381"/>
      <c r="KUB85" s="392"/>
      <c r="KUC85" s="381"/>
      <c r="KUK85" s="392"/>
      <c r="KUL85" s="381"/>
      <c r="KUT85" s="392"/>
      <c r="KUU85" s="381"/>
      <c r="KVC85" s="392"/>
      <c r="KVD85" s="381"/>
      <c r="KVL85" s="392"/>
      <c r="KVM85" s="381"/>
      <c r="KVU85" s="392"/>
      <c r="KVV85" s="381"/>
      <c r="KWD85" s="392"/>
      <c r="KWE85" s="381"/>
      <c r="KWM85" s="392"/>
      <c r="KWN85" s="381"/>
      <c r="KWV85" s="392"/>
      <c r="KWW85" s="381"/>
      <c r="KXE85" s="392"/>
      <c r="KXF85" s="381"/>
      <c r="KXN85" s="392"/>
      <c r="KXO85" s="381"/>
      <c r="KXW85" s="392"/>
      <c r="KXX85" s="381"/>
      <c r="KYF85" s="392"/>
      <c r="KYG85" s="381"/>
      <c r="KYO85" s="392"/>
      <c r="KYP85" s="381"/>
      <c r="KYX85" s="392"/>
      <c r="KYY85" s="381"/>
      <c r="KZG85" s="392"/>
      <c r="KZH85" s="381"/>
      <c r="KZP85" s="392"/>
      <c r="KZQ85" s="381"/>
      <c r="KZY85" s="392"/>
      <c r="KZZ85" s="381"/>
      <c r="LAH85" s="392"/>
      <c r="LAI85" s="381"/>
      <c r="LAQ85" s="392"/>
      <c r="LAR85" s="381"/>
      <c r="LAZ85" s="392"/>
      <c r="LBA85" s="381"/>
      <c r="LBI85" s="392"/>
      <c r="LBJ85" s="381"/>
      <c r="LBR85" s="392"/>
      <c r="LBS85" s="381"/>
      <c r="LCA85" s="392"/>
      <c r="LCB85" s="381"/>
      <c r="LCJ85" s="392"/>
      <c r="LCK85" s="381"/>
      <c r="LCS85" s="392"/>
      <c r="LCT85" s="381"/>
      <c r="LDB85" s="392"/>
      <c r="LDC85" s="381"/>
      <c r="LDK85" s="392"/>
      <c r="LDL85" s="381"/>
      <c r="LDT85" s="392"/>
      <c r="LDU85" s="381"/>
      <c r="LEC85" s="392"/>
      <c r="LED85" s="381"/>
      <c r="LEL85" s="392"/>
      <c r="LEM85" s="381"/>
      <c r="LEU85" s="392"/>
      <c r="LEV85" s="381"/>
      <c r="LFD85" s="392"/>
      <c r="LFE85" s="381"/>
      <c r="LFM85" s="392"/>
      <c r="LFN85" s="381"/>
      <c r="LFV85" s="392"/>
      <c r="LFW85" s="381"/>
      <c r="LGE85" s="392"/>
      <c r="LGF85" s="381"/>
      <c r="LGN85" s="392"/>
      <c r="LGO85" s="381"/>
      <c r="LGW85" s="392"/>
      <c r="LGX85" s="381"/>
      <c r="LHF85" s="392"/>
      <c r="LHG85" s="381"/>
      <c r="LHO85" s="392"/>
      <c r="LHP85" s="381"/>
      <c r="LHX85" s="392"/>
      <c r="LHY85" s="381"/>
      <c r="LIG85" s="392"/>
      <c r="LIH85" s="381"/>
      <c r="LIP85" s="392"/>
      <c r="LIQ85" s="381"/>
      <c r="LIY85" s="392"/>
      <c r="LIZ85" s="381"/>
      <c r="LJH85" s="392"/>
      <c r="LJI85" s="381"/>
      <c r="LJQ85" s="392"/>
      <c r="LJR85" s="381"/>
      <c r="LJZ85" s="392"/>
      <c r="LKA85" s="381"/>
      <c r="LKI85" s="392"/>
      <c r="LKJ85" s="381"/>
      <c r="LKR85" s="392"/>
      <c r="LKS85" s="381"/>
      <c r="LLA85" s="392"/>
      <c r="LLB85" s="381"/>
      <c r="LLJ85" s="392"/>
      <c r="LLK85" s="381"/>
      <c r="LLS85" s="392"/>
      <c r="LLT85" s="381"/>
      <c r="LMB85" s="392"/>
      <c r="LMC85" s="381"/>
      <c r="LMK85" s="392"/>
      <c r="LML85" s="381"/>
      <c r="LMT85" s="392"/>
      <c r="LMU85" s="381"/>
      <c r="LNC85" s="392"/>
      <c r="LND85" s="381"/>
      <c r="LNL85" s="392"/>
      <c r="LNM85" s="381"/>
      <c r="LNU85" s="392"/>
      <c r="LNV85" s="381"/>
      <c r="LOD85" s="392"/>
      <c r="LOE85" s="381"/>
      <c r="LOM85" s="392"/>
      <c r="LON85" s="381"/>
      <c r="LOV85" s="392"/>
      <c r="LOW85" s="381"/>
      <c r="LPE85" s="392"/>
      <c r="LPF85" s="381"/>
      <c r="LPN85" s="392"/>
      <c r="LPO85" s="381"/>
      <c r="LPW85" s="392"/>
      <c r="LPX85" s="381"/>
      <c r="LQF85" s="392"/>
      <c r="LQG85" s="381"/>
      <c r="LQO85" s="392"/>
      <c r="LQP85" s="381"/>
      <c r="LQX85" s="392"/>
      <c r="LQY85" s="381"/>
      <c r="LRG85" s="392"/>
      <c r="LRH85" s="381"/>
      <c r="LRP85" s="392"/>
      <c r="LRQ85" s="381"/>
      <c r="LRY85" s="392"/>
      <c r="LRZ85" s="381"/>
      <c r="LSH85" s="392"/>
      <c r="LSI85" s="381"/>
      <c r="LSQ85" s="392"/>
      <c r="LSR85" s="381"/>
      <c r="LSZ85" s="392"/>
      <c r="LTA85" s="381"/>
      <c r="LTI85" s="392"/>
      <c r="LTJ85" s="381"/>
      <c r="LTR85" s="392"/>
      <c r="LTS85" s="381"/>
      <c r="LUA85" s="392"/>
      <c r="LUB85" s="381"/>
      <c r="LUJ85" s="392"/>
      <c r="LUK85" s="381"/>
      <c r="LUS85" s="392"/>
      <c r="LUT85" s="381"/>
      <c r="LVB85" s="392"/>
      <c r="LVC85" s="381"/>
      <c r="LVK85" s="392"/>
      <c r="LVL85" s="381"/>
      <c r="LVT85" s="392"/>
      <c r="LVU85" s="381"/>
      <c r="LWC85" s="392"/>
      <c r="LWD85" s="381"/>
      <c r="LWL85" s="392"/>
      <c r="LWM85" s="381"/>
      <c r="LWU85" s="392"/>
      <c r="LWV85" s="381"/>
      <c r="LXD85" s="392"/>
      <c r="LXE85" s="381"/>
      <c r="LXM85" s="392"/>
      <c r="LXN85" s="381"/>
      <c r="LXV85" s="392"/>
      <c r="LXW85" s="381"/>
      <c r="LYE85" s="392"/>
      <c r="LYF85" s="381"/>
      <c r="LYN85" s="392"/>
      <c r="LYO85" s="381"/>
      <c r="LYW85" s="392"/>
      <c r="LYX85" s="381"/>
      <c r="LZF85" s="392"/>
      <c r="LZG85" s="381"/>
      <c r="LZO85" s="392"/>
      <c r="LZP85" s="381"/>
      <c r="LZX85" s="392"/>
      <c r="LZY85" s="381"/>
      <c r="MAG85" s="392"/>
      <c r="MAH85" s="381"/>
      <c r="MAP85" s="392"/>
      <c r="MAQ85" s="381"/>
      <c r="MAY85" s="392"/>
      <c r="MAZ85" s="381"/>
      <c r="MBH85" s="392"/>
      <c r="MBI85" s="381"/>
      <c r="MBQ85" s="392"/>
      <c r="MBR85" s="381"/>
      <c r="MBZ85" s="392"/>
      <c r="MCA85" s="381"/>
      <c r="MCI85" s="392"/>
      <c r="MCJ85" s="381"/>
      <c r="MCR85" s="392"/>
      <c r="MCS85" s="381"/>
      <c r="MDA85" s="392"/>
      <c r="MDB85" s="381"/>
      <c r="MDJ85" s="392"/>
      <c r="MDK85" s="381"/>
      <c r="MDS85" s="392"/>
      <c r="MDT85" s="381"/>
      <c r="MEB85" s="392"/>
      <c r="MEC85" s="381"/>
      <c r="MEK85" s="392"/>
      <c r="MEL85" s="381"/>
      <c r="MET85" s="392"/>
      <c r="MEU85" s="381"/>
      <c r="MFC85" s="392"/>
      <c r="MFD85" s="381"/>
      <c r="MFL85" s="392"/>
      <c r="MFM85" s="381"/>
      <c r="MFU85" s="392"/>
      <c r="MFV85" s="381"/>
      <c r="MGD85" s="392"/>
      <c r="MGE85" s="381"/>
      <c r="MGM85" s="392"/>
      <c r="MGN85" s="381"/>
      <c r="MGV85" s="392"/>
      <c r="MGW85" s="381"/>
      <c r="MHE85" s="392"/>
      <c r="MHF85" s="381"/>
      <c r="MHN85" s="392"/>
      <c r="MHO85" s="381"/>
      <c r="MHW85" s="392"/>
      <c r="MHX85" s="381"/>
      <c r="MIF85" s="392"/>
      <c r="MIG85" s="381"/>
      <c r="MIO85" s="392"/>
      <c r="MIP85" s="381"/>
      <c r="MIX85" s="392"/>
      <c r="MIY85" s="381"/>
      <c r="MJG85" s="392"/>
      <c r="MJH85" s="381"/>
      <c r="MJP85" s="392"/>
      <c r="MJQ85" s="381"/>
      <c r="MJY85" s="392"/>
      <c r="MJZ85" s="381"/>
      <c r="MKH85" s="392"/>
      <c r="MKI85" s="381"/>
      <c r="MKQ85" s="392"/>
      <c r="MKR85" s="381"/>
      <c r="MKZ85" s="392"/>
      <c r="MLA85" s="381"/>
      <c r="MLI85" s="392"/>
      <c r="MLJ85" s="381"/>
      <c r="MLR85" s="392"/>
      <c r="MLS85" s="381"/>
      <c r="MMA85" s="392"/>
      <c r="MMB85" s="381"/>
      <c r="MMJ85" s="392"/>
      <c r="MMK85" s="381"/>
      <c r="MMS85" s="392"/>
      <c r="MMT85" s="381"/>
      <c r="MNB85" s="392"/>
      <c r="MNC85" s="381"/>
      <c r="MNK85" s="392"/>
      <c r="MNL85" s="381"/>
      <c r="MNT85" s="392"/>
      <c r="MNU85" s="381"/>
      <c r="MOC85" s="392"/>
      <c r="MOD85" s="381"/>
      <c r="MOL85" s="392"/>
      <c r="MOM85" s="381"/>
      <c r="MOU85" s="392"/>
      <c r="MOV85" s="381"/>
      <c r="MPD85" s="392"/>
      <c r="MPE85" s="381"/>
      <c r="MPM85" s="392"/>
      <c r="MPN85" s="381"/>
      <c r="MPV85" s="392"/>
      <c r="MPW85" s="381"/>
      <c r="MQE85" s="392"/>
      <c r="MQF85" s="381"/>
      <c r="MQN85" s="392"/>
      <c r="MQO85" s="381"/>
      <c r="MQW85" s="392"/>
      <c r="MQX85" s="381"/>
      <c r="MRF85" s="392"/>
      <c r="MRG85" s="381"/>
      <c r="MRO85" s="392"/>
      <c r="MRP85" s="381"/>
      <c r="MRX85" s="392"/>
      <c r="MRY85" s="381"/>
      <c r="MSG85" s="392"/>
      <c r="MSH85" s="381"/>
      <c r="MSP85" s="392"/>
      <c r="MSQ85" s="381"/>
      <c r="MSY85" s="392"/>
      <c r="MSZ85" s="381"/>
      <c r="MTH85" s="392"/>
      <c r="MTI85" s="381"/>
      <c r="MTQ85" s="392"/>
      <c r="MTR85" s="381"/>
      <c r="MTZ85" s="392"/>
      <c r="MUA85" s="381"/>
      <c r="MUI85" s="392"/>
      <c r="MUJ85" s="381"/>
      <c r="MUR85" s="392"/>
      <c r="MUS85" s="381"/>
      <c r="MVA85" s="392"/>
      <c r="MVB85" s="381"/>
      <c r="MVJ85" s="392"/>
      <c r="MVK85" s="381"/>
      <c r="MVS85" s="392"/>
      <c r="MVT85" s="381"/>
      <c r="MWB85" s="392"/>
      <c r="MWC85" s="381"/>
      <c r="MWK85" s="392"/>
      <c r="MWL85" s="381"/>
      <c r="MWT85" s="392"/>
      <c r="MWU85" s="381"/>
      <c r="MXC85" s="392"/>
      <c r="MXD85" s="381"/>
      <c r="MXL85" s="392"/>
      <c r="MXM85" s="381"/>
      <c r="MXU85" s="392"/>
      <c r="MXV85" s="381"/>
      <c r="MYD85" s="392"/>
      <c r="MYE85" s="381"/>
      <c r="MYM85" s="392"/>
      <c r="MYN85" s="381"/>
      <c r="MYV85" s="392"/>
      <c r="MYW85" s="381"/>
      <c r="MZE85" s="392"/>
      <c r="MZF85" s="381"/>
      <c r="MZN85" s="392"/>
      <c r="MZO85" s="381"/>
      <c r="MZW85" s="392"/>
      <c r="MZX85" s="381"/>
      <c r="NAF85" s="392"/>
      <c r="NAG85" s="381"/>
      <c r="NAO85" s="392"/>
      <c r="NAP85" s="381"/>
      <c r="NAX85" s="392"/>
      <c r="NAY85" s="381"/>
      <c r="NBG85" s="392"/>
      <c r="NBH85" s="381"/>
      <c r="NBP85" s="392"/>
      <c r="NBQ85" s="381"/>
      <c r="NBY85" s="392"/>
      <c r="NBZ85" s="381"/>
      <c r="NCH85" s="392"/>
      <c r="NCI85" s="381"/>
      <c r="NCQ85" s="392"/>
      <c r="NCR85" s="381"/>
      <c r="NCZ85" s="392"/>
      <c r="NDA85" s="381"/>
      <c r="NDI85" s="392"/>
      <c r="NDJ85" s="381"/>
      <c r="NDR85" s="392"/>
      <c r="NDS85" s="381"/>
      <c r="NEA85" s="392"/>
      <c r="NEB85" s="381"/>
      <c r="NEJ85" s="392"/>
      <c r="NEK85" s="381"/>
      <c r="NES85" s="392"/>
      <c r="NET85" s="381"/>
      <c r="NFB85" s="392"/>
      <c r="NFC85" s="381"/>
      <c r="NFK85" s="392"/>
      <c r="NFL85" s="381"/>
      <c r="NFT85" s="392"/>
      <c r="NFU85" s="381"/>
      <c r="NGC85" s="392"/>
      <c r="NGD85" s="381"/>
      <c r="NGL85" s="392"/>
      <c r="NGM85" s="381"/>
      <c r="NGU85" s="392"/>
      <c r="NGV85" s="381"/>
      <c r="NHD85" s="392"/>
      <c r="NHE85" s="381"/>
      <c r="NHM85" s="392"/>
      <c r="NHN85" s="381"/>
      <c r="NHV85" s="392"/>
      <c r="NHW85" s="381"/>
      <c r="NIE85" s="392"/>
      <c r="NIF85" s="381"/>
      <c r="NIN85" s="392"/>
      <c r="NIO85" s="381"/>
      <c r="NIW85" s="392"/>
      <c r="NIX85" s="381"/>
      <c r="NJF85" s="392"/>
      <c r="NJG85" s="381"/>
      <c r="NJO85" s="392"/>
      <c r="NJP85" s="381"/>
      <c r="NJX85" s="392"/>
      <c r="NJY85" s="381"/>
      <c r="NKG85" s="392"/>
      <c r="NKH85" s="381"/>
      <c r="NKP85" s="392"/>
      <c r="NKQ85" s="381"/>
      <c r="NKY85" s="392"/>
      <c r="NKZ85" s="381"/>
      <c r="NLH85" s="392"/>
      <c r="NLI85" s="381"/>
      <c r="NLQ85" s="392"/>
      <c r="NLR85" s="381"/>
      <c r="NLZ85" s="392"/>
      <c r="NMA85" s="381"/>
      <c r="NMI85" s="392"/>
      <c r="NMJ85" s="381"/>
      <c r="NMR85" s="392"/>
      <c r="NMS85" s="381"/>
      <c r="NNA85" s="392"/>
      <c r="NNB85" s="381"/>
      <c r="NNJ85" s="392"/>
      <c r="NNK85" s="381"/>
      <c r="NNS85" s="392"/>
      <c r="NNT85" s="381"/>
      <c r="NOB85" s="392"/>
      <c r="NOC85" s="381"/>
      <c r="NOK85" s="392"/>
      <c r="NOL85" s="381"/>
      <c r="NOT85" s="392"/>
      <c r="NOU85" s="381"/>
      <c r="NPC85" s="392"/>
      <c r="NPD85" s="381"/>
      <c r="NPL85" s="392"/>
      <c r="NPM85" s="381"/>
      <c r="NPU85" s="392"/>
      <c r="NPV85" s="381"/>
      <c r="NQD85" s="392"/>
      <c r="NQE85" s="381"/>
      <c r="NQM85" s="392"/>
      <c r="NQN85" s="381"/>
      <c r="NQV85" s="392"/>
      <c r="NQW85" s="381"/>
      <c r="NRE85" s="392"/>
      <c r="NRF85" s="381"/>
      <c r="NRN85" s="392"/>
      <c r="NRO85" s="381"/>
      <c r="NRW85" s="392"/>
      <c r="NRX85" s="381"/>
      <c r="NSF85" s="392"/>
      <c r="NSG85" s="381"/>
      <c r="NSO85" s="392"/>
      <c r="NSP85" s="381"/>
      <c r="NSX85" s="392"/>
      <c r="NSY85" s="381"/>
      <c r="NTG85" s="392"/>
      <c r="NTH85" s="381"/>
      <c r="NTP85" s="392"/>
      <c r="NTQ85" s="381"/>
      <c r="NTY85" s="392"/>
      <c r="NTZ85" s="381"/>
      <c r="NUH85" s="392"/>
      <c r="NUI85" s="381"/>
      <c r="NUQ85" s="392"/>
      <c r="NUR85" s="381"/>
      <c r="NUZ85" s="392"/>
      <c r="NVA85" s="381"/>
      <c r="NVI85" s="392"/>
      <c r="NVJ85" s="381"/>
      <c r="NVR85" s="392"/>
      <c r="NVS85" s="381"/>
      <c r="NWA85" s="392"/>
      <c r="NWB85" s="381"/>
      <c r="NWJ85" s="392"/>
      <c r="NWK85" s="381"/>
      <c r="NWS85" s="392"/>
      <c r="NWT85" s="381"/>
      <c r="NXB85" s="392"/>
      <c r="NXC85" s="381"/>
      <c r="NXK85" s="392"/>
      <c r="NXL85" s="381"/>
      <c r="NXT85" s="392"/>
      <c r="NXU85" s="381"/>
      <c r="NYC85" s="392"/>
      <c r="NYD85" s="381"/>
      <c r="NYL85" s="392"/>
      <c r="NYM85" s="381"/>
      <c r="NYU85" s="392"/>
      <c r="NYV85" s="381"/>
      <c r="NZD85" s="392"/>
      <c r="NZE85" s="381"/>
      <c r="NZM85" s="392"/>
      <c r="NZN85" s="381"/>
      <c r="NZV85" s="392"/>
      <c r="NZW85" s="381"/>
      <c r="OAE85" s="392"/>
      <c r="OAF85" s="381"/>
      <c r="OAN85" s="392"/>
      <c r="OAO85" s="381"/>
      <c r="OAW85" s="392"/>
      <c r="OAX85" s="381"/>
      <c r="OBF85" s="392"/>
      <c r="OBG85" s="381"/>
      <c r="OBO85" s="392"/>
      <c r="OBP85" s="381"/>
      <c r="OBX85" s="392"/>
      <c r="OBY85" s="381"/>
      <c r="OCG85" s="392"/>
      <c r="OCH85" s="381"/>
      <c r="OCP85" s="392"/>
      <c r="OCQ85" s="381"/>
      <c r="OCY85" s="392"/>
      <c r="OCZ85" s="381"/>
      <c r="ODH85" s="392"/>
      <c r="ODI85" s="381"/>
      <c r="ODQ85" s="392"/>
      <c r="ODR85" s="381"/>
      <c r="ODZ85" s="392"/>
      <c r="OEA85" s="381"/>
      <c r="OEI85" s="392"/>
      <c r="OEJ85" s="381"/>
      <c r="OER85" s="392"/>
      <c r="OES85" s="381"/>
      <c r="OFA85" s="392"/>
      <c r="OFB85" s="381"/>
      <c r="OFJ85" s="392"/>
      <c r="OFK85" s="381"/>
      <c r="OFS85" s="392"/>
      <c r="OFT85" s="381"/>
      <c r="OGB85" s="392"/>
      <c r="OGC85" s="381"/>
      <c r="OGK85" s="392"/>
      <c r="OGL85" s="381"/>
      <c r="OGT85" s="392"/>
      <c r="OGU85" s="381"/>
      <c r="OHC85" s="392"/>
      <c r="OHD85" s="381"/>
      <c r="OHL85" s="392"/>
      <c r="OHM85" s="381"/>
      <c r="OHU85" s="392"/>
      <c r="OHV85" s="381"/>
      <c r="OID85" s="392"/>
      <c r="OIE85" s="381"/>
      <c r="OIM85" s="392"/>
      <c r="OIN85" s="381"/>
      <c r="OIV85" s="392"/>
      <c r="OIW85" s="381"/>
      <c r="OJE85" s="392"/>
      <c r="OJF85" s="381"/>
      <c r="OJN85" s="392"/>
      <c r="OJO85" s="381"/>
      <c r="OJW85" s="392"/>
      <c r="OJX85" s="381"/>
      <c r="OKF85" s="392"/>
      <c r="OKG85" s="381"/>
      <c r="OKO85" s="392"/>
      <c r="OKP85" s="381"/>
      <c r="OKX85" s="392"/>
      <c r="OKY85" s="381"/>
      <c r="OLG85" s="392"/>
      <c r="OLH85" s="381"/>
      <c r="OLP85" s="392"/>
      <c r="OLQ85" s="381"/>
      <c r="OLY85" s="392"/>
      <c r="OLZ85" s="381"/>
      <c r="OMH85" s="392"/>
      <c r="OMI85" s="381"/>
      <c r="OMQ85" s="392"/>
      <c r="OMR85" s="381"/>
      <c r="OMZ85" s="392"/>
      <c r="ONA85" s="381"/>
      <c r="ONI85" s="392"/>
      <c r="ONJ85" s="381"/>
      <c r="ONR85" s="392"/>
      <c r="ONS85" s="381"/>
      <c r="OOA85" s="392"/>
      <c r="OOB85" s="381"/>
      <c r="OOJ85" s="392"/>
      <c r="OOK85" s="381"/>
      <c r="OOS85" s="392"/>
      <c r="OOT85" s="381"/>
      <c r="OPB85" s="392"/>
      <c r="OPC85" s="381"/>
      <c r="OPK85" s="392"/>
      <c r="OPL85" s="381"/>
      <c r="OPT85" s="392"/>
      <c r="OPU85" s="381"/>
      <c r="OQC85" s="392"/>
      <c r="OQD85" s="381"/>
      <c r="OQL85" s="392"/>
      <c r="OQM85" s="381"/>
      <c r="OQU85" s="392"/>
      <c r="OQV85" s="381"/>
      <c r="ORD85" s="392"/>
      <c r="ORE85" s="381"/>
      <c r="ORM85" s="392"/>
      <c r="ORN85" s="381"/>
      <c r="ORV85" s="392"/>
      <c r="ORW85" s="381"/>
      <c r="OSE85" s="392"/>
      <c r="OSF85" s="381"/>
      <c r="OSN85" s="392"/>
      <c r="OSO85" s="381"/>
      <c r="OSW85" s="392"/>
      <c r="OSX85" s="381"/>
      <c r="OTF85" s="392"/>
      <c r="OTG85" s="381"/>
      <c r="OTO85" s="392"/>
      <c r="OTP85" s="381"/>
      <c r="OTX85" s="392"/>
      <c r="OTY85" s="381"/>
      <c r="OUG85" s="392"/>
      <c r="OUH85" s="381"/>
      <c r="OUP85" s="392"/>
      <c r="OUQ85" s="381"/>
      <c r="OUY85" s="392"/>
      <c r="OUZ85" s="381"/>
      <c r="OVH85" s="392"/>
      <c r="OVI85" s="381"/>
      <c r="OVQ85" s="392"/>
      <c r="OVR85" s="381"/>
      <c r="OVZ85" s="392"/>
      <c r="OWA85" s="381"/>
      <c r="OWI85" s="392"/>
      <c r="OWJ85" s="381"/>
      <c r="OWR85" s="392"/>
      <c r="OWS85" s="381"/>
      <c r="OXA85" s="392"/>
      <c r="OXB85" s="381"/>
      <c r="OXJ85" s="392"/>
      <c r="OXK85" s="381"/>
      <c r="OXS85" s="392"/>
      <c r="OXT85" s="381"/>
      <c r="OYB85" s="392"/>
      <c r="OYC85" s="381"/>
      <c r="OYK85" s="392"/>
      <c r="OYL85" s="381"/>
      <c r="OYT85" s="392"/>
      <c r="OYU85" s="381"/>
      <c r="OZC85" s="392"/>
      <c r="OZD85" s="381"/>
      <c r="OZL85" s="392"/>
      <c r="OZM85" s="381"/>
      <c r="OZU85" s="392"/>
      <c r="OZV85" s="381"/>
      <c r="PAD85" s="392"/>
      <c r="PAE85" s="381"/>
      <c r="PAM85" s="392"/>
      <c r="PAN85" s="381"/>
      <c r="PAV85" s="392"/>
      <c r="PAW85" s="381"/>
      <c r="PBE85" s="392"/>
      <c r="PBF85" s="381"/>
      <c r="PBN85" s="392"/>
      <c r="PBO85" s="381"/>
      <c r="PBW85" s="392"/>
      <c r="PBX85" s="381"/>
      <c r="PCF85" s="392"/>
      <c r="PCG85" s="381"/>
      <c r="PCO85" s="392"/>
      <c r="PCP85" s="381"/>
      <c r="PCX85" s="392"/>
      <c r="PCY85" s="381"/>
      <c r="PDG85" s="392"/>
      <c r="PDH85" s="381"/>
      <c r="PDP85" s="392"/>
      <c r="PDQ85" s="381"/>
      <c r="PDY85" s="392"/>
      <c r="PDZ85" s="381"/>
      <c r="PEH85" s="392"/>
      <c r="PEI85" s="381"/>
      <c r="PEQ85" s="392"/>
      <c r="PER85" s="381"/>
      <c r="PEZ85" s="392"/>
      <c r="PFA85" s="381"/>
      <c r="PFI85" s="392"/>
      <c r="PFJ85" s="381"/>
      <c r="PFR85" s="392"/>
      <c r="PFS85" s="381"/>
      <c r="PGA85" s="392"/>
      <c r="PGB85" s="381"/>
      <c r="PGJ85" s="392"/>
      <c r="PGK85" s="381"/>
      <c r="PGS85" s="392"/>
      <c r="PGT85" s="381"/>
      <c r="PHB85" s="392"/>
      <c r="PHC85" s="381"/>
      <c r="PHK85" s="392"/>
      <c r="PHL85" s="381"/>
      <c r="PHT85" s="392"/>
      <c r="PHU85" s="381"/>
      <c r="PIC85" s="392"/>
      <c r="PID85" s="381"/>
      <c r="PIL85" s="392"/>
      <c r="PIM85" s="381"/>
      <c r="PIU85" s="392"/>
      <c r="PIV85" s="381"/>
      <c r="PJD85" s="392"/>
      <c r="PJE85" s="381"/>
      <c r="PJM85" s="392"/>
      <c r="PJN85" s="381"/>
      <c r="PJV85" s="392"/>
      <c r="PJW85" s="381"/>
      <c r="PKE85" s="392"/>
      <c r="PKF85" s="381"/>
      <c r="PKN85" s="392"/>
      <c r="PKO85" s="381"/>
      <c r="PKW85" s="392"/>
      <c r="PKX85" s="381"/>
      <c r="PLF85" s="392"/>
      <c r="PLG85" s="381"/>
      <c r="PLO85" s="392"/>
      <c r="PLP85" s="381"/>
      <c r="PLX85" s="392"/>
      <c r="PLY85" s="381"/>
      <c r="PMG85" s="392"/>
      <c r="PMH85" s="381"/>
      <c r="PMP85" s="392"/>
      <c r="PMQ85" s="381"/>
      <c r="PMY85" s="392"/>
      <c r="PMZ85" s="381"/>
      <c r="PNH85" s="392"/>
      <c r="PNI85" s="381"/>
      <c r="PNQ85" s="392"/>
      <c r="PNR85" s="381"/>
      <c r="PNZ85" s="392"/>
      <c r="POA85" s="381"/>
      <c r="POI85" s="392"/>
      <c r="POJ85" s="381"/>
      <c r="POR85" s="392"/>
      <c r="POS85" s="381"/>
      <c r="PPA85" s="392"/>
      <c r="PPB85" s="381"/>
      <c r="PPJ85" s="392"/>
      <c r="PPK85" s="381"/>
      <c r="PPS85" s="392"/>
      <c r="PPT85" s="381"/>
      <c r="PQB85" s="392"/>
      <c r="PQC85" s="381"/>
      <c r="PQK85" s="392"/>
      <c r="PQL85" s="381"/>
      <c r="PQT85" s="392"/>
      <c r="PQU85" s="381"/>
      <c r="PRC85" s="392"/>
      <c r="PRD85" s="381"/>
      <c r="PRL85" s="392"/>
      <c r="PRM85" s="381"/>
      <c r="PRU85" s="392"/>
      <c r="PRV85" s="381"/>
      <c r="PSD85" s="392"/>
      <c r="PSE85" s="381"/>
      <c r="PSM85" s="392"/>
      <c r="PSN85" s="381"/>
      <c r="PSV85" s="392"/>
      <c r="PSW85" s="381"/>
      <c r="PTE85" s="392"/>
      <c r="PTF85" s="381"/>
      <c r="PTN85" s="392"/>
      <c r="PTO85" s="381"/>
      <c r="PTW85" s="392"/>
      <c r="PTX85" s="381"/>
      <c r="PUF85" s="392"/>
      <c r="PUG85" s="381"/>
      <c r="PUO85" s="392"/>
      <c r="PUP85" s="381"/>
      <c r="PUX85" s="392"/>
      <c r="PUY85" s="381"/>
      <c r="PVG85" s="392"/>
      <c r="PVH85" s="381"/>
      <c r="PVP85" s="392"/>
      <c r="PVQ85" s="381"/>
      <c r="PVY85" s="392"/>
      <c r="PVZ85" s="381"/>
      <c r="PWH85" s="392"/>
      <c r="PWI85" s="381"/>
      <c r="PWQ85" s="392"/>
      <c r="PWR85" s="381"/>
      <c r="PWZ85" s="392"/>
      <c r="PXA85" s="381"/>
      <c r="PXI85" s="392"/>
      <c r="PXJ85" s="381"/>
      <c r="PXR85" s="392"/>
      <c r="PXS85" s="381"/>
      <c r="PYA85" s="392"/>
      <c r="PYB85" s="381"/>
      <c r="PYJ85" s="392"/>
      <c r="PYK85" s="381"/>
      <c r="PYS85" s="392"/>
      <c r="PYT85" s="381"/>
      <c r="PZB85" s="392"/>
      <c r="PZC85" s="381"/>
      <c r="PZK85" s="392"/>
      <c r="PZL85" s="381"/>
      <c r="PZT85" s="392"/>
      <c r="PZU85" s="381"/>
      <c r="QAC85" s="392"/>
      <c r="QAD85" s="381"/>
      <c r="QAL85" s="392"/>
      <c r="QAM85" s="381"/>
      <c r="QAU85" s="392"/>
      <c r="QAV85" s="381"/>
      <c r="QBD85" s="392"/>
      <c r="QBE85" s="381"/>
      <c r="QBM85" s="392"/>
      <c r="QBN85" s="381"/>
      <c r="QBV85" s="392"/>
      <c r="QBW85" s="381"/>
      <c r="QCE85" s="392"/>
      <c r="QCF85" s="381"/>
      <c r="QCN85" s="392"/>
      <c r="QCO85" s="381"/>
      <c r="QCW85" s="392"/>
      <c r="QCX85" s="381"/>
      <c r="QDF85" s="392"/>
      <c r="QDG85" s="381"/>
      <c r="QDO85" s="392"/>
      <c r="QDP85" s="381"/>
      <c r="QDX85" s="392"/>
      <c r="QDY85" s="381"/>
      <c r="QEG85" s="392"/>
      <c r="QEH85" s="381"/>
      <c r="QEP85" s="392"/>
      <c r="QEQ85" s="381"/>
      <c r="QEY85" s="392"/>
      <c r="QEZ85" s="381"/>
      <c r="QFH85" s="392"/>
      <c r="QFI85" s="381"/>
      <c r="QFQ85" s="392"/>
      <c r="QFR85" s="381"/>
      <c r="QFZ85" s="392"/>
      <c r="QGA85" s="381"/>
      <c r="QGI85" s="392"/>
      <c r="QGJ85" s="381"/>
      <c r="QGR85" s="392"/>
      <c r="QGS85" s="381"/>
      <c r="QHA85" s="392"/>
      <c r="QHB85" s="381"/>
      <c r="QHJ85" s="392"/>
      <c r="QHK85" s="381"/>
      <c r="QHS85" s="392"/>
      <c r="QHT85" s="381"/>
      <c r="QIB85" s="392"/>
      <c r="QIC85" s="381"/>
      <c r="QIK85" s="392"/>
      <c r="QIL85" s="381"/>
      <c r="QIT85" s="392"/>
      <c r="QIU85" s="381"/>
      <c r="QJC85" s="392"/>
      <c r="QJD85" s="381"/>
      <c r="QJL85" s="392"/>
      <c r="QJM85" s="381"/>
      <c r="QJU85" s="392"/>
      <c r="QJV85" s="381"/>
      <c r="QKD85" s="392"/>
      <c r="QKE85" s="381"/>
      <c r="QKM85" s="392"/>
      <c r="QKN85" s="381"/>
      <c r="QKV85" s="392"/>
      <c r="QKW85" s="381"/>
      <c r="QLE85" s="392"/>
      <c r="QLF85" s="381"/>
      <c r="QLN85" s="392"/>
      <c r="QLO85" s="381"/>
      <c r="QLW85" s="392"/>
      <c r="QLX85" s="381"/>
      <c r="QMF85" s="392"/>
      <c r="QMG85" s="381"/>
      <c r="QMO85" s="392"/>
      <c r="QMP85" s="381"/>
      <c r="QMX85" s="392"/>
      <c r="QMY85" s="381"/>
      <c r="QNG85" s="392"/>
      <c r="QNH85" s="381"/>
      <c r="QNP85" s="392"/>
      <c r="QNQ85" s="381"/>
      <c r="QNY85" s="392"/>
      <c r="QNZ85" s="381"/>
      <c r="QOH85" s="392"/>
      <c r="QOI85" s="381"/>
      <c r="QOQ85" s="392"/>
      <c r="QOR85" s="381"/>
      <c r="QOZ85" s="392"/>
      <c r="QPA85" s="381"/>
      <c r="QPI85" s="392"/>
      <c r="QPJ85" s="381"/>
      <c r="QPR85" s="392"/>
      <c r="QPS85" s="381"/>
      <c r="QQA85" s="392"/>
      <c r="QQB85" s="381"/>
      <c r="QQJ85" s="392"/>
      <c r="QQK85" s="381"/>
      <c r="QQS85" s="392"/>
      <c r="QQT85" s="381"/>
      <c r="QRB85" s="392"/>
      <c r="QRC85" s="381"/>
      <c r="QRK85" s="392"/>
      <c r="QRL85" s="381"/>
      <c r="QRT85" s="392"/>
      <c r="QRU85" s="381"/>
      <c r="QSC85" s="392"/>
      <c r="QSD85" s="381"/>
      <c r="QSL85" s="392"/>
      <c r="QSM85" s="381"/>
      <c r="QSU85" s="392"/>
      <c r="QSV85" s="381"/>
      <c r="QTD85" s="392"/>
      <c r="QTE85" s="381"/>
      <c r="QTM85" s="392"/>
      <c r="QTN85" s="381"/>
      <c r="QTV85" s="392"/>
      <c r="QTW85" s="381"/>
      <c r="QUE85" s="392"/>
      <c r="QUF85" s="381"/>
      <c r="QUN85" s="392"/>
      <c r="QUO85" s="381"/>
      <c r="QUW85" s="392"/>
      <c r="QUX85" s="381"/>
      <c r="QVF85" s="392"/>
      <c r="QVG85" s="381"/>
      <c r="QVO85" s="392"/>
      <c r="QVP85" s="381"/>
      <c r="QVX85" s="392"/>
      <c r="QVY85" s="381"/>
      <c r="QWG85" s="392"/>
      <c r="QWH85" s="381"/>
      <c r="QWP85" s="392"/>
      <c r="QWQ85" s="381"/>
      <c r="QWY85" s="392"/>
      <c r="QWZ85" s="381"/>
      <c r="QXH85" s="392"/>
      <c r="QXI85" s="381"/>
      <c r="QXQ85" s="392"/>
      <c r="QXR85" s="381"/>
      <c r="QXZ85" s="392"/>
      <c r="QYA85" s="381"/>
      <c r="QYI85" s="392"/>
      <c r="QYJ85" s="381"/>
      <c r="QYR85" s="392"/>
      <c r="QYS85" s="381"/>
      <c r="QZA85" s="392"/>
      <c r="QZB85" s="381"/>
      <c r="QZJ85" s="392"/>
      <c r="QZK85" s="381"/>
      <c r="QZS85" s="392"/>
      <c r="QZT85" s="381"/>
      <c r="RAB85" s="392"/>
      <c r="RAC85" s="381"/>
      <c r="RAK85" s="392"/>
      <c r="RAL85" s="381"/>
      <c r="RAT85" s="392"/>
      <c r="RAU85" s="381"/>
      <c r="RBC85" s="392"/>
      <c r="RBD85" s="381"/>
      <c r="RBL85" s="392"/>
      <c r="RBM85" s="381"/>
      <c r="RBU85" s="392"/>
      <c r="RBV85" s="381"/>
      <c r="RCD85" s="392"/>
      <c r="RCE85" s="381"/>
      <c r="RCM85" s="392"/>
      <c r="RCN85" s="381"/>
      <c r="RCV85" s="392"/>
      <c r="RCW85" s="381"/>
      <c r="RDE85" s="392"/>
      <c r="RDF85" s="381"/>
      <c r="RDN85" s="392"/>
      <c r="RDO85" s="381"/>
      <c r="RDW85" s="392"/>
      <c r="RDX85" s="381"/>
      <c r="REF85" s="392"/>
      <c r="REG85" s="381"/>
      <c r="REO85" s="392"/>
      <c r="REP85" s="381"/>
      <c r="REX85" s="392"/>
      <c r="REY85" s="381"/>
      <c r="RFG85" s="392"/>
      <c r="RFH85" s="381"/>
      <c r="RFP85" s="392"/>
      <c r="RFQ85" s="381"/>
      <c r="RFY85" s="392"/>
      <c r="RFZ85" s="381"/>
      <c r="RGH85" s="392"/>
      <c r="RGI85" s="381"/>
      <c r="RGQ85" s="392"/>
      <c r="RGR85" s="381"/>
      <c r="RGZ85" s="392"/>
      <c r="RHA85" s="381"/>
      <c r="RHI85" s="392"/>
      <c r="RHJ85" s="381"/>
      <c r="RHR85" s="392"/>
      <c r="RHS85" s="381"/>
      <c r="RIA85" s="392"/>
      <c r="RIB85" s="381"/>
      <c r="RIJ85" s="392"/>
      <c r="RIK85" s="381"/>
      <c r="RIS85" s="392"/>
      <c r="RIT85" s="381"/>
      <c r="RJB85" s="392"/>
      <c r="RJC85" s="381"/>
      <c r="RJK85" s="392"/>
      <c r="RJL85" s="381"/>
      <c r="RJT85" s="392"/>
      <c r="RJU85" s="381"/>
      <c r="RKC85" s="392"/>
      <c r="RKD85" s="381"/>
      <c r="RKL85" s="392"/>
      <c r="RKM85" s="381"/>
      <c r="RKU85" s="392"/>
      <c r="RKV85" s="381"/>
      <c r="RLD85" s="392"/>
      <c r="RLE85" s="381"/>
      <c r="RLM85" s="392"/>
      <c r="RLN85" s="381"/>
      <c r="RLV85" s="392"/>
      <c r="RLW85" s="381"/>
      <c r="RME85" s="392"/>
      <c r="RMF85" s="381"/>
      <c r="RMN85" s="392"/>
      <c r="RMO85" s="381"/>
      <c r="RMW85" s="392"/>
      <c r="RMX85" s="381"/>
      <c r="RNF85" s="392"/>
      <c r="RNG85" s="381"/>
      <c r="RNO85" s="392"/>
      <c r="RNP85" s="381"/>
      <c r="RNX85" s="392"/>
      <c r="RNY85" s="381"/>
      <c r="ROG85" s="392"/>
      <c r="ROH85" s="381"/>
      <c r="ROP85" s="392"/>
      <c r="ROQ85" s="381"/>
      <c r="ROY85" s="392"/>
      <c r="ROZ85" s="381"/>
      <c r="RPH85" s="392"/>
      <c r="RPI85" s="381"/>
      <c r="RPQ85" s="392"/>
      <c r="RPR85" s="381"/>
      <c r="RPZ85" s="392"/>
      <c r="RQA85" s="381"/>
      <c r="RQI85" s="392"/>
      <c r="RQJ85" s="381"/>
      <c r="RQR85" s="392"/>
      <c r="RQS85" s="381"/>
      <c r="RRA85" s="392"/>
      <c r="RRB85" s="381"/>
      <c r="RRJ85" s="392"/>
      <c r="RRK85" s="381"/>
      <c r="RRS85" s="392"/>
      <c r="RRT85" s="381"/>
      <c r="RSB85" s="392"/>
      <c r="RSC85" s="381"/>
      <c r="RSK85" s="392"/>
      <c r="RSL85" s="381"/>
      <c r="RST85" s="392"/>
      <c r="RSU85" s="381"/>
      <c r="RTC85" s="392"/>
      <c r="RTD85" s="381"/>
      <c r="RTL85" s="392"/>
      <c r="RTM85" s="381"/>
      <c r="RTU85" s="392"/>
      <c r="RTV85" s="381"/>
      <c r="RUD85" s="392"/>
      <c r="RUE85" s="381"/>
      <c r="RUM85" s="392"/>
      <c r="RUN85" s="381"/>
      <c r="RUV85" s="392"/>
      <c r="RUW85" s="381"/>
      <c r="RVE85" s="392"/>
      <c r="RVF85" s="381"/>
      <c r="RVN85" s="392"/>
      <c r="RVO85" s="381"/>
      <c r="RVW85" s="392"/>
      <c r="RVX85" s="381"/>
      <c r="RWF85" s="392"/>
      <c r="RWG85" s="381"/>
      <c r="RWO85" s="392"/>
      <c r="RWP85" s="381"/>
      <c r="RWX85" s="392"/>
      <c r="RWY85" s="381"/>
      <c r="RXG85" s="392"/>
      <c r="RXH85" s="381"/>
      <c r="RXP85" s="392"/>
      <c r="RXQ85" s="381"/>
      <c r="RXY85" s="392"/>
      <c r="RXZ85" s="381"/>
      <c r="RYH85" s="392"/>
      <c r="RYI85" s="381"/>
      <c r="RYQ85" s="392"/>
      <c r="RYR85" s="381"/>
      <c r="RYZ85" s="392"/>
      <c r="RZA85" s="381"/>
      <c r="RZI85" s="392"/>
      <c r="RZJ85" s="381"/>
      <c r="RZR85" s="392"/>
      <c r="RZS85" s="381"/>
      <c r="SAA85" s="392"/>
      <c r="SAB85" s="381"/>
      <c r="SAJ85" s="392"/>
      <c r="SAK85" s="381"/>
      <c r="SAS85" s="392"/>
      <c r="SAT85" s="381"/>
      <c r="SBB85" s="392"/>
      <c r="SBC85" s="381"/>
      <c r="SBK85" s="392"/>
      <c r="SBL85" s="381"/>
      <c r="SBT85" s="392"/>
      <c r="SBU85" s="381"/>
      <c r="SCC85" s="392"/>
      <c r="SCD85" s="381"/>
      <c r="SCL85" s="392"/>
      <c r="SCM85" s="381"/>
      <c r="SCU85" s="392"/>
      <c r="SCV85" s="381"/>
      <c r="SDD85" s="392"/>
      <c r="SDE85" s="381"/>
      <c r="SDM85" s="392"/>
      <c r="SDN85" s="381"/>
      <c r="SDV85" s="392"/>
      <c r="SDW85" s="381"/>
      <c r="SEE85" s="392"/>
      <c r="SEF85" s="381"/>
      <c r="SEN85" s="392"/>
      <c r="SEO85" s="381"/>
      <c r="SEW85" s="392"/>
      <c r="SEX85" s="381"/>
      <c r="SFF85" s="392"/>
      <c r="SFG85" s="381"/>
      <c r="SFO85" s="392"/>
      <c r="SFP85" s="381"/>
      <c r="SFX85" s="392"/>
      <c r="SFY85" s="381"/>
      <c r="SGG85" s="392"/>
      <c r="SGH85" s="381"/>
      <c r="SGP85" s="392"/>
      <c r="SGQ85" s="381"/>
      <c r="SGY85" s="392"/>
      <c r="SGZ85" s="381"/>
      <c r="SHH85" s="392"/>
      <c r="SHI85" s="381"/>
      <c r="SHQ85" s="392"/>
      <c r="SHR85" s="381"/>
      <c r="SHZ85" s="392"/>
      <c r="SIA85" s="381"/>
      <c r="SII85" s="392"/>
      <c r="SIJ85" s="381"/>
      <c r="SIR85" s="392"/>
      <c r="SIS85" s="381"/>
      <c r="SJA85" s="392"/>
      <c r="SJB85" s="381"/>
      <c r="SJJ85" s="392"/>
      <c r="SJK85" s="381"/>
      <c r="SJS85" s="392"/>
      <c r="SJT85" s="381"/>
      <c r="SKB85" s="392"/>
      <c r="SKC85" s="381"/>
      <c r="SKK85" s="392"/>
      <c r="SKL85" s="381"/>
      <c r="SKT85" s="392"/>
      <c r="SKU85" s="381"/>
      <c r="SLC85" s="392"/>
      <c r="SLD85" s="381"/>
      <c r="SLL85" s="392"/>
      <c r="SLM85" s="381"/>
      <c r="SLU85" s="392"/>
      <c r="SLV85" s="381"/>
      <c r="SMD85" s="392"/>
      <c r="SME85" s="381"/>
      <c r="SMM85" s="392"/>
      <c r="SMN85" s="381"/>
      <c r="SMV85" s="392"/>
      <c r="SMW85" s="381"/>
      <c r="SNE85" s="392"/>
      <c r="SNF85" s="381"/>
      <c r="SNN85" s="392"/>
      <c r="SNO85" s="381"/>
      <c r="SNW85" s="392"/>
      <c r="SNX85" s="381"/>
      <c r="SOF85" s="392"/>
      <c r="SOG85" s="381"/>
      <c r="SOO85" s="392"/>
      <c r="SOP85" s="381"/>
      <c r="SOX85" s="392"/>
      <c r="SOY85" s="381"/>
      <c r="SPG85" s="392"/>
      <c r="SPH85" s="381"/>
      <c r="SPP85" s="392"/>
      <c r="SPQ85" s="381"/>
      <c r="SPY85" s="392"/>
      <c r="SPZ85" s="381"/>
      <c r="SQH85" s="392"/>
      <c r="SQI85" s="381"/>
      <c r="SQQ85" s="392"/>
      <c r="SQR85" s="381"/>
      <c r="SQZ85" s="392"/>
      <c r="SRA85" s="381"/>
      <c r="SRI85" s="392"/>
      <c r="SRJ85" s="381"/>
      <c r="SRR85" s="392"/>
      <c r="SRS85" s="381"/>
      <c r="SSA85" s="392"/>
      <c r="SSB85" s="381"/>
      <c r="SSJ85" s="392"/>
      <c r="SSK85" s="381"/>
      <c r="SSS85" s="392"/>
      <c r="SST85" s="381"/>
      <c r="STB85" s="392"/>
      <c r="STC85" s="381"/>
      <c r="STK85" s="392"/>
      <c r="STL85" s="381"/>
      <c r="STT85" s="392"/>
      <c r="STU85" s="381"/>
      <c r="SUC85" s="392"/>
      <c r="SUD85" s="381"/>
      <c r="SUL85" s="392"/>
      <c r="SUM85" s="381"/>
      <c r="SUU85" s="392"/>
      <c r="SUV85" s="381"/>
      <c r="SVD85" s="392"/>
      <c r="SVE85" s="381"/>
      <c r="SVM85" s="392"/>
      <c r="SVN85" s="381"/>
      <c r="SVV85" s="392"/>
      <c r="SVW85" s="381"/>
      <c r="SWE85" s="392"/>
      <c r="SWF85" s="381"/>
      <c r="SWN85" s="392"/>
      <c r="SWO85" s="381"/>
      <c r="SWW85" s="392"/>
      <c r="SWX85" s="381"/>
      <c r="SXF85" s="392"/>
      <c r="SXG85" s="381"/>
      <c r="SXO85" s="392"/>
      <c r="SXP85" s="381"/>
      <c r="SXX85" s="392"/>
      <c r="SXY85" s="381"/>
      <c r="SYG85" s="392"/>
      <c r="SYH85" s="381"/>
      <c r="SYP85" s="392"/>
      <c r="SYQ85" s="381"/>
      <c r="SYY85" s="392"/>
      <c r="SYZ85" s="381"/>
      <c r="SZH85" s="392"/>
      <c r="SZI85" s="381"/>
      <c r="SZQ85" s="392"/>
      <c r="SZR85" s="381"/>
      <c r="SZZ85" s="392"/>
      <c r="TAA85" s="381"/>
      <c r="TAI85" s="392"/>
      <c r="TAJ85" s="381"/>
      <c r="TAR85" s="392"/>
      <c r="TAS85" s="381"/>
      <c r="TBA85" s="392"/>
      <c r="TBB85" s="381"/>
      <c r="TBJ85" s="392"/>
      <c r="TBK85" s="381"/>
      <c r="TBS85" s="392"/>
      <c r="TBT85" s="381"/>
      <c r="TCB85" s="392"/>
      <c r="TCC85" s="381"/>
      <c r="TCK85" s="392"/>
      <c r="TCL85" s="381"/>
      <c r="TCT85" s="392"/>
      <c r="TCU85" s="381"/>
      <c r="TDC85" s="392"/>
      <c r="TDD85" s="381"/>
      <c r="TDL85" s="392"/>
      <c r="TDM85" s="381"/>
      <c r="TDU85" s="392"/>
      <c r="TDV85" s="381"/>
      <c r="TED85" s="392"/>
      <c r="TEE85" s="381"/>
      <c r="TEM85" s="392"/>
      <c r="TEN85" s="381"/>
      <c r="TEV85" s="392"/>
      <c r="TEW85" s="381"/>
      <c r="TFE85" s="392"/>
      <c r="TFF85" s="381"/>
      <c r="TFN85" s="392"/>
      <c r="TFO85" s="381"/>
      <c r="TFW85" s="392"/>
      <c r="TFX85" s="381"/>
      <c r="TGF85" s="392"/>
      <c r="TGG85" s="381"/>
      <c r="TGO85" s="392"/>
      <c r="TGP85" s="381"/>
      <c r="TGX85" s="392"/>
      <c r="TGY85" s="381"/>
      <c r="THG85" s="392"/>
      <c r="THH85" s="381"/>
      <c r="THP85" s="392"/>
      <c r="THQ85" s="381"/>
      <c r="THY85" s="392"/>
      <c r="THZ85" s="381"/>
      <c r="TIH85" s="392"/>
      <c r="TII85" s="381"/>
      <c r="TIQ85" s="392"/>
      <c r="TIR85" s="381"/>
      <c r="TIZ85" s="392"/>
      <c r="TJA85" s="381"/>
      <c r="TJI85" s="392"/>
      <c r="TJJ85" s="381"/>
      <c r="TJR85" s="392"/>
      <c r="TJS85" s="381"/>
      <c r="TKA85" s="392"/>
      <c r="TKB85" s="381"/>
      <c r="TKJ85" s="392"/>
      <c r="TKK85" s="381"/>
      <c r="TKS85" s="392"/>
      <c r="TKT85" s="381"/>
      <c r="TLB85" s="392"/>
      <c r="TLC85" s="381"/>
      <c r="TLK85" s="392"/>
      <c r="TLL85" s="381"/>
      <c r="TLT85" s="392"/>
      <c r="TLU85" s="381"/>
      <c r="TMC85" s="392"/>
      <c r="TMD85" s="381"/>
      <c r="TML85" s="392"/>
      <c r="TMM85" s="381"/>
      <c r="TMU85" s="392"/>
      <c r="TMV85" s="381"/>
      <c r="TND85" s="392"/>
      <c r="TNE85" s="381"/>
      <c r="TNM85" s="392"/>
      <c r="TNN85" s="381"/>
      <c r="TNV85" s="392"/>
      <c r="TNW85" s="381"/>
      <c r="TOE85" s="392"/>
      <c r="TOF85" s="381"/>
      <c r="TON85" s="392"/>
      <c r="TOO85" s="381"/>
      <c r="TOW85" s="392"/>
      <c r="TOX85" s="381"/>
      <c r="TPF85" s="392"/>
      <c r="TPG85" s="381"/>
      <c r="TPO85" s="392"/>
      <c r="TPP85" s="381"/>
      <c r="TPX85" s="392"/>
      <c r="TPY85" s="381"/>
      <c r="TQG85" s="392"/>
      <c r="TQH85" s="381"/>
      <c r="TQP85" s="392"/>
      <c r="TQQ85" s="381"/>
      <c r="TQY85" s="392"/>
      <c r="TQZ85" s="381"/>
      <c r="TRH85" s="392"/>
      <c r="TRI85" s="381"/>
      <c r="TRQ85" s="392"/>
      <c r="TRR85" s="381"/>
      <c r="TRZ85" s="392"/>
      <c r="TSA85" s="381"/>
      <c r="TSI85" s="392"/>
      <c r="TSJ85" s="381"/>
      <c r="TSR85" s="392"/>
      <c r="TSS85" s="381"/>
      <c r="TTA85" s="392"/>
      <c r="TTB85" s="381"/>
      <c r="TTJ85" s="392"/>
      <c r="TTK85" s="381"/>
      <c r="TTS85" s="392"/>
      <c r="TTT85" s="381"/>
      <c r="TUB85" s="392"/>
      <c r="TUC85" s="381"/>
      <c r="TUK85" s="392"/>
      <c r="TUL85" s="381"/>
      <c r="TUT85" s="392"/>
      <c r="TUU85" s="381"/>
      <c r="TVC85" s="392"/>
      <c r="TVD85" s="381"/>
      <c r="TVL85" s="392"/>
      <c r="TVM85" s="381"/>
      <c r="TVU85" s="392"/>
      <c r="TVV85" s="381"/>
      <c r="TWD85" s="392"/>
      <c r="TWE85" s="381"/>
      <c r="TWM85" s="392"/>
      <c r="TWN85" s="381"/>
      <c r="TWV85" s="392"/>
      <c r="TWW85" s="381"/>
      <c r="TXE85" s="392"/>
      <c r="TXF85" s="381"/>
      <c r="TXN85" s="392"/>
      <c r="TXO85" s="381"/>
      <c r="TXW85" s="392"/>
      <c r="TXX85" s="381"/>
      <c r="TYF85" s="392"/>
      <c r="TYG85" s="381"/>
      <c r="TYO85" s="392"/>
      <c r="TYP85" s="381"/>
      <c r="TYX85" s="392"/>
      <c r="TYY85" s="381"/>
      <c r="TZG85" s="392"/>
      <c r="TZH85" s="381"/>
      <c r="TZP85" s="392"/>
      <c r="TZQ85" s="381"/>
      <c r="TZY85" s="392"/>
      <c r="TZZ85" s="381"/>
      <c r="UAH85" s="392"/>
      <c r="UAI85" s="381"/>
      <c r="UAQ85" s="392"/>
      <c r="UAR85" s="381"/>
      <c r="UAZ85" s="392"/>
      <c r="UBA85" s="381"/>
      <c r="UBI85" s="392"/>
      <c r="UBJ85" s="381"/>
      <c r="UBR85" s="392"/>
      <c r="UBS85" s="381"/>
      <c r="UCA85" s="392"/>
      <c r="UCB85" s="381"/>
      <c r="UCJ85" s="392"/>
      <c r="UCK85" s="381"/>
      <c r="UCS85" s="392"/>
      <c r="UCT85" s="381"/>
      <c r="UDB85" s="392"/>
      <c r="UDC85" s="381"/>
      <c r="UDK85" s="392"/>
      <c r="UDL85" s="381"/>
      <c r="UDT85" s="392"/>
      <c r="UDU85" s="381"/>
      <c r="UEC85" s="392"/>
      <c r="UED85" s="381"/>
      <c r="UEL85" s="392"/>
      <c r="UEM85" s="381"/>
      <c r="UEU85" s="392"/>
      <c r="UEV85" s="381"/>
      <c r="UFD85" s="392"/>
      <c r="UFE85" s="381"/>
      <c r="UFM85" s="392"/>
      <c r="UFN85" s="381"/>
      <c r="UFV85" s="392"/>
      <c r="UFW85" s="381"/>
      <c r="UGE85" s="392"/>
      <c r="UGF85" s="381"/>
      <c r="UGN85" s="392"/>
      <c r="UGO85" s="381"/>
      <c r="UGW85" s="392"/>
      <c r="UGX85" s="381"/>
      <c r="UHF85" s="392"/>
      <c r="UHG85" s="381"/>
      <c r="UHO85" s="392"/>
      <c r="UHP85" s="381"/>
      <c r="UHX85" s="392"/>
      <c r="UHY85" s="381"/>
      <c r="UIG85" s="392"/>
      <c r="UIH85" s="381"/>
      <c r="UIP85" s="392"/>
      <c r="UIQ85" s="381"/>
      <c r="UIY85" s="392"/>
      <c r="UIZ85" s="381"/>
      <c r="UJH85" s="392"/>
      <c r="UJI85" s="381"/>
      <c r="UJQ85" s="392"/>
      <c r="UJR85" s="381"/>
      <c r="UJZ85" s="392"/>
      <c r="UKA85" s="381"/>
      <c r="UKI85" s="392"/>
      <c r="UKJ85" s="381"/>
      <c r="UKR85" s="392"/>
      <c r="UKS85" s="381"/>
      <c r="ULA85" s="392"/>
      <c r="ULB85" s="381"/>
      <c r="ULJ85" s="392"/>
      <c r="ULK85" s="381"/>
      <c r="ULS85" s="392"/>
      <c r="ULT85" s="381"/>
      <c r="UMB85" s="392"/>
      <c r="UMC85" s="381"/>
      <c r="UMK85" s="392"/>
      <c r="UML85" s="381"/>
      <c r="UMT85" s="392"/>
      <c r="UMU85" s="381"/>
      <c r="UNC85" s="392"/>
      <c r="UND85" s="381"/>
      <c r="UNL85" s="392"/>
      <c r="UNM85" s="381"/>
      <c r="UNU85" s="392"/>
      <c r="UNV85" s="381"/>
      <c r="UOD85" s="392"/>
      <c r="UOE85" s="381"/>
      <c r="UOM85" s="392"/>
      <c r="UON85" s="381"/>
      <c r="UOV85" s="392"/>
      <c r="UOW85" s="381"/>
      <c r="UPE85" s="392"/>
      <c r="UPF85" s="381"/>
      <c r="UPN85" s="392"/>
      <c r="UPO85" s="381"/>
      <c r="UPW85" s="392"/>
      <c r="UPX85" s="381"/>
      <c r="UQF85" s="392"/>
      <c r="UQG85" s="381"/>
      <c r="UQO85" s="392"/>
      <c r="UQP85" s="381"/>
      <c r="UQX85" s="392"/>
      <c r="UQY85" s="381"/>
      <c r="URG85" s="392"/>
      <c r="URH85" s="381"/>
      <c r="URP85" s="392"/>
      <c r="URQ85" s="381"/>
      <c r="URY85" s="392"/>
      <c r="URZ85" s="381"/>
      <c r="USH85" s="392"/>
      <c r="USI85" s="381"/>
      <c r="USQ85" s="392"/>
      <c r="USR85" s="381"/>
      <c r="USZ85" s="392"/>
      <c r="UTA85" s="381"/>
      <c r="UTI85" s="392"/>
      <c r="UTJ85" s="381"/>
      <c r="UTR85" s="392"/>
      <c r="UTS85" s="381"/>
      <c r="UUA85" s="392"/>
      <c r="UUB85" s="381"/>
      <c r="UUJ85" s="392"/>
      <c r="UUK85" s="381"/>
      <c r="UUS85" s="392"/>
      <c r="UUT85" s="381"/>
      <c r="UVB85" s="392"/>
      <c r="UVC85" s="381"/>
      <c r="UVK85" s="392"/>
      <c r="UVL85" s="381"/>
      <c r="UVT85" s="392"/>
      <c r="UVU85" s="381"/>
      <c r="UWC85" s="392"/>
      <c r="UWD85" s="381"/>
      <c r="UWL85" s="392"/>
      <c r="UWM85" s="381"/>
      <c r="UWU85" s="392"/>
      <c r="UWV85" s="381"/>
      <c r="UXD85" s="392"/>
      <c r="UXE85" s="381"/>
      <c r="UXM85" s="392"/>
      <c r="UXN85" s="381"/>
      <c r="UXV85" s="392"/>
      <c r="UXW85" s="381"/>
      <c r="UYE85" s="392"/>
      <c r="UYF85" s="381"/>
      <c r="UYN85" s="392"/>
      <c r="UYO85" s="381"/>
      <c r="UYW85" s="392"/>
      <c r="UYX85" s="381"/>
      <c r="UZF85" s="392"/>
      <c r="UZG85" s="381"/>
      <c r="UZO85" s="392"/>
      <c r="UZP85" s="381"/>
      <c r="UZX85" s="392"/>
      <c r="UZY85" s="381"/>
      <c r="VAG85" s="392"/>
      <c r="VAH85" s="381"/>
      <c r="VAP85" s="392"/>
      <c r="VAQ85" s="381"/>
      <c r="VAY85" s="392"/>
      <c r="VAZ85" s="381"/>
      <c r="VBH85" s="392"/>
      <c r="VBI85" s="381"/>
      <c r="VBQ85" s="392"/>
      <c r="VBR85" s="381"/>
      <c r="VBZ85" s="392"/>
      <c r="VCA85" s="381"/>
      <c r="VCI85" s="392"/>
      <c r="VCJ85" s="381"/>
      <c r="VCR85" s="392"/>
      <c r="VCS85" s="381"/>
      <c r="VDA85" s="392"/>
      <c r="VDB85" s="381"/>
      <c r="VDJ85" s="392"/>
      <c r="VDK85" s="381"/>
      <c r="VDS85" s="392"/>
      <c r="VDT85" s="381"/>
      <c r="VEB85" s="392"/>
      <c r="VEC85" s="381"/>
      <c r="VEK85" s="392"/>
      <c r="VEL85" s="381"/>
      <c r="VET85" s="392"/>
      <c r="VEU85" s="381"/>
      <c r="VFC85" s="392"/>
      <c r="VFD85" s="381"/>
      <c r="VFL85" s="392"/>
      <c r="VFM85" s="381"/>
      <c r="VFU85" s="392"/>
      <c r="VFV85" s="381"/>
      <c r="VGD85" s="392"/>
      <c r="VGE85" s="381"/>
      <c r="VGM85" s="392"/>
      <c r="VGN85" s="381"/>
      <c r="VGV85" s="392"/>
      <c r="VGW85" s="381"/>
      <c r="VHE85" s="392"/>
      <c r="VHF85" s="381"/>
      <c r="VHN85" s="392"/>
      <c r="VHO85" s="381"/>
      <c r="VHW85" s="392"/>
      <c r="VHX85" s="381"/>
      <c r="VIF85" s="392"/>
      <c r="VIG85" s="381"/>
      <c r="VIO85" s="392"/>
      <c r="VIP85" s="381"/>
      <c r="VIX85" s="392"/>
      <c r="VIY85" s="381"/>
      <c r="VJG85" s="392"/>
      <c r="VJH85" s="381"/>
      <c r="VJP85" s="392"/>
      <c r="VJQ85" s="381"/>
      <c r="VJY85" s="392"/>
      <c r="VJZ85" s="381"/>
      <c r="VKH85" s="392"/>
      <c r="VKI85" s="381"/>
      <c r="VKQ85" s="392"/>
      <c r="VKR85" s="381"/>
      <c r="VKZ85" s="392"/>
      <c r="VLA85" s="381"/>
      <c r="VLI85" s="392"/>
      <c r="VLJ85" s="381"/>
      <c r="VLR85" s="392"/>
      <c r="VLS85" s="381"/>
      <c r="VMA85" s="392"/>
      <c r="VMB85" s="381"/>
      <c r="VMJ85" s="392"/>
      <c r="VMK85" s="381"/>
      <c r="VMS85" s="392"/>
      <c r="VMT85" s="381"/>
      <c r="VNB85" s="392"/>
      <c r="VNC85" s="381"/>
      <c r="VNK85" s="392"/>
      <c r="VNL85" s="381"/>
      <c r="VNT85" s="392"/>
      <c r="VNU85" s="381"/>
      <c r="VOC85" s="392"/>
      <c r="VOD85" s="381"/>
      <c r="VOL85" s="392"/>
      <c r="VOM85" s="381"/>
      <c r="VOU85" s="392"/>
      <c r="VOV85" s="381"/>
      <c r="VPD85" s="392"/>
      <c r="VPE85" s="381"/>
      <c r="VPM85" s="392"/>
      <c r="VPN85" s="381"/>
      <c r="VPV85" s="392"/>
      <c r="VPW85" s="381"/>
      <c r="VQE85" s="392"/>
      <c r="VQF85" s="381"/>
      <c r="VQN85" s="392"/>
      <c r="VQO85" s="381"/>
      <c r="VQW85" s="392"/>
      <c r="VQX85" s="381"/>
      <c r="VRF85" s="392"/>
      <c r="VRG85" s="381"/>
      <c r="VRO85" s="392"/>
      <c r="VRP85" s="381"/>
      <c r="VRX85" s="392"/>
      <c r="VRY85" s="381"/>
      <c r="VSG85" s="392"/>
      <c r="VSH85" s="381"/>
      <c r="VSP85" s="392"/>
      <c r="VSQ85" s="381"/>
      <c r="VSY85" s="392"/>
      <c r="VSZ85" s="381"/>
      <c r="VTH85" s="392"/>
      <c r="VTI85" s="381"/>
      <c r="VTQ85" s="392"/>
      <c r="VTR85" s="381"/>
      <c r="VTZ85" s="392"/>
      <c r="VUA85" s="381"/>
      <c r="VUI85" s="392"/>
      <c r="VUJ85" s="381"/>
      <c r="VUR85" s="392"/>
      <c r="VUS85" s="381"/>
      <c r="VVA85" s="392"/>
      <c r="VVB85" s="381"/>
      <c r="VVJ85" s="392"/>
      <c r="VVK85" s="381"/>
      <c r="VVS85" s="392"/>
      <c r="VVT85" s="381"/>
      <c r="VWB85" s="392"/>
      <c r="VWC85" s="381"/>
      <c r="VWK85" s="392"/>
      <c r="VWL85" s="381"/>
      <c r="VWT85" s="392"/>
      <c r="VWU85" s="381"/>
      <c r="VXC85" s="392"/>
      <c r="VXD85" s="381"/>
      <c r="VXL85" s="392"/>
      <c r="VXM85" s="381"/>
      <c r="VXU85" s="392"/>
      <c r="VXV85" s="381"/>
      <c r="VYD85" s="392"/>
      <c r="VYE85" s="381"/>
      <c r="VYM85" s="392"/>
      <c r="VYN85" s="381"/>
      <c r="VYV85" s="392"/>
      <c r="VYW85" s="381"/>
      <c r="VZE85" s="392"/>
      <c r="VZF85" s="381"/>
      <c r="VZN85" s="392"/>
      <c r="VZO85" s="381"/>
      <c r="VZW85" s="392"/>
      <c r="VZX85" s="381"/>
      <c r="WAF85" s="392"/>
      <c r="WAG85" s="381"/>
      <c r="WAO85" s="392"/>
      <c r="WAP85" s="381"/>
      <c r="WAX85" s="392"/>
      <c r="WAY85" s="381"/>
      <c r="WBG85" s="392"/>
      <c r="WBH85" s="381"/>
      <c r="WBP85" s="392"/>
      <c r="WBQ85" s="381"/>
      <c r="WBY85" s="392"/>
      <c r="WBZ85" s="381"/>
      <c r="WCH85" s="392"/>
      <c r="WCI85" s="381"/>
      <c r="WCQ85" s="392"/>
      <c r="WCR85" s="381"/>
      <c r="WCZ85" s="392"/>
      <c r="WDA85" s="381"/>
      <c r="WDI85" s="392"/>
      <c r="WDJ85" s="381"/>
      <c r="WDR85" s="392"/>
      <c r="WDS85" s="381"/>
      <c r="WEA85" s="392"/>
      <c r="WEB85" s="381"/>
      <c r="WEJ85" s="392"/>
      <c r="WEK85" s="381"/>
      <c r="WES85" s="392"/>
      <c r="WET85" s="381"/>
      <c r="WFB85" s="392"/>
      <c r="WFC85" s="381"/>
      <c r="WFK85" s="392"/>
      <c r="WFL85" s="381"/>
      <c r="WFT85" s="392"/>
      <c r="WFU85" s="381"/>
      <c r="WGC85" s="392"/>
      <c r="WGD85" s="381"/>
      <c r="WGL85" s="392"/>
      <c r="WGM85" s="381"/>
      <c r="WGU85" s="392"/>
      <c r="WGV85" s="381"/>
      <c r="WHD85" s="392"/>
      <c r="WHE85" s="381"/>
      <c r="WHM85" s="392"/>
      <c r="WHN85" s="381"/>
      <c r="WHV85" s="392"/>
      <c r="WHW85" s="381"/>
      <c r="WIE85" s="392"/>
      <c r="WIF85" s="381"/>
      <c r="WIN85" s="392"/>
      <c r="WIO85" s="381"/>
      <c r="WIW85" s="392"/>
      <c r="WIX85" s="381"/>
      <c r="WJF85" s="392"/>
      <c r="WJG85" s="381"/>
      <c r="WJO85" s="392"/>
      <c r="WJP85" s="381"/>
      <c r="WJX85" s="392"/>
      <c r="WJY85" s="381"/>
      <c r="WKG85" s="392"/>
      <c r="WKH85" s="381"/>
      <c r="WKP85" s="392"/>
      <c r="WKQ85" s="381"/>
      <c r="WKY85" s="392"/>
      <c r="WKZ85" s="381"/>
      <c r="WLH85" s="392"/>
      <c r="WLI85" s="381"/>
      <c r="WLQ85" s="392"/>
      <c r="WLR85" s="381"/>
      <c r="WLZ85" s="392"/>
      <c r="WMA85" s="381"/>
      <c r="WMI85" s="392"/>
      <c r="WMJ85" s="381"/>
      <c r="WMR85" s="392"/>
      <c r="WMS85" s="381"/>
      <c r="WNA85" s="392"/>
      <c r="WNB85" s="381"/>
      <c r="WNJ85" s="392"/>
      <c r="WNK85" s="381"/>
      <c r="WNS85" s="392"/>
      <c r="WNT85" s="381"/>
      <c r="WOB85" s="392"/>
      <c r="WOC85" s="381"/>
      <c r="WOK85" s="392"/>
      <c r="WOL85" s="381"/>
      <c r="WOT85" s="392"/>
      <c r="WOU85" s="381"/>
      <c r="WPC85" s="392"/>
      <c r="WPD85" s="381"/>
      <c r="WPL85" s="392"/>
      <c r="WPM85" s="381"/>
      <c r="WPU85" s="392"/>
      <c r="WPV85" s="381"/>
      <c r="WQD85" s="392"/>
      <c r="WQE85" s="381"/>
      <c r="WQM85" s="392"/>
      <c r="WQN85" s="381"/>
      <c r="WQV85" s="392"/>
      <c r="WQW85" s="381"/>
      <c r="WRE85" s="392"/>
      <c r="WRF85" s="381"/>
      <c r="WRN85" s="392"/>
      <c r="WRO85" s="381"/>
      <c r="WRW85" s="392"/>
      <c r="WRX85" s="381"/>
      <c r="WSF85" s="392"/>
      <c r="WSG85" s="381"/>
      <c r="WSO85" s="392"/>
      <c r="WSP85" s="381"/>
      <c r="WSX85" s="392"/>
      <c r="WSY85" s="381"/>
      <c r="WTG85" s="392"/>
      <c r="WTH85" s="381"/>
      <c r="WTP85" s="392"/>
      <c r="WTQ85" s="381"/>
      <c r="WTY85" s="392"/>
      <c r="WTZ85" s="381"/>
      <c r="WUH85" s="392"/>
      <c r="WUI85" s="381"/>
      <c r="WUQ85" s="392"/>
      <c r="WUR85" s="381"/>
      <c r="WUZ85" s="392"/>
      <c r="WVA85" s="381"/>
      <c r="WVI85" s="392"/>
      <c r="WVJ85" s="381"/>
      <c r="WVR85" s="392"/>
      <c r="WVS85" s="381"/>
      <c r="WWA85" s="392"/>
      <c r="WWB85" s="381"/>
      <c r="WWJ85" s="392"/>
      <c r="WWK85" s="381"/>
      <c r="WWS85" s="392"/>
      <c r="WWT85" s="381"/>
      <c r="WXB85" s="392"/>
      <c r="WXC85" s="381"/>
      <c r="WXK85" s="392"/>
      <c r="WXL85" s="381"/>
      <c r="WXT85" s="392"/>
      <c r="WXU85" s="381"/>
      <c r="WYC85" s="392"/>
      <c r="WYD85" s="381"/>
      <c r="WYL85" s="392"/>
      <c r="WYM85" s="381"/>
      <c r="WYU85" s="392"/>
      <c r="WYV85" s="381"/>
      <c r="WZD85" s="392"/>
      <c r="WZE85" s="381"/>
      <c r="WZM85" s="392"/>
      <c r="WZN85" s="381"/>
      <c r="WZV85" s="392"/>
      <c r="WZW85" s="381"/>
      <c r="XAE85" s="392"/>
      <c r="XAF85" s="381"/>
      <c r="XAN85" s="392"/>
      <c r="XAO85" s="381"/>
      <c r="XAW85" s="392"/>
      <c r="XAX85" s="381"/>
      <c r="XBF85" s="392"/>
      <c r="XBG85" s="381"/>
      <c r="XBO85" s="392"/>
      <c r="XBP85" s="381"/>
      <c r="XBX85" s="392"/>
      <c r="XBY85" s="381"/>
      <c r="XCG85" s="392"/>
      <c r="XCH85" s="381"/>
      <c r="XCP85" s="392"/>
      <c r="XCQ85" s="381"/>
      <c r="XCY85" s="392"/>
      <c r="XCZ85" s="381"/>
      <c r="XDH85" s="392"/>
      <c r="XDI85" s="381"/>
      <c r="XDQ85" s="392"/>
      <c r="XDR85" s="381"/>
      <c r="XDZ85" s="392"/>
      <c r="XEA85" s="381"/>
      <c r="XEI85" s="392"/>
      <c r="XEJ85" s="381"/>
      <c r="XER85" s="392"/>
      <c r="XES85" s="381"/>
      <c r="XFA85" s="392"/>
      <c r="XFB85" s="381"/>
    </row>
    <row r="86" spans="1:1019 1027:2045 2053:3071 3079:5114 5122:6140 6148:7166 7174:8192 8200:9209 9217:10235 10243:11261 11269:12287 12295:14330 14338:15356 15364:16382" s="378" customFormat="1">
      <c r="A86" s="392"/>
      <c r="B86" s="381"/>
      <c r="J86" s="392"/>
      <c r="K86" s="381"/>
      <c r="S86" s="392"/>
      <c r="T86" s="381"/>
      <c r="AB86" s="392"/>
      <c r="AC86" s="381"/>
      <c r="AK86" s="392"/>
      <c r="AL86" s="381"/>
      <c r="AT86" s="392"/>
      <c r="AU86" s="381"/>
      <c r="BC86" s="392"/>
      <c r="BD86" s="381"/>
      <c r="BL86" s="392"/>
      <c r="BM86" s="381"/>
      <c r="BU86" s="392"/>
      <c r="BV86" s="381"/>
      <c r="CD86" s="392"/>
      <c r="CE86" s="381"/>
      <c r="CM86" s="392"/>
      <c r="CN86" s="381"/>
      <c r="CV86" s="392"/>
      <c r="CW86" s="381"/>
      <c r="DE86" s="392"/>
      <c r="DF86" s="381"/>
      <c r="DN86" s="392"/>
      <c r="DO86" s="381"/>
      <c r="DW86" s="392"/>
      <c r="DX86" s="381"/>
      <c r="EF86" s="392"/>
      <c r="EG86" s="381"/>
      <c r="EO86" s="392"/>
      <c r="EP86" s="381"/>
      <c r="EX86" s="392"/>
      <c r="EY86" s="381"/>
      <c r="FG86" s="392"/>
      <c r="FH86" s="381"/>
      <c r="FP86" s="392"/>
      <c r="FQ86" s="381"/>
      <c r="FY86" s="392"/>
      <c r="FZ86" s="381"/>
      <c r="GH86" s="392"/>
      <c r="GI86" s="381"/>
      <c r="GQ86" s="392"/>
      <c r="GR86" s="381"/>
      <c r="GZ86" s="392"/>
      <c r="HA86" s="381"/>
      <c r="HI86" s="392"/>
      <c r="HJ86" s="381"/>
      <c r="HR86" s="392"/>
      <c r="HS86" s="381"/>
      <c r="IA86" s="392"/>
      <c r="IB86" s="381"/>
      <c r="IJ86" s="392"/>
      <c r="IK86" s="381"/>
      <c r="IS86" s="392"/>
      <c r="IT86" s="381"/>
      <c r="JB86" s="392"/>
      <c r="JC86" s="381"/>
      <c r="JK86" s="392"/>
      <c r="JL86" s="381"/>
      <c r="JT86" s="392"/>
      <c r="JU86" s="381"/>
      <c r="KC86" s="392"/>
      <c r="KD86" s="381"/>
      <c r="KL86" s="392"/>
      <c r="KM86" s="381"/>
      <c r="KU86" s="392"/>
      <c r="KV86" s="381"/>
      <c r="LD86" s="392"/>
      <c r="LE86" s="381"/>
      <c r="LM86" s="392"/>
      <c r="LN86" s="381"/>
      <c r="LV86" s="392"/>
      <c r="LW86" s="381"/>
      <c r="ME86" s="392"/>
      <c r="MF86" s="381"/>
      <c r="MN86" s="392"/>
      <c r="MO86" s="381"/>
      <c r="MW86" s="392"/>
      <c r="MX86" s="381"/>
      <c r="NF86" s="392"/>
      <c r="NG86" s="381"/>
      <c r="NO86" s="392"/>
      <c r="NP86" s="381"/>
      <c r="NX86" s="392"/>
      <c r="NY86" s="381"/>
      <c r="OG86" s="392"/>
      <c r="OH86" s="381"/>
      <c r="OP86" s="392"/>
      <c r="OQ86" s="381"/>
      <c r="OY86" s="392"/>
      <c r="OZ86" s="381"/>
      <c r="PH86" s="392"/>
      <c r="PI86" s="381"/>
      <c r="PQ86" s="392"/>
      <c r="PR86" s="381"/>
      <c r="PZ86" s="392"/>
      <c r="QA86" s="381"/>
      <c r="QI86" s="392"/>
      <c r="QJ86" s="381"/>
      <c r="QR86" s="392"/>
      <c r="QS86" s="381"/>
      <c r="RA86" s="392"/>
      <c r="RB86" s="381"/>
      <c r="RJ86" s="392"/>
      <c r="RK86" s="381"/>
      <c r="RS86" s="392"/>
      <c r="RT86" s="381"/>
      <c r="SB86" s="392"/>
      <c r="SC86" s="381"/>
      <c r="SK86" s="392"/>
      <c r="SL86" s="381"/>
      <c r="ST86" s="392"/>
      <c r="SU86" s="381"/>
      <c r="TC86" s="392"/>
      <c r="TD86" s="381"/>
      <c r="TL86" s="392"/>
      <c r="TM86" s="381"/>
      <c r="TU86" s="392"/>
      <c r="TV86" s="381"/>
      <c r="UD86" s="392"/>
      <c r="UE86" s="381"/>
      <c r="UM86" s="392"/>
      <c r="UN86" s="381"/>
      <c r="UV86" s="392"/>
      <c r="UW86" s="381"/>
      <c r="VE86" s="392"/>
      <c r="VF86" s="381"/>
      <c r="VN86" s="392"/>
      <c r="VO86" s="381"/>
      <c r="VW86" s="392"/>
      <c r="VX86" s="381"/>
      <c r="WF86" s="392"/>
      <c r="WG86" s="381"/>
      <c r="WO86" s="392"/>
      <c r="WP86" s="381"/>
      <c r="WX86" s="392"/>
      <c r="WY86" s="381"/>
      <c r="XG86" s="392"/>
      <c r="XH86" s="381"/>
      <c r="XP86" s="392"/>
      <c r="XQ86" s="381"/>
      <c r="XY86" s="392"/>
      <c r="XZ86" s="381"/>
      <c r="YH86" s="392"/>
      <c r="YI86" s="381"/>
      <c r="YQ86" s="392"/>
      <c r="YR86" s="381"/>
      <c r="YZ86" s="392"/>
      <c r="ZA86" s="381"/>
      <c r="ZI86" s="392"/>
      <c r="ZJ86" s="381"/>
      <c r="ZR86" s="392"/>
      <c r="ZS86" s="381"/>
      <c r="AAA86" s="392"/>
      <c r="AAB86" s="381"/>
      <c r="AAJ86" s="392"/>
      <c r="AAK86" s="381"/>
      <c r="AAS86" s="392"/>
      <c r="AAT86" s="381"/>
      <c r="ABB86" s="392"/>
      <c r="ABC86" s="381"/>
      <c r="ABK86" s="392"/>
      <c r="ABL86" s="381"/>
      <c r="ABT86" s="392"/>
      <c r="ABU86" s="381"/>
      <c r="ACC86" s="392"/>
      <c r="ACD86" s="381"/>
      <c r="ACL86" s="392"/>
      <c r="ACM86" s="381"/>
      <c r="ACU86" s="392"/>
      <c r="ACV86" s="381"/>
      <c r="ADD86" s="392"/>
      <c r="ADE86" s="381"/>
      <c r="ADM86" s="392"/>
      <c r="ADN86" s="381"/>
      <c r="ADV86" s="392"/>
      <c r="ADW86" s="381"/>
      <c r="AEE86" s="392"/>
      <c r="AEF86" s="381"/>
      <c r="AEN86" s="392"/>
      <c r="AEO86" s="381"/>
      <c r="AEW86" s="392"/>
      <c r="AEX86" s="381"/>
      <c r="AFF86" s="392"/>
      <c r="AFG86" s="381"/>
      <c r="AFO86" s="392"/>
      <c r="AFP86" s="381"/>
      <c r="AFX86" s="392"/>
      <c r="AFY86" s="381"/>
      <c r="AGG86" s="392"/>
      <c r="AGH86" s="381"/>
      <c r="AGP86" s="392"/>
      <c r="AGQ86" s="381"/>
      <c r="AGY86" s="392"/>
      <c r="AGZ86" s="381"/>
      <c r="AHH86" s="392"/>
      <c r="AHI86" s="381"/>
      <c r="AHQ86" s="392"/>
      <c r="AHR86" s="381"/>
      <c r="AHZ86" s="392"/>
      <c r="AIA86" s="381"/>
      <c r="AII86" s="392"/>
      <c r="AIJ86" s="381"/>
      <c r="AIR86" s="392"/>
      <c r="AIS86" s="381"/>
      <c r="AJA86" s="392"/>
      <c r="AJB86" s="381"/>
      <c r="AJJ86" s="392"/>
      <c r="AJK86" s="381"/>
      <c r="AJS86" s="392"/>
      <c r="AJT86" s="381"/>
      <c r="AKB86" s="392"/>
      <c r="AKC86" s="381"/>
      <c r="AKK86" s="392"/>
      <c r="AKL86" s="381"/>
      <c r="AKT86" s="392"/>
      <c r="AKU86" s="381"/>
      <c r="ALC86" s="392"/>
      <c r="ALD86" s="381"/>
      <c r="ALL86" s="392"/>
      <c r="ALM86" s="381"/>
      <c r="ALU86" s="392"/>
      <c r="ALV86" s="381"/>
      <c r="AMD86" s="392"/>
      <c r="AME86" s="381"/>
      <c r="AMM86" s="392"/>
      <c r="AMN86" s="381"/>
      <c r="AMV86" s="392"/>
      <c r="AMW86" s="381"/>
      <c r="ANE86" s="392"/>
      <c r="ANF86" s="381"/>
      <c r="ANN86" s="392"/>
      <c r="ANO86" s="381"/>
      <c r="ANW86" s="392"/>
      <c r="ANX86" s="381"/>
      <c r="AOF86" s="392"/>
      <c r="AOG86" s="381"/>
      <c r="AOO86" s="392"/>
      <c r="AOP86" s="381"/>
      <c r="AOX86" s="392"/>
      <c r="AOY86" s="381"/>
      <c r="APG86" s="392"/>
      <c r="APH86" s="381"/>
      <c r="APP86" s="392"/>
      <c r="APQ86" s="381"/>
      <c r="APY86" s="392"/>
      <c r="APZ86" s="381"/>
      <c r="AQH86" s="392"/>
      <c r="AQI86" s="381"/>
      <c r="AQQ86" s="392"/>
      <c r="AQR86" s="381"/>
      <c r="AQZ86" s="392"/>
      <c r="ARA86" s="381"/>
      <c r="ARI86" s="392"/>
      <c r="ARJ86" s="381"/>
      <c r="ARR86" s="392"/>
      <c r="ARS86" s="381"/>
      <c r="ASA86" s="392"/>
      <c r="ASB86" s="381"/>
      <c r="ASJ86" s="392"/>
      <c r="ASK86" s="381"/>
      <c r="ASS86" s="392"/>
      <c r="AST86" s="381"/>
      <c r="ATB86" s="392"/>
      <c r="ATC86" s="381"/>
      <c r="ATK86" s="392"/>
      <c r="ATL86" s="381"/>
      <c r="ATT86" s="392"/>
      <c r="ATU86" s="381"/>
      <c r="AUC86" s="392"/>
      <c r="AUD86" s="381"/>
      <c r="AUL86" s="392"/>
      <c r="AUM86" s="381"/>
      <c r="AUU86" s="392"/>
      <c r="AUV86" s="381"/>
      <c r="AVD86" s="392"/>
      <c r="AVE86" s="381"/>
      <c r="AVM86" s="392"/>
      <c r="AVN86" s="381"/>
      <c r="AVV86" s="392"/>
      <c r="AVW86" s="381"/>
      <c r="AWE86" s="392"/>
      <c r="AWF86" s="381"/>
      <c r="AWN86" s="392"/>
      <c r="AWO86" s="381"/>
      <c r="AWW86" s="392"/>
      <c r="AWX86" s="381"/>
      <c r="AXF86" s="392"/>
      <c r="AXG86" s="381"/>
      <c r="AXO86" s="392"/>
      <c r="AXP86" s="381"/>
      <c r="AXX86" s="392"/>
      <c r="AXY86" s="381"/>
      <c r="AYG86" s="392"/>
      <c r="AYH86" s="381"/>
      <c r="AYP86" s="392"/>
      <c r="AYQ86" s="381"/>
      <c r="AYY86" s="392"/>
      <c r="AYZ86" s="381"/>
      <c r="AZH86" s="392"/>
      <c r="AZI86" s="381"/>
      <c r="AZQ86" s="392"/>
      <c r="AZR86" s="381"/>
      <c r="AZZ86" s="392"/>
      <c r="BAA86" s="381"/>
      <c r="BAI86" s="392"/>
      <c r="BAJ86" s="381"/>
      <c r="BAR86" s="392"/>
      <c r="BAS86" s="381"/>
      <c r="BBA86" s="392"/>
      <c r="BBB86" s="381"/>
      <c r="BBJ86" s="392"/>
      <c r="BBK86" s="381"/>
      <c r="BBS86" s="392"/>
      <c r="BBT86" s="381"/>
      <c r="BCB86" s="392"/>
      <c r="BCC86" s="381"/>
      <c r="BCK86" s="392"/>
      <c r="BCL86" s="381"/>
      <c r="BCT86" s="392"/>
      <c r="BCU86" s="381"/>
      <c r="BDC86" s="392"/>
      <c r="BDD86" s="381"/>
      <c r="BDL86" s="392"/>
      <c r="BDM86" s="381"/>
      <c r="BDU86" s="392"/>
      <c r="BDV86" s="381"/>
      <c r="BED86" s="392"/>
      <c r="BEE86" s="381"/>
      <c r="BEM86" s="392"/>
      <c r="BEN86" s="381"/>
      <c r="BEV86" s="392"/>
      <c r="BEW86" s="381"/>
      <c r="BFE86" s="392"/>
      <c r="BFF86" s="381"/>
      <c r="BFN86" s="392"/>
      <c r="BFO86" s="381"/>
      <c r="BFW86" s="392"/>
      <c r="BFX86" s="381"/>
      <c r="BGF86" s="392"/>
      <c r="BGG86" s="381"/>
      <c r="BGO86" s="392"/>
      <c r="BGP86" s="381"/>
      <c r="BGX86" s="392"/>
      <c r="BGY86" s="381"/>
      <c r="BHG86" s="392"/>
      <c r="BHH86" s="381"/>
      <c r="BHP86" s="392"/>
      <c r="BHQ86" s="381"/>
      <c r="BHY86" s="392"/>
      <c r="BHZ86" s="381"/>
      <c r="BIH86" s="392"/>
      <c r="BII86" s="381"/>
      <c r="BIQ86" s="392"/>
      <c r="BIR86" s="381"/>
      <c r="BIZ86" s="392"/>
      <c r="BJA86" s="381"/>
      <c r="BJI86" s="392"/>
      <c r="BJJ86" s="381"/>
      <c r="BJR86" s="392"/>
      <c r="BJS86" s="381"/>
      <c r="BKA86" s="392"/>
      <c r="BKB86" s="381"/>
      <c r="BKJ86" s="392"/>
      <c r="BKK86" s="381"/>
      <c r="BKS86" s="392"/>
      <c r="BKT86" s="381"/>
      <c r="BLB86" s="392"/>
      <c r="BLC86" s="381"/>
      <c r="BLK86" s="392"/>
      <c r="BLL86" s="381"/>
      <c r="BLT86" s="392"/>
      <c r="BLU86" s="381"/>
      <c r="BMC86" s="392"/>
      <c r="BMD86" s="381"/>
      <c r="BML86" s="392"/>
      <c r="BMM86" s="381"/>
      <c r="BMU86" s="392"/>
      <c r="BMV86" s="381"/>
      <c r="BND86" s="392"/>
      <c r="BNE86" s="381"/>
      <c r="BNM86" s="392"/>
      <c r="BNN86" s="381"/>
      <c r="BNV86" s="392"/>
      <c r="BNW86" s="381"/>
      <c r="BOE86" s="392"/>
      <c r="BOF86" s="381"/>
      <c r="BON86" s="392"/>
      <c r="BOO86" s="381"/>
      <c r="BOW86" s="392"/>
      <c r="BOX86" s="381"/>
      <c r="BPF86" s="392"/>
      <c r="BPG86" s="381"/>
      <c r="BPO86" s="392"/>
      <c r="BPP86" s="381"/>
      <c r="BPX86" s="392"/>
      <c r="BPY86" s="381"/>
      <c r="BQG86" s="392"/>
      <c r="BQH86" s="381"/>
      <c r="BQP86" s="392"/>
      <c r="BQQ86" s="381"/>
      <c r="BQY86" s="392"/>
      <c r="BQZ86" s="381"/>
      <c r="BRH86" s="392"/>
      <c r="BRI86" s="381"/>
      <c r="BRQ86" s="392"/>
      <c r="BRR86" s="381"/>
      <c r="BRZ86" s="392"/>
      <c r="BSA86" s="381"/>
      <c r="BSI86" s="392"/>
      <c r="BSJ86" s="381"/>
      <c r="BSR86" s="392"/>
      <c r="BSS86" s="381"/>
      <c r="BTA86" s="392"/>
      <c r="BTB86" s="381"/>
      <c r="BTJ86" s="392"/>
      <c r="BTK86" s="381"/>
      <c r="BTS86" s="392"/>
      <c r="BTT86" s="381"/>
      <c r="BUB86" s="392"/>
      <c r="BUC86" s="381"/>
      <c r="BUK86" s="392"/>
      <c r="BUL86" s="381"/>
      <c r="BUT86" s="392"/>
      <c r="BUU86" s="381"/>
      <c r="BVC86" s="392"/>
      <c r="BVD86" s="381"/>
      <c r="BVL86" s="392"/>
      <c r="BVM86" s="381"/>
      <c r="BVU86" s="392"/>
      <c r="BVV86" s="381"/>
      <c r="BWD86" s="392"/>
      <c r="BWE86" s="381"/>
      <c r="BWM86" s="392"/>
      <c r="BWN86" s="381"/>
      <c r="BWV86" s="392"/>
      <c r="BWW86" s="381"/>
      <c r="BXE86" s="392"/>
      <c r="BXF86" s="381"/>
      <c r="BXN86" s="392"/>
      <c r="BXO86" s="381"/>
      <c r="BXW86" s="392"/>
      <c r="BXX86" s="381"/>
      <c r="BYF86" s="392"/>
      <c r="BYG86" s="381"/>
      <c r="BYO86" s="392"/>
      <c r="BYP86" s="381"/>
      <c r="BYX86" s="392"/>
      <c r="BYY86" s="381"/>
      <c r="BZG86" s="392"/>
      <c r="BZH86" s="381"/>
      <c r="BZP86" s="392"/>
      <c r="BZQ86" s="381"/>
      <c r="BZY86" s="392"/>
      <c r="BZZ86" s="381"/>
      <c r="CAH86" s="392"/>
      <c r="CAI86" s="381"/>
      <c r="CAQ86" s="392"/>
      <c r="CAR86" s="381"/>
      <c r="CAZ86" s="392"/>
      <c r="CBA86" s="381"/>
      <c r="CBI86" s="392"/>
      <c r="CBJ86" s="381"/>
      <c r="CBR86" s="392"/>
      <c r="CBS86" s="381"/>
      <c r="CCA86" s="392"/>
      <c r="CCB86" s="381"/>
      <c r="CCJ86" s="392"/>
      <c r="CCK86" s="381"/>
      <c r="CCS86" s="392"/>
      <c r="CCT86" s="381"/>
      <c r="CDB86" s="392"/>
      <c r="CDC86" s="381"/>
      <c r="CDK86" s="392"/>
      <c r="CDL86" s="381"/>
      <c r="CDT86" s="392"/>
      <c r="CDU86" s="381"/>
      <c r="CEC86" s="392"/>
      <c r="CED86" s="381"/>
      <c r="CEL86" s="392"/>
      <c r="CEM86" s="381"/>
      <c r="CEU86" s="392"/>
      <c r="CEV86" s="381"/>
      <c r="CFD86" s="392"/>
      <c r="CFE86" s="381"/>
      <c r="CFM86" s="392"/>
      <c r="CFN86" s="381"/>
      <c r="CFV86" s="392"/>
      <c r="CFW86" s="381"/>
      <c r="CGE86" s="392"/>
      <c r="CGF86" s="381"/>
      <c r="CGN86" s="392"/>
      <c r="CGO86" s="381"/>
      <c r="CGW86" s="392"/>
      <c r="CGX86" s="381"/>
      <c r="CHF86" s="392"/>
      <c r="CHG86" s="381"/>
      <c r="CHO86" s="392"/>
      <c r="CHP86" s="381"/>
      <c r="CHX86" s="392"/>
      <c r="CHY86" s="381"/>
      <c r="CIG86" s="392"/>
      <c r="CIH86" s="381"/>
      <c r="CIP86" s="392"/>
      <c r="CIQ86" s="381"/>
      <c r="CIY86" s="392"/>
      <c r="CIZ86" s="381"/>
      <c r="CJH86" s="392"/>
      <c r="CJI86" s="381"/>
      <c r="CJQ86" s="392"/>
      <c r="CJR86" s="381"/>
      <c r="CJZ86" s="392"/>
      <c r="CKA86" s="381"/>
      <c r="CKI86" s="392"/>
      <c r="CKJ86" s="381"/>
      <c r="CKR86" s="392"/>
      <c r="CKS86" s="381"/>
      <c r="CLA86" s="392"/>
      <c r="CLB86" s="381"/>
      <c r="CLJ86" s="392"/>
      <c r="CLK86" s="381"/>
      <c r="CLS86" s="392"/>
      <c r="CLT86" s="381"/>
      <c r="CMB86" s="392"/>
      <c r="CMC86" s="381"/>
      <c r="CMK86" s="392"/>
      <c r="CML86" s="381"/>
      <c r="CMT86" s="392"/>
      <c r="CMU86" s="381"/>
      <c r="CNC86" s="392"/>
      <c r="CND86" s="381"/>
      <c r="CNL86" s="392"/>
      <c r="CNM86" s="381"/>
      <c r="CNU86" s="392"/>
      <c r="CNV86" s="381"/>
      <c r="COD86" s="392"/>
      <c r="COE86" s="381"/>
      <c r="COM86" s="392"/>
      <c r="CON86" s="381"/>
      <c r="COV86" s="392"/>
      <c r="COW86" s="381"/>
      <c r="CPE86" s="392"/>
      <c r="CPF86" s="381"/>
      <c r="CPN86" s="392"/>
      <c r="CPO86" s="381"/>
      <c r="CPW86" s="392"/>
      <c r="CPX86" s="381"/>
      <c r="CQF86" s="392"/>
      <c r="CQG86" s="381"/>
      <c r="CQO86" s="392"/>
      <c r="CQP86" s="381"/>
      <c r="CQX86" s="392"/>
      <c r="CQY86" s="381"/>
      <c r="CRG86" s="392"/>
      <c r="CRH86" s="381"/>
      <c r="CRP86" s="392"/>
      <c r="CRQ86" s="381"/>
      <c r="CRY86" s="392"/>
      <c r="CRZ86" s="381"/>
      <c r="CSH86" s="392"/>
      <c r="CSI86" s="381"/>
      <c r="CSQ86" s="392"/>
      <c r="CSR86" s="381"/>
      <c r="CSZ86" s="392"/>
      <c r="CTA86" s="381"/>
      <c r="CTI86" s="392"/>
      <c r="CTJ86" s="381"/>
      <c r="CTR86" s="392"/>
      <c r="CTS86" s="381"/>
      <c r="CUA86" s="392"/>
      <c r="CUB86" s="381"/>
      <c r="CUJ86" s="392"/>
      <c r="CUK86" s="381"/>
      <c r="CUS86" s="392"/>
      <c r="CUT86" s="381"/>
      <c r="CVB86" s="392"/>
      <c r="CVC86" s="381"/>
      <c r="CVK86" s="392"/>
      <c r="CVL86" s="381"/>
      <c r="CVT86" s="392"/>
      <c r="CVU86" s="381"/>
      <c r="CWC86" s="392"/>
      <c r="CWD86" s="381"/>
      <c r="CWL86" s="392"/>
      <c r="CWM86" s="381"/>
      <c r="CWU86" s="392"/>
      <c r="CWV86" s="381"/>
      <c r="CXD86" s="392"/>
      <c r="CXE86" s="381"/>
      <c r="CXM86" s="392"/>
      <c r="CXN86" s="381"/>
      <c r="CXV86" s="392"/>
      <c r="CXW86" s="381"/>
      <c r="CYE86" s="392"/>
      <c r="CYF86" s="381"/>
      <c r="CYN86" s="392"/>
      <c r="CYO86" s="381"/>
      <c r="CYW86" s="392"/>
      <c r="CYX86" s="381"/>
      <c r="CZF86" s="392"/>
      <c r="CZG86" s="381"/>
      <c r="CZO86" s="392"/>
      <c r="CZP86" s="381"/>
      <c r="CZX86" s="392"/>
      <c r="CZY86" s="381"/>
      <c r="DAG86" s="392"/>
      <c r="DAH86" s="381"/>
      <c r="DAP86" s="392"/>
      <c r="DAQ86" s="381"/>
      <c r="DAY86" s="392"/>
      <c r="DAZ86" s="381"/>
      <c r="DBH86" s="392"/>
      <c r="DBI86" s="381"/>
      <c r="DBQ86" s="392"/>
      <c r="DBR86" s="381"/>
      <c r="DBZ86" s="392"/>
      <c r="DCA86" s="381"/>
      <c r="DCI86" s="392"/>
      <c r="DCJ86" s="381"/>
      <c r="DCR86" s="392"/>
      <c r="DCS86" s="381"/>
      <c r="DDA86" s="392"/>
      <c r="DDB86" s="381"/>
      <c r="DDJ86" s="392"/>
      <c r="DDK86" s="381"/>
      <c r="DDS86" s="392"/>
      <c r="DDT86" s="381"/>
      <c r="DEB86" s="392"/>
      <c r="DEC86" s="381"/>
      <c r="DEK86" s="392"/>
      <c r="DEL86" s="381"/>
      <c r="DET86" s="392"/>
      <c r="DEU86" s="381"/>
      <c r="DFC86" s="392"/>
      <c r="DFD86" s="381"/>
      <c r="DFL86" s="392"/>
      <c r="DFM86" s="381"/>
      <c r="DFU86" s="392"/>
      <c r="DFV86" s="381"/>
      <c r="DGD86" s="392"/>
      <c r="DGE86" s="381"/>
      <c r="DGM86" s="392"/>
      <c r="DGN86" s="381"/>
      <c r="DGV86" s="392"/>
      <c r="DGW86" s="381"/>
      <c r="DHE86" s="392"/>
      <c r="DHF86" s="381"/>
      <c r="DHN86" s="392"/>
      <c r="DHO86" s="381"/>
      <c r="DHW86" s="392"/>
      <c r="DHX86" s="381"/>
      <c r="DIF86" s="392"/>
      <c r="DIG86" s="381"/>
      <c r="DIO86" s="392"/>
      <c r="DIP86" s="381"/>
      <c r="DIX86" s="392"/>
      <c r="DIY86" s="381"/>
      <c r="DJG86" s="392"/>
      <c r="DJH86" s="381"/>
      <c r="DJP86" s="392"/>
      <c r="DJQ86" s="381"/>
      <c r="DJY86" s="392"/>
      <c r="DJZ86" s="381"/>
      <c r="DKH86" s="392"/>
      <c r="DKI86" s="381"/>
      <c r="DKQ86" s="392"/>
      <c r="DKR86" s="381"/>
      <c r="DKZ86" s="392"/>
      <c r="DLA86" s="381"/>
      <c r="DLI86" s="392"/>
      <c r="DLJ86" s="381"/>
      <c r="DLR86" s="392"/>
      <c r="DLS86" s="381"/>
      <c r="DMA86" s="392"/>
      <c r="DMB86" s="381"/>
      <c r="DMJ86" s="392"/>
      <c r="DMK86" s="381"/>
      <c r="DMS86" s="392"/>
      <c r="DMT86" s="381"/>
      <c r="DNB86" s="392"/>
      <c r="DNC86" s="381"/>
      <c r="DNK86" s="392"/>
      <c r="DNL86" s="381"/>
      <c r="DNT86" s="392"/>
      <c r="DNU86" s="381"/>
      <c r="DOC86" s="392"/>
      <c r="DOD86" s="381"/>
      <c r="DOL86" s="392"/>
      <c r="DOM86" s="381"/>
      <c r="DOU86" s="392"/>
      <c r="DOV86" s="381"/>
      <c r="DPD86" s="392"/>
      <c r="DPE86" s="381"/>
      <c r="DPM86" s="392"/>
      <c r="DPN86" s="381"/>
      <c r="DPV86" s="392"/>
      <c r="DPW86" s="381"/>
      <c r="DQE86" s="392"/>
      <c r="DQF86" s="381"/>
      <c r="DQN86" s="392"/>
      <c r="DQO86" s="381"/>
      <c r="DQW86" s="392"/>
      <c r="DQX86" s="381"/>
      <c r="DRF86" s="392"/>
      <c r="DRG86" s="381"/>
      <c r="DRO86" s="392"/>
      <c r="DRP86" s="381"/>
      <c r="DRX86" s="392"/>
      <c r="DRY86" s="381"/>
      <c r="DSG86" s="392"/>
      <c r="DSH86" s="381"/>
      <c r="DSP86" s="392"/>
      <c r="DSQ86" s="381"/>
      <c r="DSY86" s="392"/>
      <c r="DSZ86" s="381"/>
      <c r="DTH86" s="392"/>
      <c r="DTI86" s="381"/>
      <c r="DTQ86" s="392"/>
      <c r="DTR86" s="381"/>
      <c r="DTZ86" s="392"/>
      <c r="DUA86" s="381"/>
      <c r="DUI86" s="392"/>
      <c r="DUJ86" s="381"/>
      <c r="DUR86" s="392"/>
      <c r="DUS86" s="381"/>
      <c r="DVA86" s="392"/>
      <c r="DVB86" s="381"/>
      <c r="DVJ86" s="392"/>
      <c r="DVK86" s="381"/>
      <c r="DVS86" s="392"/>
      <c r="DVT86" s="381"/>
      <c r="DWB86" s="392"/>
      <c r="DWC86" s="381"/>
      <c r="DWK86" s="392"/>
      <c r="DWL86" s="381"/>
      <c r="DWT86" s="392"/>
      <c r="DWU86" s="381"/>
      <c r="DXC86" s="392"/>
      <c r="DXD86" s="381"/>
      <c r="DXL86" s="392"/>
      <c r="DXM86" s="381"/>
      <c r="DXU86" s="392"/>
      <c r="DXV86" s="381"/>
      <c r="DYD86" s="392"/>
      <c r="DYE86" s="381"/>
      <c r="DYM86" s="392"/>
      <c r="DYN86" s="381"/>
      <c r="DYV86" s="392"/>
      <c r="DYW86" s="381"/>
      <c r="DZE86" s="392"/>
      <c r="DZF86" s="381"/>
      <c r="DZN86" s="392"/>
      <c r="DZO86" s="381"/>
      <c r="DZW86" s="392"/>
      <c r="DZX86" s="381"/>
      <c r="EAF86" s="392"/>
      <c r="EAG86" s="381"/>
      <c r="EAO86" s="392"/>
      <c r="EAP86" s="381"/>
      <c r="EAX86" s="392"/>
      <c r="EAY86" s="381"/>
      <c r="EBG86" s="392"/>
      <c r="EBH86" s="381"/>
      <c r="EBP86" s="392"/>
      <c r="EBQ86" s="381"/>
      <c r="EBY86" s="392"/>
      <c r="EBZ86" s="381"/>
      <c r="ECH86" s="392"/>
      <c r="ECI86" s="381"/>
      <c r="ECQ86" s="392"/>
      <c r="ECR86" s="381"/>
      <c r="ECZ86" s="392"/>
      <c r="EDA86" s="381"/>
      <c r="EDI86" s="392"/>
      <c r="EDJ86" s="381"/>
      <c r="EDR86" s="392"/>
      <c r="EDS86" s="381"/>
      <c r="EEA86" s="392"/>
      <c r="EEB86" s="381"/>
      <c r="EEJ86" s="392"/>
      <c r="EEK86" s="381"/>
      <c r="EES86" s="392"/>
      <c r="EET86" s="381"/>
      <c r="EFB86" s="392"/>
      <c r="EFC86" s="381"/>
      <c r="EFK86" s="392"/>
      <c r="EFL86" s="381"/>
      <c r="EFT86" s="392"/>
      <c r="EFU86" s="381"/>
      <c r="EGC86" s="392"/>
      <c r="EGD86" s="381"/>
      <c r="EGL86" s="392"/>
      <c r="EGM86" s="381"/>
      <c r="EGU86" s="392"/>
      <c r="EGV86" s="381"/>
      <c r="EHD86" s="392"/>
      <c r="EHE86" s="381"/>
      <c r="EHM86" s="392"/>
      <c r="EHN86" s="381"/>
      <c r="EHV86" s="392"/>
      <c r="EHW86" s="381"/>
      <c r="EIE86" s="392"/>
      <c r="EIF86" s="381"/>
      <c r="EIN86" s="392"/>
      <c r="EIO86" s="381"/>
      <c r="EIW86" s="392"/>
      <c r="EIX86" s="381"/>
      <c r="EJF86" s="392"/>
      <c r="EJG86" s="381"/>
      <c r="EJO86" s="392"/>
      <c r="EJP86" s="381"/>
      <c r="EJX86" s="392"/>
      <c r="EJY86" s="381"/>
      <c r="EKG86" s="392"/>
      <c r="EKH86" s="381"/>
      <c r="EKP86" s="392"/>
      <c r="EKQ86" s="381"/>
      <c r="EKY86" s="392"/>
      <c r="EKZ86" s="381"/>
      <c r="ELH86" s="392"/>
      <c r="ELI86" s="381"/>
      <c r="ELQ86" s="392"/>
      <c r="ELR86" s="381"/>
      <c r="ELZ86" s="392"/>
      <c r="EMA86" s="381"/>
      <c r="EMI86" s="392"/>
      <c r="EMJ86" s="381"/>
      <c r="EMR86" s="392"/>
      <c r="EMS86" s="381"/>
      <c r="ENA86" s="392"/>
      <c r="ENB86" s="381"/>
      <c r="ENJ86" s="392"/>
      <c r="ENK86" s="381"/>
      <c r="ENS86" s="392"/>
      <c r="ENT86" s="381"/>
      <c r="EOB86" s="392"/>
      <c r="EOC86" s="381"/>
      <c r="EOK86" s="392"/>
      <c r="EOL86" s="381"/>
      <c r="EOT86" s="392"/>
      <c r="EOU86" s="381"/>
      <c r="EPC86" s="392"/>
      <c r="EPD86" s="381"/>
      <c r="EPL86" s="392"/>
      <c r="EPM86" s="381"/>
      <c r="EPU86" s="392"/>
      <c r="EPV86" s="381"/>
      <c r="EQD86" s="392"/>
      <c r="EQE86" s="381"/>
      <c r="EQM86" s="392"/>
      <c r="EQN86" s="381"/>
      <c r="EQV86" s="392"/>
      <c r="EQW86" s="381"/>
      <c r="ERE86" s="392"/>
      <c r="ERF86" s="381"/>
      <c r="ERN86" s="392"/>
      <c r="ERO86" s="381"/>
      <c r="ERW86" s="392"/>
      <c r="ERX86" s="381"/>
      <c r="ESF86" s="392"/>
      <c r="ESG86" s="381"/>
      <c r="ESO86" s="392"/>
      <c r="ESP86" s="381"/>
      <c r="ESX86" s="392"/>
      <c r="ESY86" s="381"/>
      <c r="ETG86" s="392"/>
      <c r="ETH86" s="381"/>
      <c r="ETP86" s="392"/>
      <c r="ETQ86" s="381"/>
      <c r="ETY86" s="392"/>
      <c r="ETZ86" s="381"/>
      <c r="EUH86" s="392"/>
      <c r="EUI86" s="381"/>
      <c r="EUQ86" s="392"/>
      <c r="EUR86" s="381"/>
      <c r="EUZ86" s="392"/>
      <c r="EVA86" s="381"/>
      <c r="EVI86" s="392"/>
      <c r="EVJ86" s="381"/>
      <c r="EVR86" s="392"/>
      <c r="EVS86" s="381"/>
      <c r="EWA86" s="392"/>
      <c r="EWB86" s="381"/>
      <c r="EWJ86" s="392"/>
      <c r="EWK86" s="381"/>
      <c r="EWS86" s="392"/>
      <c r="EWT86" s="381"/>
      <c r="EXB86" s="392"/>
      <c r="EXC86" s="381"/>
      <c r="EXK86" s="392"/>
      <c r="EXL86" s="381"/>
      <c r="EXT86" s="392"/>
      <c r="EXU86" s="381"/>
      <c r="EYC86" s="392"/>
      <c r="EYD86" s="381"/>
      <c r="EYL86" s="392"/>
      <c r="EYM86" s="381"/>
      <c r="EYU86" s="392"/>
      <c r="EYV86" s="381"/>
      <c r="EZD86" s="392"/>
      <c r="EZE86" s="381"/>
      <c r="EZM86" s="392"/>
      <c r="EZN86" s="381"/>
      <c r="EZV86" s="392"/>
      <c r="EZW86" s="381"/>
      <c r="FAE86" s="392"/>
      <c r="FAF86" s="381"/>
      <c r="FAN86" s="392"/>
      <c r="FAO86" s="381"/>
      <c r="FAW86" s="392"/>
      <c r="FAX86" s="381"/>
      <c r="FBF86" s="392"/>
      <c r="FBG86" s="381"/>
      <c r="FBO86" s="392"/>
      <c r="FBP86" s="381"/>
      <c r="FBX86" s="392"/>
      <c r="FBY86" s="381"/>
      <c r="FCG86" s="392"/>
      <c r="FCH86" s="381"/>
      <c r="FCP86" s="392"/>
      <c r="FCQ86" s="381"/>
      <c r="FCY86" s="392"/>
      <c r="FCZ86" s="381"/>
      <c r="FDH86" s="392"/>
      <c r="FDI86" s="381"/>
      <c r="FDQ86" s="392"/>
      <c r="FDR86" s="381"/>
      <c r="FDZ86" s="392"/>
      <c r="FEA86" s="381"/>
      <c r="FEI86" s="392"/>
      <c r="FEJ86" s="381"/>
      <c r="FER86" s="392"/>
      <c r="FES86" s="381"/>
      <c r="FFA86" s="392"/>
      <c r="FFB86" s="381"/>
      <c r="FFJ86" s="392"/>
      <c r="FFK86" s="381"/>
      <c r="FFS86" s="392"/>
      <c r="FFT86" s="381"/>
      <c r="FGB86" s="392"/>
      <c r="FGC86" s="381"/>
      <c r="FGK86" s="392"/>
      <c r="FGL86" s="381"/>
      <c r="FGT86" s="392"/>
      <c r="FGU86" s="381"/>
      <c r="FHC86" s="392"/>
      <c r="FHD86" s="381"/>
      <c r="FHL86" s="392"/>
      <c r="FHM86" s="381"/>
      <c r="FHU86" s="392"/>
      <c r="FHV86" s="381"/>
      <c r="FID86" s="392"/>
      <c r="FIE86" s="381"/>
      <c r="FIM86" s="392"/>
      <c r="FIN86" s="381"/>
      <c r="FIV86" s="392"/>
      <c r="FIW86" s="381"/>
      <c r="FJE86" s="392"/>
      <c r="FJF86" s="381"/>
      <c r="FJN86" s="392"/>
      <c r="FJO86" s="381"/>
      <c r="FJW86" s="392"/>
      <c r="FJX86" s="381"/>
      <c r="FKF86" s="392"/>
      <c r="FKG86" s="381"/>
      <c r="FKO86" s="392"/>
      <c r="FKP86" s="381"/>
      <c r="FKX86" s="392"/>
      <c r="FKY86" s="381"/>
      <c r="FLG86" s="392"/>
      <c r="FLH86" s="381"/>
      <c r="FLP86" s="392"/>
      <c r="FLQ86" s="381"/>
      <c r="FLY86" s="392"/>
      <c r="FLZ86" s="381"/>
      <c r="FMH86" s="392"/>
      <c r="FMI86" s="381"/>
      <c r="FMQ86" s="392"/>
      <c r="FMR86" s="381"/>
      <c r="FMZ86" s="392"/>
      <c r="FNA86" s="381"/>
      <c r="FNI86" s="392"/>
      <c r="FNJ86" s="381"/>
      <c r="FNR86" s="392"/>
      <c r="FNS86" s="381"/>
      <c r="FOA86" s="392"/>
      <c r="FOB86" s="381"/>
      <c r="FOJ86" s="392"/>
      <c r="FOK86" s="381"/>
      <c r="FOS86" s="392"/>
      <c r="FOT86" s="381"/>
      <c r="FPB86" s="392"/>
      <c r="FPC86" s="381"/>
      <c r="FPK86" s="392"/>
      <c r="FPL86" s="381"/>
      <c r="FPT86" s="392"/>
      <c r="FPU86" s="381"/>
      <c r="FQC86" s="392"/>
      <c r="FQD86" s="381"/>
      <c r="FQL86" s="392"/>
      <c r="FQM86" s="381"/>
      <c r="FQU86" s="392"/>
      <c r="FQV86" s="381"/>
      <c r="FRD86" s="392"/>
      <c r="FRE86" s="381"/>
      <c r="FRM86" s="392"/>
      <c r="FRN86" s="381"/>
      <c r="FRV86" s="392"/>
      <c r="FRW86" s="381"/>
      <c r="FSE86" s="392"/>
      <c r="FSF86" s="381"/>
      <c r="FSN86" s="392"/>
      <c r="FSO86" s="381"/>
      <c r="FSW86" s="392"/>
      <c r="FSX86" s="381"/>
      <c r="FTF86" s="392"/>
      <c r="FTG86" s="381"/>
      <c r="FTO86" s="392"/>
      <c r="FTP86" s="381"/>
      <c r="FTX86" s="392"/>
      <c r="FTY86" s="381"/>
      <c r="FUG86" s="392"/>
      <c r="FUH86" s="381"/>
      <c r="FUP86" s="392"/>
      <c r="FUQ86" s="381"/>
      <c r="FUY86" s="392"/>
      <c r="FUZ86" s="381"/>
      <c r="FVH86" s="392"/>
      <c r="FVI86" s="381"/>
      <c r="FVQ86" s="392"/>
      <c r="FVR86" s="381"/>
      <c r="FVZ86" s="392"/>
      <c r="FWA86" s="381"/>
      <c r="FWI86" s="392"/>
      <c r="FWJ86" s="381"/>
      <c r="FWR86" s="392"/>
      <c r="FWS86" s="381"/>
      <c r="FXA86" s="392"/>
      <c r="FXB86" s="381"/>
      <c r="FXJ86" s="392"/>
      <c r="FXK86" s="381"/>
      <c r="FXS86" s="392"/>
      <c r="FXT86" s="381"/>
      <c r="FYB86" s="392"/>
      <c r="FYC86" s="381"/>
      <c r="FYK86" s="392"/>
      <c r="FYL86" s="381"/>
      <c r="FYT86" s="392"/>
      <c r="FYU86" s="381"/>
      <c r="FZC86" s="392"/>
      <c r="FZD86" s="381"/>
      <c r="FZL86" s="392"/>
      <c r="FZM86" s="381"/>
      <c r="FZU86" s="392"/>
      <c r="FZV86" s="381"/>
      <c r="GAD86" s="392"/>
      <c r="GAE86" s="381"/>
      <c r="GAM86" s="392"/>
      <c r="GAN86" s="381"/>
      <c r="GAV86" s="392"/>
      <c r="GAW86" s="381"/>
      <c r="GBE86" s="392"/>
      <c r="GBF86" s="381"/>
      <c r="GBN86" s="392"/>
      <c r="GBO86" s="381"/>
      <c r="GBW86" s="392"/>
      <c r="GBX86" s="381"/>
      <c r="GCF86" s="392"/>
      <c r="GCG86" s="381"/>
      <c r="GCO86" s="392"/>
      <c r="GCP86" s="381"/>
      <c r="GCX86" s="392"/>
      <c r="GCY86" s="381"/>
      <c r="GDG86" s="392"/>
      <c r="GDH86" s="381"/>
      <c r="GDP86" s="392"/>
      <c r="GDQ86" s="381"/>
      <c r="GDY86" s="392"/>
      <c r="GDZ86" s="381"/>
      <c r="GEH86" s="392"/>
      <c r="GEI86" s="381"/>
      <c r="GEQ86" s="392"/>
      <c r="GER86" s="381"/>
      <c r="GEZ86" s="392"/>
      <c r="GFA86" s="381"/>
      <c r="GFI86" s="392"/>
      <c r="GFJ86" s="381"/>
      <c r="GFR86" s="392"/>
      <c r="GFS86" s="381"/>
      <c r="GGA86" s="392"/>
      <c r="GGB86" s="381"/>
      <c r="GGJ86" s="392"/>
      <c r="GGK86" s="381"/>
      <c r="GGS86" s="392"/>
      <c r="GGT86" s="381"/>
      <c r="GHB86" s="392"/>
      <c r="GHC86" s="381"/>
      <c r="GHK86" s="392"/>
      <c r="GHL86" s="381"/>
      <c r="GHT86" s="392"/>
      <c r="GHU86" s="381"/>
      <c r="GIC86" s="392"/>
      <c r="GID86" s="381"/>
      <c r="GIL86" s="392"/>
      <c r="GIM86" s="381"/>
      <c r="GIU86" s="392"/>
      <c r="GIV86" s="381"/>
      <c r="GJD86" s="392"/>
      <c r="GJE86" s="381"/>
      <c r="GJM86" s="392"/>
      <c r="GJN86" s="381"/>
      <c r="GJV86" s="392"/>
      <c r="GJW86" s="381"/>
      <c r="GKE86" s="392"/>
      <c r="GKF86" s="381"/>
      <c r="GKN86" s="392"/>
      <c r="GKO86" s="381"/>
      <c r="GKW86" s="392"/>
      <c r="GKX86" s="381"/>
      <c r="GLF86" s="392"/>
      <c r="GLG86" s="381"/>
      <c r="GLO86" s="392"/>
      <c r="GLP86" s="381"/>
      <c r="GLX86" s="392"/>
      <c r="GLY86" s="381"/>
      <c r="GMG86" s="392"/>
      <c r="GMH86" s="381"/>
      <c r="GMP86" s="392"/>
      <c r="GMQ86" s="381"/>
      <c r="GMY86" s="392"/>
      <c r="GMZ86" s="381"/>
      <c r="GNH86" s="392"/>
      <c r="GNI86" s="381"/>
      <c r="GNQ86" s="392"/>
      <c r="GNR86" s="381"/>
      <c r="GNZ86" s="392"/>
      <c r="GOA86" s="381"/>
      <c r="GOI86" s="392"/>
      <c r="GOJ86" s="381"/>
      <c r="GOR86" s="392"/>
      <c r="GOS86" s="381"/>
      <c r="GPA86" s="392"/>
      <c r="GPB86" s="381"/>
      <c r="GPJ86" s="392"/>
      <c r="GPK86" s="381"/>
      <c r="GPS86" s="392"/>
      <c r="GPT86" s="381"/>
      <c r="GQB86" s="392"/>
      <c r="GQC86" s="381"/>
      <c r="GQK86" s="392"/>
      <c r="GQL86" s="381"/>
      <c r="GQT86" s="392"/>
      <c r="GQU86" s="381"/>
      <c r="GRC86" s="392"/>
      <c r="GRD86" s="381"/>
      <c r="GRL86" s="392"/>
      <c r="GRM86" s="381"/>
      <c r="GRU86" s="392"/>
      <c r="GRV86" s="381"/>
      <c r="GSD86" s="392"/>
      <c r="GSE86" s="381"/>
      <c r="GSM86" s="392"/>
      <c r="GSN86" s="381"/>
      <c r="GSV86" s="392"/>
      <c r="GSW86" s="381"/>
      <c r="GTE86" s="392"/>
      <c r="GTF86" s="381"/>
      <c r="GTN86" s="392"/>
      <c r="GTO86" s="381"/>
      <c r="GTW86" s="392"/>
      <c r="GTX86" s="381"/>
      <c r="GUF86" s="392"/>
      <c r="GUG86" s="381"/>
      <c r="GUO86" s="392"/>
      <c r="GUP86" s="381"/>
      <c r="GUX86" s="392"/>
      <c r="GUY86" s="381"/>
      <c r="GVG86" s="392"/>
      <c r="GVH86" s="381"/>
      <c r="GVP86" s="392"/>
      <c r="GVQ86" s="381"/>
      <c r="GVY86" s="392"/>
      <c r="GVZ86" s="381"/>
      <c r="GWH86" s="392"/>
      <c r="GWI86" s="381"/>
      <c r="GWQ86" s="392"/>
      <c r="GWR86" s="381"/>
      <c r="GWZ86" s="392"/>
      <c r="GXA86" s="381"/>
      <c r="GXI86" s="392"/>
      <c r="GXJ86" s="381"/>
      <c r="GXR86" s="392"/>
      <c r="GXS86" s="381"/>
      <c r="GYA86" s="392"/>
      <c r="GYB86" s="381"/>
      <c r="GYJ86" s="392"/>
      <c r="GYK86" s="381"/>
      <c r="GYS86" s="392"/>
      <c r="GYT86" s="381"/>
      <c r="GZB86" s="392"/>
      <c r="GZC86" s="381"/>
      <c r="GZK86" s="392"/>
      <c r="GZL86" s="381"/>
      <c r="GZT86" s="392"/>
      <c r="GZU86" s="381"/>
      <c r="HAC86" s="392"/>
      <c r="HAD86" s="381"/>
      <c r="HAL86" s="392"/>
      <c r="HAM86" s="381"/>
      <c r="HAU86" s="392"/>
      <c r="HAV86" s="381"/>
      <c r="HBD86" s="392"/>
      <c r="HBE86" s="381"/>
      <c r="HBM86" s="392"/>
      <c r="HBN86" s="381"/>
      <c r="HBV86" s="392"/>
      <c r="HBW86" s="381"/>
      <c r="HCE86" s="392"/>
      <c r="HCF86" s="381"/>
      <c r="HCN86" s="392"/>
      <c r="HCO86" s="381"/>
      <c r="HCW86" s="392"/>
      <c r="HCX86" s="381"/>
      <c r="HDF86" s="392"/>
      <c r="HDG86" s="381"/>
      <c r="HDO86" s="392"/>
      <c r="HDP86" s="381"/>
      <c r="HDX86" s="392"/>
      <c r="HDY86" s="381"/>
      <c r="HEG86" s="392"/>
      <c r="HEH86" s="381"/>
      <c r="HEP86" s="392"/>
      <c r="HEQ86" s="381"/>
      <c r="HEY86" s="392"/>
      <c r="HEZ86" s="381"/>
      <c r="HFH86" s="392"/>
      <c r="HFI86" s="381"/>
      <c r="HFQ86" s="392"/>
      <c r="HFR86" s="381"/>
      <c r="HFZ86" s="392"/>
      <c r="HGA86" s="381"/>
      <c r="HGI86" s="392"/>
      <c r="HGJ86" s="381"/>
      <c r="HGR86" s="392"/>
      <c r="HGS86" s="381"/>
      <c r="HHA86" s="392"/>
      <c r="HHB86" s="381"/>
      <c r="HHJ86" s="392"/>
      <c r="HHK86" s="381"/>
      <c r="HHS86" s="392"/>
      <c r="HHT86" s="381"/>
      <c r="HIB86" s="392"/>
      <c r="HIC86" s="381"/>
      <c r="HIK86" s="392"/>
      <c r="HIL86" s="381"/>
      <c r="HIT86" s="392"/>
      <c r="HIU86" s="381"/>
      <c r="HJC86" s="392"/>
      <c r="HJD86" s="381"/>
      <c r="HJL86" s="392"/>
      <c r="HJM86" s="381"/>
      <c r="HJU86" s="392"/>
      <c r="HJV86" s="381"/>
      <c r="HKD86" s="392"/>
      <c r="HKE86" s="381"/>
      <c r="HKM86" s="392"/>
      <c r="HKN86" s="381"/>
      <c r="HKV86" s="392"/>
      <c r="HKW86" s="381"/>
      <c r="HLE86" s="392"/>
      <c r="HLF86" s="381"/>
      <c r="HLN86" s="392"/>
      <c r="HLO86" s="381"/>
      <c r="HLW86" s="392"/>
      <c r="HLX86" s="381"/>
      <c r="HMF86" s="392"/>
      <c r="HMG86" s="381"/>
      <c r="HMO86" s="392"/>
      <c r="HMP86" s="381"/>
      <c r="HMX86" s="392"/>
      <c r="HMY86" s="381"/>
      <c r="HNG86" s="392"/>
      <c r="HNH86" s="381"/>
      <c r="HNP86" s="392"/>
      <c r="HNQ86" s="381"/>
      <c r="HNY86" s="392"/>
      <c r="HNZ86" s="381"/>
      <c r="HOH86" s="392"/>
      <c r="HOI86" s="381"/>
      <c r="HOQ86" s="392"/>
      <c r="HOR86" s="381"/>
      <c r="HOZ86" s="392"/>
      <c r="HPA86" s="381"/>
      <c r="HPI86" s="392"/>
      <c r="HPJ86" s="381"/>
      <c r="HPR86" s="392"/>
      <c r="HPS86" s="381"/>
      <c r="HQA86" s="392"/>
      <c r="HQB86" s="381"/>
      <c r="HQJ86" s="392"/>
      <c r="HQK86" s="381"/>
      <c r="HQS86" s="392"/>
      <c r="HQT86" s="381"/>
      <c r="HRB86" s="392"/>
      <c r="HRC86" s="381"/>
      <c r="HRK86" s="392"/>
      <c r="HRL86" s="381"/>
      <c r="HRT86" s="392"/>
      <c r="HRU86" s="381"/>
      <c r="HSC86" s="392"/>
      <c r="HSD86" s="381"/>
      <c r="HSL86" s="392"/>
      <c r="HSM86" s="381"/>
      <c r="HSU86" s="392"/>
      <c r="HSV86" s="381"/>
      <c r="HTD86" s="392"/>
      <c r="HTE86" s="381"/>
      <c r="HTM86" s="392"/>
      <c r="HTN86" s="381"/>
      <c r="HTV86" s="392"/>
      <c r="HTW86" s="381"/>
      <c r="HUE86" s="392"/>
      <c r="HUF86" s="381"/>
      <c r="HUN86" s="392"/>
      <c r="HUO86" s="381"/>
      <c r="HUW86" s="392"/>
      <c r="HUX86" s="381"/>
      <c r="HVF86" s="392"/>
      <c r="HVG86" s="381"/>
      <c r="HVO86" s="392"/>
      <c r="HVP86" s="381"/>
      <c r="HVX86" s="392"/>
      <c r="HVY86" s="381"/>
      <c r="HWG86" s="392"/>
      <c r="HWH86" s="381"/>
      <c r="HWP86" s="392"/>
      <c r="HWQ86" s="381"/>
      <c r="HWY86" s="392"/>
      <c r="HWZ86" s="381"/>
      <c r="HXH86" s="392"/>
      <c r="HXI86" s="381"/>
      <c r="HXQ86" s="392"/>
      <c r="HXR86" s="381"/>
      <c r="HXZ86" s="392"/>
      <c r="HYA86" s="381"/>
      <c r="HYI86" s="392"/>
      <c r="HYJ86" s="381"/>
      <c r="HYR86" s="392"/>
      <c r="HYS86" s="381"/>
      <c r="HZA86" s="392"/>
      <c r="HZB86" s="381"/>
      <c r="HZJ86" s="392"/>
      <c r="HZK86" s="381"/>
      <c r="HZS86" s="392"/>
      <c r="HZT86" s="381"/>
      <c r="IAB86" s="392"/>
      <c r="IAC86" s="381"/>
      <c r="IAK86" s="392"/>
      <c r="IAL86" s="381"/>
      <c r="IAT86" s="392"/>
      <c r="IAU86" s="381"/>
      <c r="IBC86" s="392"/>
      <c r="IBD86" s="381"/>
      <c r="IBL86" s="392"/>
      <c r="IBM86" s="381"/>
      <c r="IBU86" s="392"/>
      <c r="IBV86" s="381"/>
      <c r="ICD86" s="392"/>
      <c r="ICE86" s="381"/>
      <c r="ICM86" s="392"/>
      <c r="ICN86" s="381"/>
      <c r="ICV86" s="392"/>
      <c r="ICW86" s="381"/>
      <c r="IDE86" s="392"/>
      <c r="IDF86" s="381"/>
      <c r="IDN86" s="392"/>
      <c r="IDO86" s="381"/>
      <c r="IDW86" s="392"/>
      <c r="IDX86" s="381"/>
      <c r="IEF86" s="392"/>
      <c r="IEG86" s="381"/>
      <c r="IEO86" s="392"/>
      <c r="IEP86" s="381"/>
      <c r="IEX86" s="392"/>
      <c r="IEY86" s="381"/>
      <c r="IFG86" s="392"/>
      <c r="IFH86" s="381"/>
      <c r="IFP86" s="392"/>
      <c r="IFQ86" s="381"/>
      <c r="IFY86" s="392"/>
      <c r="IFZ86" s="381"/>
      <c r="IGH86" s="392"/>
      <c r="IGI86" s="381"/>
      <c r="IGQ86" s="392"/>
      <c r="IGR86" s="381"/>
      <c r="IGZ86" s="392"/>
      <c r="IHA86" s="381"/>
      <c r="IHI86" s="392"/>
      <c r="IHJ86" s="381"/>
      <c r="IHR86" s="392"/>
      <c r="IHS86" s="381"/>
      <c r="IIA86" s="392"/>
      <c r="IIB86" s="381"/>
      <c r="IIJ86" s="392"/>
      <c r="IIK86" s="381"/>
      <c r="IIS86" s="392"/>
      <c r="IIT86" s="381"/>
      <c r="IJB86" s="392"/>
      <c r="IJC86" s="381"/>
      <c r="IJK86" s="392"/>
      <c r="IJL86" s="381"/>
      <c r="IJT86" s="392"/>
      <c r="IJU86" s="381"/>
      <c r="IKC86" s="392"/>
      <c r="IKD86" s="381"/>
      <c r="IKL86" s="392"/>
      <c r="IKM86" s="381"/>
      <c r="IKU86" s="392"/>
      <c r="IKV86" s="381"/>
      <c r="ILD86" s="392"/>
      <c r="ILE86" s="381"/>
      <c r="ILM86" s="392"/>
      <c r="ILN86" s="381"/>
      <c r="ILV86" s="392"/>
      <c r="ILW86" s="381"/>
      <c r="IME86" s="392"/>
      <c r="IMF86" s="381"/>
      <c r="IMN86" s="392"/>
      <c r="IMO86" s="381"/>
      <c r="IMW86" s="392"/>
      <c r="IMX86" s="381"/>
      <c r="INF86" s="392"/>
      <c r="ING86" s="381"/>
      <c r="INO86" s="392"/>
      <c r="INP86" s="381"/>
      <c r="INX86" s="392"/>
      <c r="INY86" s="381"/>
      <c r="IOG86" s="392"/>
      <c r="IOH86" s="381"/>
      <c r="IOP86" s="392"/>
      <c r="IOQ86" s="381"/>
      <c r="IOY86" s="392"/>
      <c r="IOZ86" s="381"/>
      <c r="IPH86" s="392"/>
      <c r="IPI86" s="381"/>
      <c r="IPQ86" s="392"/>
      <c r="IPR86" s="381"/>
      <c r="IPZ86" s="392"/>
      <c r="IQA86" s="381"/>
      <c r="IQI86" s="392"/>
      <c r="IQJ86" s="381"/>
      <c r="IQR86" s="392"/>
      <c r="IQS86" s="381"/>
      <c r="IRA86" s="392"/>
      <c r="IRB86" s="381"/>
      <c r="IRJ86" s="392"/>
      <c r="IRK86" s="381"/>
      <c r="IRS86" s="392"/>
      <c r="IRT86" s="381"/>
      <c r="ISB86" s="392"/>
      <c r="ISC86" s="381"/>
      <c r="ISK86" s="392"/>
      <c r="ISL86" s="381"/>
      <c r="IST86" s="392"/>
      <c r="ISU86" s="381"/>
      <c r="ITC86" s="392"/>
      <c r="ITD86" s="381"/>
      <c r="ITL86" s="392"/>
      <c r="ITM86" s="381"/>
      <c r="ITU86" s="392"/>
      <c r="ITV86" s="381"/>
      <c r="IUD86" s="392"/>
      <c r="IUE86" s="381"/>
      <c r="IUM86" s="392"/>
      <c r="IUN86" s="381"/>
      <c r="IUV86" s="392"/>
      <c r="IUW86" s="381"/>
      <c r="IVE86" s="392"/>
      <c r="IVF86" s="381"/>
      <c r="IVN86" s="392"/>
      <c r="IVO86" s="381"/>
      <c r="IVW86" s="392"/>
      <c r="IVX86" s="381"/>
      <c r="IWF86" s="392"/>
      <c r="IWG86" s="381"/>
      <c r="IWO86" s="392"/>
      <c r="IWP86" s="381"/>
      <c r="IWX86" s="392"/>
      <c r="IWY86" s="381"/>
      <c r="IXG86" s="392"/>
      <c r="IXH86" s="381"/>
      <c r="IXP86" s="392"/>
      <c r="IXQ86" s="381"/>
      <c r="IXY86" s="392"/>
      <c r="IXZ86" s="381"/>
      <c r="IYH86" s="392"/>
      <c r="IYI86" s="381"/>
      <c r="IYQ86" s="392"/>
      <c r="IYR86" s="381"/>
      <c r="IYZ86" s="392"/>
      <c r="IZA86" s="381"/>
      <c r="IZI86" s="392"/>
      <c r="IZJ86" s="381"/>
      <c r="IZR86" s="392"/>
      <c r="IZS86" s="381"/>
      <c r="JAA86" s="392"/>
      <c r="JAB86" s="381"/>
      <c r="JAJ86" s="392"/>
      <c r="JAK86" s="381"/>
      <c r="JAS86" s="392"/>
      <c r="JAT86" s="381"/>
      <c r="JBB86" s="392"/>
      <c r="JBC86" s="381"/>
      <c r="JBK86" s="392"/>
      <c r="JBL86" s="381"/>
      <c r="JBT86" s="392"/>
      <c r="JBU86" s="381"/>
      <c r="JCC86" s="392"/>
      <c r="JCD86" s="381"/>
      <c r="JCL86" s="392"/>
      <c r="JCM86" s="381"/>
      <c r="JCU86" s="392"/>
      <c r="JCV86" s="381"/>
      <c r="JDD86" s="392"/>
      <c r="JDE86" s="381"/>
      <c r="JDM86" s="392"/>
      <c r="JDN86" s="381"/>
      <c r="JDV86" s="392"/>
      <c r="JDW86" s="381"/>
      <c r="JEE86" s="392"/>
      <c r="JEF86" s="381"/>
      <c r="JEN86" s="392"/>
      <c r="JEO86" s="381"/>
      <c r="JEW86" s="392"/>
      <c r="JEX86" s="381"/>
      <c r="JFF86" s="392"/>
      <c r="JFG86" s="381"/>
      <c r="JFO86" s="392"/>
      <c r="JFP86" s="381"/>
      <c r="JFX86" s="392"/>
      <c r="JFY86" s="381"/>
      <c r="JGG86" s="392"/>
      <c r="JGH86" s="381"/>
      <c r="JGP86" s="392"/>
      <c r="JGQ86" s="381"/>
      <c r="JGY86" s="392"/>
      <c r="JGZ86" s="381"/>
      <c r="JHH86" s="392"/>
      <c r="JHI86" s="381"/>
      <c r="JHQ86" s="392"/>
      <c r="JHR86" s="381"/>
      <c r="JHZ86" s="392"/>
      <c r="JIA86" s="381"/>
      <c r="JII86" s="392"/>
      <c r="JIJ86" s="381"/>
      <c r="JIR86" s="392"/>
      <c r="JIS86" s="381"/>
      <c r="JJA86" s="392"/>
      <c r="JJB86" s="381"/>
      <c r="JJJ86" s="392"/>
      <c r="JJK86" s="381"/>
      <c r="JJS86" s="392"/>
      <c r="JJT86" s="381"/>
      <c r="JKB86" s="392"/>
      <c r="JKC86" s="381"/>
      <c r="JKK86" s="392"/>
      <c r="JKL86" s="381"/>
      <c r="JKT86" s="392"/>
      <c r="JKU86" s="381"/>
      <c r="JLC86" s="392"/>
      <c r="JLD86" s="381"/>
      <c r="JLL86" s="392"/>
      <c r="JLM86" s="381"/>
      <c r="JLU86" s="392"/>
      <c r="JLV86" s="381"/>
      <c r="JMD86" s="392"/>
      <c r="JME86" s="381"/>
      <c r="JMM86" s="392"/>
      <c r="JMN86" s="381"/>
      <c r="JMV86" s="392"/>
      <c r="JMW86" s="381"/>
      <c r="JNE86" s="392"/>
      <c r="JNF86" s="381"/>
      <c r="JNN86" s="392"/>
      <c r="JNO86" s="381"/>
      <c r="JNW86" s="392"/>
      <c r="JNX86" s="381"/>
      <c r="JOF86" s="392"/>
      <c r="JOG86" s="381"/>
      <c r="JOO86" s="392"/>
      <c r="JOP86" s="381"/>
      <c r="JOX86" s="392"/>
      <c r="JOY86" s="381"/>
      <c r="JPG86" s="392"/>
      <c r="JPH86" s="381"/>
      <c r="JPP86" s="392"/>
      <c r="JPQ86" s="381"/>
      <c r="JPY86" s="392"/>
      <c r="JPZ86" s="381"/>
      <c r="JQH86" s="392"/>
      <c r="JQI86" s="381"/>
      <c r="JQQ86" s="392"/>
      <c r="JQR86" s="381"/>
      <c r="JQZ86" s="392"/>
      <c r="JRA86" s="381"/>
      <c r="JRI86" s="392"/>
      <c r="JRJ86" s="381"/>
      <c r="JRR86" s="392"/>
      <c r="JRS86" s="381"/>
      <c r="JSA86" s="392"/>
      <c r="JSB86" s="381"/>
      <c r="JSJ86" s="392"/>
      <c r="JSK86" s="381"/>
      <c r="JSS86" s="392"/>
      <c r="JST86" s="381"/>
      <c r="JTB86" s="392"/>
      <c r="JTC86" s="381"/>
      <c r="JTK86" s="392"/>
      <c r="JTL86" s="381"/>
      <c r="JTT86" s="392"/>
      <c r="JTU86" s="381"/>
      <c r="JUC86" s="392"/>
      <c r="JUD86" s="381"/>
      <c r="JUL86" s="392"/>
      <c r="JUM86" s="381"/>
      <c r="JUU86" s="392"/>
      <c r="JUV86" s="381"/>
      <c r="JVD86" s="392"/>
      <c r="JVE86" s="381"/>
      <c r="JVM86" s="392"/>
      <c r="JVN86" s="381"/>
      <c r="JVV86" s="392"/>
      <c r="JVW86" s="381"/>
      <c r="JWE86" s="392"/>
      <c r="JWF86" s="381"/>
      <c r="JWN86" s="392"/>
      <c r="JWO86" s="381"/>
      <c r="JWW86" s="392"/>
      <c r="JWX86" s="381"/>
      <c r="JXF86" s="392"/>
      <c r="JXG86" s="381"/>
      <c r="JXO86" s="392"/>
      <c r="JXP86" s="381"/>
      <c r="JXX86" s="392"/>
      <c r="JXY86" s="381"/>
      <c r="JYG86" s="392"/>
      <c r="JYH86" s="381"/>
      <c r="JYP86" s="392"/>
      <c r="JYQ86" s="381"/>
      <c r="JYY86" s="392"/>
      <c r="JYZ86" s="381"/>
      <c r="JZH86" s="392"/>
      <c r="JZI86" s="381"/>
      <c r="JZQ86" s="392"/>
      <c r="JZR86" s="381"/>
      <c r="JZZ86" s="392"/>
      <c r="KAA86" s="381"/>
      <c r="KAI86" s="392"/>
      <c r="KAJ86" s="381"/>
      <c r="KAR86" s="392"/>
      <c r="KAS86" s="381"/>
      <c r="KBA86" s="392"/>
      <c r="KBB86" s="381"/>
      <c r="KBJ86" s="392"/>
      <c r="KBK86" s="381"/>
      <c r="KBS86" s="392"/>
      <c r="KBT86" s="381"/>
      <c r="KCB86" s="392"/>
      <c r="KCC86" s="381"/>
      <c r="KCK86" s="392"/>
      <c r="KCL86" s="381"/>
      <c r="KCT86" s="392"/>
      <c r="KCU86" s="381"/>
      <c r="KDC86" s="392"/>
      <c r="KDD86" s="381"/>
      <c r="KDL86" s="392"/>
      <c r="KDM86" s="381"/>
      <c r="KDU86" s="392"/>
      <c r="KDV86" s="381"/>
      <c r="KED86" s="392"/>
      <c r="KEE86" s="381"/>
      <c r="KEM86" s="392"/>
      <c r="KEN86" s="381"/>
      <c r="KEV86" s="392"/>
      <c r="KEW86" s="381"/>
      <c r="KFE86" s="392"/>
      <c r="KFF86" s="381"/>
      <c r="KFN86" s="392"/>
      <c r="KFO86" s="381"/>
      <c r="KFW86" s="392"/>
      <c r="KFX86" s="381"/>
      <c r="KGF86" s="392"/>
      <c r="KGG86" s="381"/>
      <c r="KGO86" s="392"/>
      <c r="KGP86" s="381"/>
      <c r="KGX86" s="392"/>
      <c r="KGY86" s="381"/>
      <c r="KHG86" s="392"/>
      <c r="KHH86" s="381"/>
      <c r="KHP86" s="392"/>
      <c r="KHQ86" s="381"/>
      <c r="KHY86" s="392"/>
      <c r="KHZ86" s="381"/>
      <c r="KIH86" s="392"/>
      <c r="KII86" s="381"/>
      <c r="KIQ86" s="392"/>
      <c r="KIR86" s="381"/>
      <c r="KIZ86" s="392"/>
      <c r="KJA86" s="381"/>
      <c r="KJI86" s="392"/>
      <c r="KJJ86" s="381"/>
      <c r="KJR86" s="392"/>
      <c r="KJS86" s="381"/>
      <c r="KKA86" s="392"/>
      <c r="KKB86" s="381"/>
      <c r="KKJ86" s="392"/>
      <c r="KKK86" s="381"/>
      <c r="KKS86" s="392"/>
      <c r="KKT86" s="381"/>
      <c r="KLB86" s="392"/>
      <c r="KLC86" s="381"/>
      <c r="KLK86" s="392"/>
      <c r="KLL86" s="381"/>
      <c r="KLT86" s="392"/>
      <c r="KLU86" s="381"/>
      <c r="KMC86" s="392"/>
      <c r="KMD86" s="381"/>
      <c r="KML86" s="392"/>
      <c r="KMM86" s="381"/>
      <c r="KMU86" s="392"/>
      <c r="KMV86" s="381"/>
      <c r="KND86" s="392"/>
      <c r="KNE86" s="381"/>
      <c r="KNM86" s="392"/>
      <c r="KNN86" s="381"/>
      <c r="KNV86" s="392"/>
      <c r="KNW86" s="381"/>
      <c r="KOE86" s="392"/>
      <c r="KOF86" s="381"/>
      <c r="KON86" s="392"/>
      <c r="KOO86" s="381"/>
      <c r="KOW86" s="392"/>
      <c r="KOX86" s="381"/>
      <c r="KPF86" s="392"/>
      <c r="KPG86" s="381"/>
      <c r="KPO86" s="392"/>
      <c r="KPP86" s="381"/>
      <c r="KPX86" s="392"/>
      <c r="KPY86" s="381"/>
      <c r="KQG86" s="392"/>
      <c r="KQH86" s="381"/>
      <c r="KQP86" s="392"/>
      <c r="KQQ86" s="381"/>
      <c r="KQY86" s="392"/>
      <c r="KQZ86" s="381"/>
      <c r="KRH86" s="392"/>
      <c r="KRI86" s="381"/>
      <c r="KRQ86" s="392"/>
      <c r="KRR86" s="381"/>
      <c r="KRZ86" s="392"/>
      <c r="KSA86" s="381"/>
      <c r="KSI86" s="392"/>
      <c r="KSJ86" s="381"/>
      <c r="KSR86" s="392"/>
      <c r="KSS86" s="381"/>
      <c r="KTA86" s="392"/>
      <c r="KTB86" s="381"/>
      <c r="KTJ86" s="392"/>
      <c r="KTK86" s="381"/>
      <c r="KTS86" s="392"/>
      <c r="KTT86" s="381"/>
      <c r="KUB86" s="392"/>
      <c r="KUC86" s="381"/>
      <c r="KUK86" s="392"/>
      <c r="KUL86" s="381"/>
      <c r="KUT86" s="392"/>
      <c r="KUU86" s="381"/>
      <c r="KVC86" s="392"/>
      <c r="KVD86" s="381"/>
      <c r="KVL86" s="392"/>
      <c r="KVM86" s="381"/>
      <c r="KVU86" s="392"/>
      <c r="KVV86" s="381"/>
      <c r="KWD86" s="392"/>
      <c r="KWE86" s="381"/>
      <c r="KWM86" s="392"/>
      <c r="KWN86" s="381"/>
      <c r="KWV86" s="392"/>
      <c r="KWW86" s="381"/>
      <c r="KXE86" s="392"/>
      <c r="KXF86" s="381"/>
      <c r="KXN86" s="392"/>
      <c r="KXO86" s="381"/>
      <c r="KXW86" s="392"/>
      <c r="KXX86" s="381"/>
      <c r="KYF86" s="392"/>
      <c r="KYG86" s="381"/>
      <c r="KYO86" s="392"/>
      <c r="KYP86" s="381"/>
      <c r="KYX86" s="392"/>
      <c r="KYY86" s="381"/>
      <c r="KZG86" s="392"/>
      <c r="KZH86" s="381"/>
      <c r="KZP86" s="392"/>
      <c r="KZQ86" s="381"/>
      <c r="KZY86" s="392"/>
      <c r="KZZ86" s="381"/>
      <c r="LAH86" s="392"/>
      <c r="LAI86" s="381"/>
      <c r="LAQ86" s="392"/>
      <c r="LAR86" s="381"/>
      <c r="LAZ86" s="392"/>
      <c r="LBA86" s="381"/>
      <c r="LBI86" s="392"/>
      <c r="LBJ86" s="381"/>
      <c r="LBR86" s="392"/>
      <c r="LBS86" s="381"/>
      <c r="LCA86" s="392"/>
      <c r="LCB86" s="381"/>
      <c r="LCJ86" s="392"/>
      <c r="LCK86" s="381"/>
      <c r="LCS86" s="392"/>
      <c r="LCT86" s="381"/>
      <c r="LDB86" s="392"/>
      <c r="LDC86" s="381"/>
      <c r="LDK86" s="392"/>
      <c r="LDL86" s="381"/>
      <c r="LDT86" s="392"/>
      <c r="LDU86" s="381"/>
      <c r="LEC86" s="392"/>
      <c r="LED86" s="381"/>
      <c r="LEL86" s="392"/>
      <c r="LEM86" s="381"/>
      <c r="LEU86" s="392"/>
      <c r="LEV86" s="381"/>
      <c r="LFD86" s="392"/>
      <c r="LFE86" s="381"/>
      <c r="LFM86" s="392"/>
      <c r="LFN86" s="381"/>
      <c r="LFV86" s="392"/>
      <c r="LFW86" s="381"/>
      <c r="LGE86" s="392"/>
      <c r="LGF86" s="381"/>
      <c r="LGN86" s="392"/>
      <c r="LGO86" s="381"/>
      <c r="LGW86" s="392"/>
      <c r="LGX86" s="381"/>
      <c r="LHF86" s="392"/>
      <c r="LHG86" s="381"/>
      <c r="LHO86" s="392"/>
      <c r="LHP86" s="381"/>
      <c r="LHX86" s="392"/>
      <c r="LHY86" s="381"/>
      <c r="LIG86" s="392"/>
      <c r="LIH86" s="381"/>
      <c r="LIP86" s="392"/>
      <c r="LIQ86" s="381"/>
      <c r="LIY86" s="392"/>
      <c r="LIZ86" s="381"/>
      <c r="LJH86" s="392"/>
      <c r="LJI86" s="381"/>
      <c r="LJQ86" s="392"/>
      <c r="LJR86" s="381"/>
      <c r="LJZ86" s="392"/>
      <c r="LKA86" s="381"/>
      <c r="LKI86" s="392"/>
      <c r="LKJ86" s="381"/>
      <c r="LKR86" s="392"/>
      <c r="LKS86" s="381"/>
      <c r="LLA86" s="392"/>
      <c r="LLB86" s="381"/>
      <c r="LLJ86" s="392"/>
      <c r="LLK86" s="381"/>
      <c r="LLS86" s="392"/>
      <c r="LLT86" s="381"/>
      <c r="LMB86" s="392"/>
      <c r="LMC86" s="381"/>
      <c r="LMK86" s="392"/>
      <c r="LML86" s="381"/>
      <c r="LMT86" s="392"/>
      <c r="LMU86" s="381"/>
      <c r="LNC86" s="392"/>
      <c r="LND86" s="381"/>
      <c r="LNL86" s="392"/>
      <c r="LNM86" s="381"/>
      <c r="LNU86" s="392"/>
      <c r="LNV86" s="381"/>
      <c r="LOD86" s="392"/>
      <c r="LOE86" s="381"/>
      <c r="LOM86" s="392"/>
      <c r="LON86" s="381"/>
      <c r="LOV86" s="392"/>
      <c r="LOW86" s="381"/>
      <c r="LPE86" s="392"/>
      <c r="LPF86" s="381"/>
      <c r="LPN86" s="392"/>
      <c r="LPO86" s="381"/>
      <c r="LPW86" s="392"/>
      <c r="LPX86" s="381"/>
      <c r="LQF86" s="392"/>
      <c r="LQG86" s="381"/>
      <c r="LQO86" s="392"/>
      <c r="LQP86" s="381"/>
      <c r="LQX86" s="392"/>
      <c r="LQY86" s="381"/>
      <c r="LRG86" s="392"/>
      <c r="LRH86" s="381"/>
      <c r="LRP86" s="392"/>
      <c r="LRQ86" s="381"/>
      <c r="LRY86" s="392"/>
      <c r="LRZ86" s="381"/>
      <c r="LSH86" s="392"/>
      <c r="LSI86" s="381"/>
      <c r="LSQ86" s="392"/>
      <c r="LSR86" s="381"/>
      <c r="LSZ86" s="392"/>
      <c r="LTA86" s="381"/>
      <c r="LTI86" s="392"/>
      <c r="LTJ86" s="381"/>
      <c r="LTR86" s="392"/>
      <c r="LTS86" s="381"/>
      <c r="LUA86" s="392"/>
      <c r="LUB86" s="381"/>
      <c r="LUJ86" s="392"/>
      <c r="LUK86" s="381"/>
      <c r="LUS86" s="392"/>
      <c r="LUT86" s="381"/>
      <c r="LVB86" s="392"/>
      <c r="LVC86" s="381"/>
      <c r="LVK86" s="392"/>
      <c r="LVL86" s="381"/>
      <c r="LVT86" s="392"/>
      <c r="LVU86" s="381"/>
      <c r="LWC86" s="392"/>
      <c r="LWD86" s="381"/>
      <c r="LWL86" s="392"/>
      <c r="LWM86" s="381"/>
      <c r="LWU86" s="392"/>
      <c r="LWV86" s="381"/>
      <c r="LXD86" s="392"/>
      <c r="LXE86" s="381"/>
      <c r="LXM86" s="392"/>
      <c r="LXN86" s="381"/>
      <c r="LXV86" s="392"/>
      <c r="LXW86" s="381"/>
      <c r="LYE86" s="392"/>
      <c r="LYF86" s="381"/>
      <c r="LYN86" s="392"/>
      <c r="LYO86" s="381"/>
      <c r="LYW86" s="392"/>
      <c r="LYX86" s="381"/>
      <c r="LZF86" s="392"/>
      <c r="LZG86" s="381"/>
      <c r="LZO86" s="392"/>
      <c r="LZP86" s="381"/>
      <c r="LZX86" s="392"/>
      <c r="LZY86" s="381"/>
      <c r="MAG86" s="392"/>
      <c r="MAH86" s="381"/>
      <c r="MAP86" s="392"/>
      <c r="MAQ86" s="381"/>
      <c r="MAY86" s="392"/>
      <c r="MAZ86" s="381"/>
      <c r="MBH86" s="392"/>
      <c r="MBI86" s="381"/>
      <c r="MBQ86" s="392"/>
      <c r="MBR86" s="381"/>
      <c r="MBZ86" s="392"/>
      <c r="MCA86" s="381"/>
      <c r="MCI86" s="392"/>
      <c r="MCJ86" s="381"/>
      <c r="MCR86" s="392"/>
      <c r="MCS86" s="381"/>
      <c r="MDA86" s="392"/>
      <c r="MDB86" s="381"/>
      <c r="MDJ86" s="392"/>
      <c r="MDK86" s="381"/>
      <c r="MDS86" s="392"/>
      <c r="MDT86" s="381"/>
      <c r="MEB86" s="392"/>
      <c r="MEC86" s="381"/>
      <c r="MEK86" s="392"/>
      <c r="MEL86" s="381"/>
      <c r="MET86" s="392"/>
      <c r="MEU86" s="381"/>
      <c r="MFC86" s="392"/>
      <c r="MFD86" s="381"/>
      <c r="MFL86" s="392"/>
      <c r="MFM86" s="381"/>
      <c r="MFU86" s="392"/>
      <c r="MFV86" s="381"/>
      <c r="MGD86" s="392"/>
      <c r="MGE86" s="381"/>
      <c r="MGM86" s="392"/>
      <c r="MGN86" s="381"/>
      <c r="MGV86" s="392"/>
      <c r="MGW86" s="381"/>
      <c r="MHE86" s="392"/>
      <c r="MHF86" s="381"/>
      <c r="MHN86" s="392"/>
      <c r="MHO86" s="381"/>
      <c r="MHW86" s="392"/>
      <c r="MHX86" s="381"/>
      <c r="MIF86" s="392"/>
      <c r="MIG86" s="381"/>
      <c r="MIO86" s="392"/>
      <c r="MIP86" s="381"/>
      <c r="MIX86" s="392"/>
      <c r="MIY86" s="381"/>
      <c r="MJG86" s="392"/>
      <c r="MJH86" s="381"/>
      <c r="MJP86" s="392"/>
      <c r="MJQ86" s="381"/>
      <c r="MJY86" s="392"/>
      <c r="MJZ86" s="381"/>
      <c r="MKH86" s="392"/>
      <c r="MKI86" s="381"/>
      <c r="MKQ86" s="392"/>
      <c r="MKR86" s="381"/>
      <c r="MKZ86" s="392"/>
      <c r="MLA86" s="381"/>
      <c r="MLI86" s="392"/>
      <c r="MLJ86" s="381"/>
      <c r="MLR86" s="392"/>
      <c r="MLS86" s="381"/>
      <c r="MMA86" s="392"/>
      <c r="MMB86" s="381"/>
      <c r="MMJ86" s="392"/>
      <c r="MMK86" s="381"/>
      <c r="MMS86" s="392"/>
      <c r="MMT86" s="381"/>
      <c r="MNB86" s="392"/>
      <c r="MNC86" s="381"/>
      <c r="MNK86" s="392"/>
      <c r="MNL86" s="381"/>
      <c r="MNT86" s="392"/>
      <c r="MNU86" s="381"/>
      <c r="MOC86" s="392"/>
      <c r="MOD86" s="381"/>
      <c r="MOL86" s="392"/>
      <c r="MOM86" s="381"/>
      <c r="MOU86" s="392"/>
      <c r="MOV86" s="381"/>
      <c r="MPD86" s="392"/>
      <c r="MPE86" s="381"/>
      <c r="MPM86" s="392"/>
      <c r="MPN86" s="381"/>
      <c r="MPV86" s="392"/>
      <c r="MPW86" s="381"/>
      <c r="MQE86" s="392"/>
      <c r="MQF86" s="381"/>
      <c r="MQN86" s="392"/>
      <c r="MQO86" s="381"/>
      <c r="MQW86" s="392"/>
      <c r="MQX86" s="381"/>
      <c r="MRF86" s="392"/>
      <c r="MRG86" s="381"/>
      <c r="MRO86" s="392"/>
      <c r="MRP86" s="381"/>
      <c r="MRX86" s="392"/>
      <c r="MRY86" s="381"/>
      <c r="MSG86" s="392"/>
      <c r="MSH86" s="381"/>
      <c r="MSP86" s="392"/>
      <c r="MSQ86" s="381"/>
      <c r="MSY86" s="392"/>
      <c r="MSZ86" s="381"/>
      <c r="MTH86" s="392"/>
      <c r="MTI86" s="381"/>
      <c r="MTQ86" s="392"/>
      <c r="MTR86" s="381"/>
      <c r="MTZ86" s="392"/>
      <c r="MUA86" s="381"/>
      <c r="MUI86" s="392"/>
      <c r="MUJ86" s="381"/>
      <c r="MUR86" s="392"/>
      <c r="MUS86" s="381"/>
      <c r="MVA86" s="392"/>
      <c r="MVB86" s="381"/>
      <c r="MVJ86" s="392"/>
      <c r="MVK86" s="381"/>
      <c r="MVS86" s="392"/>
      <c r="MVT86" s="381"/>
      <c r="MWB86" s="392"/>
      <c r="MWC86" s="381"/>
      <c r="MWK86" s="392"/>
      <c r="MWL86" s="381"/>
      <c r="MWT86" s="392"/>
      <c r="MWU86" s="381"/>
      <c r="MXC86" s="392"/>
      <c r="MXD86" s="381"/>
      <c r="MXL86" s="392"/>
      <c r="MXM86" s="381"/>
      <c r="MXU86" s="392"/>
      <c r="MXV86" s="381"/>
      <c r="MYD86" s="392"/>
      <c r="MYE86" s="381"/>
      <c r="MYM86" s="392"/>
      <c r="MYN86" s="381"/>
      <c r="MYV86" s="392"/>
      <c r="MYW86" s="381"/>
      <c r="MZE86" s="392"/>
      <c r="MZF86" s="381"/>
      <c r="MZN86" s="392"/>
      <c r="MZO86" s="381"/>
      <c r="MZW86" s="392"/>
      <c r="MZX86" s="381"/>
      <c r="NAF86" s="392"/>
      <c r="NAG86" s="381"/>
      <c r="NAO86" s="392"/>
      <c r="NAP86" s="381"/>
      <c r="NAX86" s="392"/>
      <c r="NAY86" s="381"/>
      <c r="NBG86" s="392"/>
      <c r="NBH86" s="381"/>
      <c r="NBP86" s="392"/>
      <c r="NBQ86" s="381"/>
      <c r="NBY86" s="392"/>
      <c r="NBZ86" s="381"/>
      <c r="NCH86" s="392"/>
      <c r="NCI86" s="381"/>
      <c r="NCQ86" s="392"/>
      <c r="NCR86" s="381"/>
      <c r="NCZ86" s="392"/>
      <c r="NDA86" s="381"/>
      <c r="NDI86" s="392"/>
      <c r="NDJ86" s="381"/>
      <c r="NDR86" s="392"/>
      <c r="NDS86" s="381"/>
      <c r="NEA86" s="392"/>
      <c r="NEB86" s="381"/>
      <c r="NEJ86" s="392"/>
      <c r="NEK86" s="381"/>
      <c r="NES86" s="392"/>
      <c r="NET86" s="381"/>
      <c r="NFB86" s="392"/>
      <c r="NFC86" s="381"/>
      <c r="NFK86" s="392"/>
      <c r="NFL86" s="381"/>
      <c r="NFT86" s="392"/>
      <c r="NFU86" s="381"/>
      <c r="NGC86" s="392"/>
      <c r="NGD86" s="381"/>
      <c r="NGL86" s="392"/>
      <c r="NGM86" s="381"/>
      <c r="NGU86" s="392"/>
      <c r="NGV86" s="381"/>
      <c r="NHD86" s="392"/>
      <c r="NHE86" s="381"/>
      <c r="NHM86" s="392"/>
      <c r="NHN86" s="381"/>
      <c r="NHV86" s="392"/>
      <c r="NHW86" s="381"/>
      <c r="NIE86" s="392"/>
      <c r="NIF86" s="381"/>
      <c r="NIN86" s="392"/>
      <c r="NIO86" s="381"/>
      <c r="NIW86" s="392"/>
      <c r="NIX86" s="381"/>
      <c r="NJF86" s="392"/>
      <c r="NJG86" s="381"/>
      <c r="NJO86" s="392"/>
      <c r="NJP86" s="381"/>
      <c r="NJX86" s="392"/>
      <c r="NJY86" s="381"/>
      <c r="NKG86" s="392"/>
      <c r="NKH86" s="381"/>
      <c r="NKP86" s="392"/>
      <c r="NKQ86" s="381"/>
      <c r="NKY86" s="392"/>
      <c r="NKZ86" s="381"/>
      <c r="NLH86" s="392"/>
      <c r="NLI86" s="381"/>
      <c r="NLQ86" s="392"/>
      <c r="NLR86" s="381"/>
      <c r="NLZ86" s="392"/>
      <c r="NMA86" s="381"/>
      <c r="NMI86" s="392"/>
      <c r="NMJ86" s="381"/>
      <c r="NMR86" s="392"/>
      <c r="NMS86" s="381"/>
      <c r="NNA86" s="392"/>
      <c r="NNB86" s="381"/>
      <c r="NNJ86" s="392"/>
      <c r="NNK86" s="381"/>
      <c r="NNS86" s="392"/>
      <c r="NNT86" s="381"/>
      <c r="NOB86" s="392"/>
      <c r="NOC86" s="381"/>
      <c r="NOK86" s="392"/>
      <c r="NOL86" s="381"/>
      <c r="NOT86" s="392"/>
      <c r="NOU86" s="381"/>
      <c r="NPC86" s="392"/>
      <c r="NPD86" s="381"/>
      <c r="NPL86" s="392"/>
      <c r="NPM86" s="381"/>
      <c r="NPU86" s="392"/>
      <c r="NPV86" s="381"/>
      <c r="NQD86" s="392"/>
      <c r="NQE86" s="381"/>
      <c r="NQM86" s="392"/>
      <c r="NQN86" s="381"/>
      <c r="NQV86" s="392"/>
      <c r="NQW86" s="381"/>
      <c r="NRE86" s="392"/>
      <c r="NRF86" s="381"/>
      <c r="NRN86" s="392"/>
      <c r="NRO86" s="381"/>
      <c r="NRW86" s="392"/>
      <c r="NRX86" s="381"/>
      <c r="NSF86" s="392"/>
      <c r="NSG86" s="381"/>
      <c r="NSO86" s="392"/>
      <c r="NSP86" s="381"/>
      <c r="NSX86" s="392"/>
      <c r="NSY86" s="381"/>
      <c r="NTG86" s="392"/>
      <c r="NTH86" s="381"/>
      <c r="NTP86" s="392"/>
      <c r="NTQ86" s="381"/>
      <c r="NTY86" s="392"/>
      <c r="NTZ86" s="381"/>
      <c r="NUH86" s="392"/>
      <c r="NUI86" s="381"/>
      <c r="NUQ86" s="392"/>
      <c r="NUR86" s="381"/>
      <c r="NUZ86" s="392"/>
      <c r="NVA86" s="381"/>
      <c r="NVI86" s="392"/>
      <c r="NVJ86" s="381"/>
      <c r="NVR86" s="392"/>
      <c r="NVS86" s="381"/>
      <c r="NWA86" s="392"/>
      <c r="NWB86" s="381"/>
      <c r="NWJ86" s="392"/>
      <c r="NWK86" s="381"/>
      <c r="NWS86" s="392"/>
      <c r="NWT86" s="381"/>
      <c r="NXB86" s="392"/>
      <c r="NXC86" s="381"/>
      <c r="NXK86" s="392"/>
      <c r="NXL86" s="381"/>
      <c r="NXT86" s="392"/>
      <c r="NXU86" s="381"/>
      <c r="NYC86" s="392"/>
      <c r="NYD86" s="381"/>
      <c r="NYL86" s="392"/>
      <c r="NYM86" s="381"/>
      <c r="NYU86" s="392"/>
      <c r="NYV86" s="381"/>
      <c r="NZD86" s="392"/>
      <c r="NZE86" s="381"/>
      <c r="NZM86" s="392"/>
      <c r="NZN86" s="381"/>
      <c r="NZV86" s="392"/>
      <c r="NZW86" s="381"/>
      <c r="OAE86" s="392"/>
      <c r="OAF86" s="381"/>
      <c r="OAN86" s="392"/>
      <c r="OAO86" s="381"/>
      <c r="OAW86" s="392"/>
      <c r="OAX86" s="381"/>
      <c r="OBF86" s="392"/>
      <c r="OBG86" s="381"/>
      <c r="OBO86" s="392"/>
      <c r="OBP86" s="381"/>
      <c r="OBX86" s="392"/>
      <c r="OBY86" s="381"/>
      <c r="OCG86" s="392"/>
      <c r="OCH86" s="381"/>
      <c r="OCP86" s="392"/>
      <c r="OCQ86" s="381"/>
      <c r="OCY86" s="392"/>
      <c r="OCZ86" s="381"/>
      <c r="ODH86" s="392"/>
      <c r="ODI86" s="381"/>
      <c r="ODQ86" s="392"/>
      <c r="ODR86" s="381"/>
      <c r="ODZ86" s="392"/>
      <c r="OEA86" s="381"/>
      <c r="OEI86" s="392"/>
      <c r="OEJ86" s="381"/>
      <c r="OER86" s="392"/>
      <c r="OES86" s="381"/>
      <c r="OFA86" s="392"/>
      <c r="OFB86" s="381"/>
      <c r="OFJ86" s="392"/>
      <c r="OFK86" s="381"/>
      <c r="OFS86" s="392"/>
      <c r="OFT86" s="381"/>
      <c r="OGB86" s="392"/>
      <c r="OGC86" s="381"/>
      <c r="OGK86" s="392"/>
      <c r="OGL86" s="381"/>
      <c r="OGT86" s="392"/>
      <c r="OGU86" s="381"/>
      <c r="OHC86" s="392"/>
      <c r="OHD86" s="381"/>
      <c r="OHL86" s="392"/>
      <c r="OHM86" s="381"/>
      <c r="OHU86" s="392"/>
      <c r="OHV86" s="381"/>
      <c r="OID86" s="392"/>
      <c r="OIE86" s="381"/>
      <c r="OIM86" s="392"/>
      <c r="OIN86" s="381"/>
      <c r="OIV86" s="392"/>
      <c r="OIW86" s="381"/>
      <c r="OJE86" s="392"/>
      <c r="OJF86" s="381"/>
      <c r="OJN86" s="392"/>
      <c r="OJO86" s="381"/>
      <c r="OJW86" s="392"/>
      <c r="OJX86" s="381"/>
      <c r="OKF86" s="392"/>
      <c r="OKG86" s="381"/>
      <c r="OKO86" s="392"/>
      <c r="OKP86" s="381"/>
      <c r="OKX86" s="392"/>
      <c r="OKY86" s="381"/>
      <c r="OLG86" s="392"/>
      <c r="OLH86" s="381"/>
      <c r="OLP86" s="392"/>
      <c r="OLQ86" s="381"/>
      <c r="OLY86" s="392"/>
      <c r="OLZ86" s="381"/>
      <c r="OMH86" s="392"/>
      <c r="OMI86" s="381"/>
      <c r="OMQ86" s="392"/>
      <c r="OMR86" s="381"/>
      <c r="OMZ86" s="392"/>
      <c r="ONA86" s="381"/>
      <c r="ONI86" s="392"/>
      <c r="ONJ86" s="381"/>
      <c r="ONR86" s="392"/>
      <c r="ONS86" s="381"/>
      <c r="OOA86" s="392"/>
      <c r="OOB86" s="381"/>
      <c r="OOJ86" s="392"/>
      <c r="OOK86" s="381"/>
      <c r="OOS86" s="392"/>
      <c r="OOT86" s="381"/>
      <c r="OPB86" s="392"/>
      <c r="OPC86" s="381"/>
      <c r="OPK86" s="392"/>
      <c r="OPL86" s="381"/>
      <c r="OPT86" s="392"/>
      <c r="OPU86" s="381"/>
      <c r="OQC86" s="392"/>
      <c r="OQD86" s="381"/>
      <c r="OQL86" s="392"/>
      <c r="OQM86" s="381"/>
      <c r="OQU86" s="392"/>
      <c r="OQV86" s="381"/>
      <c r="ORD86" s="392"/>
      <c r="ORE86" s="381"/>
      <c r="ORM86" s="392"/>
      <c r="ORN86" s="381"/>
      <c r="ORV86" s="392"/>
      <c r="ORW86" s="381"/>
      <c r="OSE86" s="392"/>
      <c r="OSF86" s="381"/>
      <c r="OSN86" s="392"/>
      <c r="OSO86" s="381"/>
      <c r="OSW86" s="392"/>
      <c r="OSX86" s="381"/>
      <c r="OTF86" s="392"/>
      <c r="OTG86" s="381"/>
      <c r="OTO86" s="392"/>
      <c r="OTP86" s="381"/>
      <c r="OTX86" s="392"/>
      <c r="OTY86" s="381"/>
      <c r="OUG86" s="392"/>
      <c r="OUH86" s="381"/>
      <c r="OUP86" s="392"/>
      <c r="OUQ86" s="381"/>
      <c r="OUY86" s="392"/>
      <c r="OUZ86" s="381"/>
      <c r="OVH86" s="392"/>
      <c r="OVI86" s="381"/>
      <c r="OVQ86" s="392"/>
      <c r="OVR86" s="381"/>
      <c r="OVZ86" s="392"/>
      <c r="OWA86" s="381"/>
      <c r="OWI86" s="392"/>
      <c r="OWJ86" s="381"/>
      <c r="OWR86" s="392"/>
      <c r="OWS86" s="381"/>
      <c r="OXA86" s="392"/>
      <c r="OXB86" s="381"/>
      <c r="OXJ86" s="392"/>
      <c r="OXK86" s="381"/>
      <c r="OXS86" s="392"/>
      <c r="OXT86" s="381"/>
      <c r="OYB86" s="392"/>
      <c r="OYC86" s="381"/>
      <c r="OYK86" s="392"/>
      <c r="OYL86" s="381"/>
      <c r="OYT86" s="392"/>
      <c r="OYU86" s="381"/>
      <c r="OZC86" s="392"/>
      <c r="OZD86" s="381"/>
      <c r="OZL86" s="392"/>
      <c r="OZM86" s="381"/>
      <c r="OZU86" s="392"/>
      <c r="OZV86" s="381"/>
      <c r="PAD86" s="392"/>
      <c r="PAE86" s="381"/>
      <c r="PAM86" s="392"/>
      <c r="PAN86" s="381"/>
      <c r="PAV86" s="392"/>
      <c r="PAW86" s="381"/>
      <c r="PBE86" s="392"/>
      <c r="PBF86" s="381"/>
      <c r="PBN86" s="392"/>
      <c r="PBO86" s="381"/>
      <c r="PBW86" s="392"/>
      <c r="PBX86" s="381"/>
      <c r="PCF86" s="392"/>
      <c r="PCG86" s="381"/>
      <c r="PCO86" s="392"/>
      <c r="PCP86" s="381"/>
      <c r="PCX86" s="392"/>
      <c r="PCY86" s="381"/>
      <c r="PDG86" s="392"/>
      <c r="PDH86" s="381"/>
      <c r="PDP86" s="392"/>
      <c r="PDQ86" s="381"/>
      <c r="PDY86" s="392"/>
      <c r="PDZ86" s="381"/>
      <c r="PEH86" s="392"/>
      <c r="PEI86" s="381"/>
      <c r="PEQ86" s="392"/>
      <c r="PER86" s="381"/>
      <c r="PEZ86" s="392"/>
      <c r="PFA86" s="381"/>
      <c r="PFI86" s="392"/>
      <c r="PFJ86" s="381"/>
      <c r="PFR86" s="392"/>
      <c r="PFS86" s="381"/>
      <c r="PGA86" s="392"/>
      <c r="PGB86" s="381"/>
      <c r="PGJ86" s="392"/>
      <c r="PGK86" s="381"/>
      <c r="PGS86" s="392"/>
      <c r="PGT86" s="381"/>
      <c r="PHB86" s="392"/>
      <c r="PHC86" s="381"/>
      <c r="PHK86" s="392"/>
      <c r="PHL86" s="381"/>
      <c r="PHT86" s="392"/>
      <c r="PHU86" s="381"/>
      <c r="PIC86" s="392"/>
      <c r="PID86" s="381"/>
      <c r="PIL86" s="392"/>
      <c r="PIM86" s="381"/>
      <c r="PIU86" s="392"/>
      <c r="PIV86" s="381"/>
      <c r="PJD86" s="392"/>
      <c r="PJE86" s="381"/>
      <c r="PJM86" s="392"/>
      <c r="PJN86" s="381"/>
      <c r="PJV86" s="392"/>
      <c r="PJW86" s="381"/>
      <c r="PKE86" s="392"/>
      <c r="PKF86" s="381"/>
      <c r="PKN86" s="392"/>
      <c r="PKO86" s="381"/>
      <c r="PKW86" s="392"/>
      <c r="PKX86" s="381"/>
      <c r="PLF86" s="392"/>
      <c r="PLG86" s="381"/>
      <c r="PLO86" s="392"/>
      <c r="PLP86" s="381"/>
      <c r="PLX86" s="392"/>
      <c r="PLY86" s="381"/>
      <c r="PMG86" s="392"/>
      <c r="PMH86" s="381"/>
      <c r="PMP86" s="392"/>
      <c r="PMQ86" s="381"/>
      <c r="PMY86" s="392"/>
      <c r="PMZ86" s="381"/>
      <c r="PNH86" s="392"/>
      <c r="PNI86" s="381"/>
      <c r="PNQ86" s="392"/>
      <c r="PNR86" s="381"/>
      <c r="PNZ86" s="392"/>
      <c r="POA86" s="381"/>
      <c r="POI86" s="392"/>
      <c r="POJ86" s="381"/>
      <c r="POR86" s="392"/>
      <c r="POS86" s="381"/>
      <c r="PPA86" s="392"/>
      <c r="PPB86" s="381"/>
      <c r="PPJ86" s="392"/>
      <c r="PPK86" s="381"/>
      <c r="PPS86" s="392"/>
      <c r="PPT86" s="381"/>
      <c r="PQB86" s="392"/>
      <c r="PQC86" s="381"/>
      <c r="PQK86" s="392"/>
      <c r="PQL86" s="381"/>
      <c r="PQT86" s="392"/>
      <c r="PQU86" s="381"/>
      <c r="PRC86" s="392"/>
      <c r="PRD86" s="381"/>
      <c r="PRL86" s="392"/>
      <c r="PRM86" s="381"/>
      <c r="PRU86" s="392"/>
      <c r="PRV86" s="381"/>
      <c r="PSD86" s="392"/>
      <c r="PSE86" s="381"/>
      <c r="PSM86" s="392"/>
      <c r="PSN86" s="381"/>
      <c r="PSV86" s="392"/>
      <c r="PSW86" s="381"/>
      <c r="PTE86" s="392"/>
      <c r="PTF86" s="381"/>
      <c r="PTN86" s="392"/>
      <c r="PTO86" s="381"/>
      <c r="PTW86" s="392"/>
      <c r="PTX86" s="381"/>
      <c r="PUF86" s="392"/>
      <c r="PUG86" s="381"/>
      <c r="PUO86" s="392"/>
      <c r="PUP86" s="381"/>
      <c r="PUX86" s="392"/>
      <c r="PUY86" s="381"/>
      <c r="PVG86" s="392"/>
      <c r="PVH86" s="381"/>
      <c r="PVP86" s="392"/>
      <c r="PVQ86" s="381"/>
      <c r="PVY86" s="392"/>
      <c r="PVZ86" s="381"/>
      <c r="PWH86" s="392"/>
      <c r="PWI86" s="381"/>
      <c r="PWQ86" s="392"/>
      <c r="PWR86" s="381"/>
      <c r="PWZ86" s="392"/>
      <c r="PXA86" s="381"/>
      <c r="PXI86" s="392"/>
      <c r="PXJ86" s="381"/>
      <c r="PXR86" s="392"/>
      <c r="PXS86" s="381"/>
      <c r="PYA86" s="392"/>
      <c r="PYB86" s="381"/>
      <c r="PYJ86" s="392"/>
      <c r="PYK86" s="381"/>
      <c r="PYS86" s="392"/>
      <c r="PYT86" s="381"/>
      <c r="PZB86" s="392"/>
      <c r="PZC86" s="381"/>
      <c r="PZK86" s="392"/>
      <c r="PZL86" s="381"/>
      <c r="PZT86" s="392"/>
      <c r="PZU86" s="381"/>
      <c r="QAC86" s="392"/>
      <c r="QAD86" s="381"/>
      <c r="QAL86" s="392"/>
      <c r="QAM86" s="381"/>
      <c r="QAU86" s="392"/>
      <c r="QAV86" s="381"/>
      <c r="QBD86" s="392"/>
      <c r="QBE86" s="381"/>
      <c r="QBM86" s="392"/>
      <c r="QBN86" s="381"/>
      <c r="QBV86" s="392"/>
      <c r="QBW86" s="381"/>
      <c r="QCE86" s="392"/>
      <c r="QCF86" s="381"/>
      <c r="QCN86" s="392"/>
      <c r="QCO86" s="381"/>
      <c r="QCW86" s="392"/>
      <c r="QCX86" s="381"/>
      <c r="QDF86" s="392"/>
      <c r="QDG86" s="381"/>
      <c r="QDO86" s="392"/>
      <c r="QDP86" s="381"/>
      <c r="QDX86" s="392"/>
      <c r="QDY86" s="381"/>
      <c r="QEG86" s="392"/>
      <c r="QEH86" s="381"/>
      <c r="QEP86" s="392"/>
      <c r="QEQ86" s="381"/>
      <c r="QEY86" s="392"/>
      <c r="QEZ86" s="381"/>
      <c r="QFH86" s="392"/>
      <c r="QFI86" s="381"/>
      <c r="QFQ86" s="392"/>
      <c r="QFR86" s="381"/>
      <c r="QFZ86" s="392"/>
      <c r="QGA86" s="381"/>
      <c r="QGI86" s="392"/>
      <c r="QGJ86" s="381"/>
      <c r="QGR86" s="392"/>
      <c r="QGS86" s="381"/>
      <c r="QHA86" s="392"/>
      <c r="QHB86" s="381"/>
      <c r="QHJ86" s="392"/>
      <c r="QHK86" s="381"/>
      <c r="QHS86" s="392"/>
      <c r="QHT86" s="381"/>
      <c r="QIB86" s="392"/>
      <c r="QIC86" s="381"/>
      <c r="QIK86" s="392"/>
      <c r="QIL86" s="381"/>
      <c r="QIT86" s="392"/>
      <c r="QIU86" s="381"/>
      <c r="QJC86" s="392"/>
      <c r="QJD86" s="381"/>
      <c r="QJL86" s="392"/>
      <c r="QJM86" s="381"/>
      <c r="QJU86" s="392"/>
      <c r="QJV86" s="381"/>
      <c r="QKD86" s="392"/>
      <c r="QKE86" s="381"/>
      <c r="QKM86" s="392"/>
      <c r="QKN86" s="381"/>
      <c r="QKV86" s="392"/>
      <c r="QKW86" s="381"/>
      <c r="QLE86" s="392"/>
      <c r="QLF86" s="381"/>
      <c r="QLN86" s="392"/>
      <c r="QLO86" s="381"/>
      <c r="QLW86" s="392"/>
      <c r="QLX86" s="381"/>
      <c r="QMF86" s="392"/>
      <c r="QMG86" s="381"/>
      <c r="QMO86" s="392"/>
      <c r="QMP86" s="381"/>
      <c r="QMX86" s="392"/>
      <c r="QMY86" s="381"/>
      <c r="QNG86" s="392"/>
      <c r="QNH86" s="381"/>
      <c r="QNP86" s="392"/>
      <c r="QNQ86" s="381"/>
      <c r="QNY86" s="392"/>
      <c r="QNZ86" s="381"/>
      <c r="QOH86" s="392"/>
      <c r="QOI86" s="381"/>
      <c r="QOQ86" s="392"/>
      <c r="QOR86" s="381"/>
      <c r="QOZ86" s="392"/>
      <c r="QPA86" s="381"/>
      <c r="QPI86" s="392"/>
      <c r="QPJ86" s="381"/>
      <c r="QPR86" s="392"/>
      <c r="QPS86" s="381"/>
      <c r="QQA86" s="392"/>
      <c r="QQB86" s="381"/>
      <c r="QQJ86" s="392"/>
      <c r="QQK86" s="381"/>
      <c r="QQS86" s="392"/>
      <c r="QQT86" s="381"/>
      <c r="QRB86" s="392"/>
      <c r="QRC86" s="381"/>
      <c r="QRK86" s="392"/>
      <c r="QRL86" s="381"/>
      <c r="QRT86" s="392"/>
      <c r="QRU86" s="381"/>
      <c r="QSC86" s="392"/>
      <c r="QSD86" s="381"/>
      <c r="QSL86" s="392"/>
      <c r="QSM86" s="381"/>
      <c r="QSU86" s="392"/>
      <c r="QSV86" s="381"/>
      <c r="QTD86" s="392"/>
      <c r="QTE86" s="381"/>
      <c r="QTM86" s="392"/>
      <c r="QTN86" s="381"/>
      <c r="QTV86" s="392"/>
      <c r="QTW86" s="381"/>
      <c r="QUE86" s="392"/>
      <c r="QUF86" s="381"/>
      <c r="QUN86" s="392"/>
      <c r="QUO86" s="381"/>
      <c r="QUW86" s="392"/>
      <c r="QUX86" s="381"/>
      <c r="QVF86" s="392"/>
      <c r="QVG86" s="381"/>
      <c r="QVO86" s="392"/>
      <c r="QVP86" s="381"/>
      <c r="QVX86" s="392"/>
      <c r="QVY86" s="381"/>
      <c r="QWG86" s="392"/>
      <c r="QWH86" s="381"/>
      <c r="QWP86" s="392"/>
      <c r="QWQ86" s="381"/>
      <c r="QWY86" s="392"/>
      <c r="QWZ86" s="381"/>
      <c r="QXH86" s="392"/>
      <c r="QXI86" s="381"/>
      <c r="QXQ86" s="392"/>
      <c r="QXR86" s="381"/>
      <c r="QXZ86" s="392"/>
      <c r="QYA86" s="381"/>
      <c r="QYI86" s="392"/>
      <c r="QYJ86" s="381"/>
      <c r="QYR86" s="392"/>
      <c r="QYS86" s="381"/>
      <c r="QZA86" s="392"/>
      <c r="QZB86" s="381"/>
      <c r="QZJ86" s="392"/>
      <c r="QZK86" s="381"/>
      <c r="QZS86" s="392"/>
      <c r="QZT86" s="381"/>
      <c r="RAB86" s="392"/>
      <c r="RAC86" s="381"/>
      <c r="RAK86" s="392"/>
      <c r="RAL86" s="381"/>
      <c r="RAT86" s="392"/>
      <c r="RAU86" s="381"/>
      <c r="RBC86" s="392"/>
      <c r="RBD86" s="381"/>
      <c r="RBL86" s="392"/>
      <c r="RBM86" s="381"/>
      <c r="RBU86" s="392"/>
      <c r="RBV86" s="381"/>
      <c r="RCD86" s="392"/>
      <c r="RCE86" s="381"/>
      <c r="RCM86" s="392"/>
      <c r="RCN86" s="381"/>
      <c r="RCV86" s="392"/>
      <c r="RCW86" s="381"/>
      <c r="RDE86" s="392"/>
      <c r="RDF86" s="381"/>
      <c r="RDN86" s="392"/>
      <c r="RDO86" s="381"/>
      <c r="RDW86" s="392"/>
      <c r="RDX86" s="381"/>
      <c r="REF86" s="392"/>
      <c r="REG86" s="381"/>
      <c r="REO86" s="392"/>
      <c r="REP86" s="381"/>
      <c r="REX86" s="392"/>
      <c r="REY86" s="381"/>
      <c r="RFG86" s="392"/>
      <c r="RFH86" s="381"/>
      <c r="RFP86" s="392"/>
      <c r="RFQ86" s="381"/>
      <c r="RFY86" s="392"/>
      <c r="RFZ86" s="381"/>
      <c r="RGH86" s="392"/>
      <c r="RGI86" s="381"/>
      <c r="RGQ86" s="392"/>
      <c r="RGR86" s="381"/>
      <c r="RGZ86" s="392"/>
      <c r="RHA86" s="381"/>
      <c r="RHI86" s="392"/>
      <c r="RHJ86" s="381"/>
      <c r="RHR86" s="392"/>
      <c r="RHS86" s="381"/>
      <c r="RIA86" s="392"/>
      <c r="RIB86" s="381"/>
      <c r="RIJ86" s="392"/>
      <c r="RIK86" s="381"/>
      <c r="RIS86" s="392"/>
      <c r="RIT86" s="381"/>
      <c r="RJB86" s="392"/>
      <c r="RJC86" s="381"/>
      <c r="RJK86" s="392"/>
      <c r="RJL86" s="381"/>
      <c r="RJT86" s="392"/>
      <c r="RJU86" s="381"/>
      <c r="RKC86" s="392"/>
      <c r="RKD86" s="381"/>
      <c r="RKL86" s="392"/>
      <c r="RKM86" s="381"/>
      <c r="RKU86" s="392"/>
      <c r="RKV86" s="381"/>
      <c r="RLD86" s="392"/>
      <c r="RLE86" s="381"/>
      <c r="RLM86" s="392"/>
      <c r="RLN86" s="381"/>
      <c r="RLV86" s="392"/>
      <c r="RLW86" s="381"/>
      <c r="RME86" s="392"/>
      <c r="RMF86" s="381"/>
      <c r="RMN86" s="392"/>
      <c r="RMO86" s="381"/>
      <c r="RMW86" s="392"/>
      <c r="RMX86" s="381"/>
      <c r="RNF86" s="392"/>
      <c r="RNG86" s="381"/>
      <c r="RNO86" s="392"/>
      <c r="RNP86" s="381"/>
      <c r="RNX86" s="392"/>
      <c r="RNY86" s="381"/>
      <c r="ROG86" s="392"/>
      <c r="ROH86" s="381"/>
      <c r="ROP86" s="392"/>
      <c r="ROQ86" s="381"/>
      <c r="ROY86" s="392"/>
      <c r="ROZ86" s="381"/>
      <c r="RPH86" s="392"/>
      <c r="RPI86" s="381"/>
      <c r="RPQ86" s="392"/>
      <c r="RPR86" s="381"/>
      <c r="RPZ86" s="392"/>
      <c r="RQA86" s="381"/>
      <c r="RQI86" s="392"/>
      <c r="RQJ86" s="381"/>
      <c r="RQR86" s="392"/>
      <c r="RQS86" s="381"/>
      <c r="RRA86" s="392"/>
      <c r="RRB86" s="381"/>
      <c r="RRJ86" s="392"/>
      <c r="RRK86" s="381"/>
      <c r="RRS86" s="392"/>
      <c r="RRT86" s="381"/>
      <c r="RSB86" s="392"/>
      <c r="RSC86" s="381"/>
      <c r="RSK86" s="392"/>
      <c r="RSL86" s="381"/>
      <c r="RST86" s="392"/>
      <c r="RSU86" s="381"/>
      <c r="RTC86" s="392"/>
      <c r="RTD86" s="381"/>
      <c r="RTL86" s="392"/>
      <c r="RTM86" s="381"/>
      <c r="RTU86" s="392"/>
      <c r="RTV86" s="381"/>
      <c r="RUD86" s="392"/>
      <c r="RUE86" s="381"/>
      <c r="RUM86" s="392"/>
      <c r="RUN86" s="381"/>
      <c r="RUV86" s="392"/>
      <c r="RUW86" s="381"/>
      <c r="RVE86" s="392"/>
      <c r="RVF86" s="381"/>
      <c r="RVN86" s="392"/>
      <c r="RVO86" s="381"/>
      <c r="RVW86" s="392"/>
      <c r="RVX86" s="381"/>
      <c r="RWF86" s="392"/>
      <c r="RWG86" s="381"/>
      <c r="RWO86" s="392"/>
      <c r="RWP86" s="381"/>
      <c r="RWX86" s="392"/>
      <c r="RWY86" s="381"/>
      <c r="RXG86" s="392"/>
      <c r="RXH86" s="381"/>
      <c r="RXP86" s="392"/>
      <c r="RXQ86" s="381"/>
      <c r="RXY86" s="392"/>
      <c r="RXZ86" s="381"/>
      <c r="RYH86" s="392"/>
      <c r="RYI86" s="381"/>
      <c r="RYQ86" s="392"/>
      <c r="RYR86" s="381"/>
      <c r="RYZ86" s="392"/>
      <c r="RZA86" s="381"/>
      <c r="RZI86" s="392"/>
      <c r="RZJ86" s="381"/>
      <c r="RZR86" s="392"/>
      <c r="RZS86" s="381"/>
      <c r="SAA86" s="392"/>
      <c r="SAB86" s="381"/>
      <c r="SAJ86" s="392"/>
      <c r="SAK86" s="381"/>
      <c r="SAS86" s="392"/>
      <c r="SAT86" s="381"/>
      <c r="SBB86" s="392"/>
      <c r="SBC86" s="381"/>
      <c r="SBK86" s="392"/>
      <c r="SBL86" s="381"/>
      <c r="SBT86" s="392"/>
      <c r="SBU86" s="381"/>
      <c r="SCC86" s="392"/>
      <c r="SCD86" s="381"/>
      <c r="SCL86" s="392"/>
      <c r="SCM86" s="381"/>
      <c r="SCU86" s="392"/>
      <c r="SCV86" s="381"/>
      <c r="SDD86" s="392"/>
      <c r="SDE86" s="381"/>
      <c r="SDM86" s="392"/>
      <c r="SDN86" s="381"/>
      <c r="SDV86" s="392"/>
      <c r="SDW86" s="381"/>
      <c r="SEE86" s="392"/>
      <c r="SEF86" s="381"/>
      <c r="SEN86" s="392"/>
      <c r="SEO86" s="381"/>
      <c r="SEW86" s="392"/>
      <c r="SEX86" s="381"/>
      <c r="SFF86" s="392"/>
      <c r="SFG86" s="381"/>
      <c r="SFO86" s="392"/>
      <c r="SFP86" s="381"/>
      <c r="SFX86" s="392"/>
      <c r="SFY86" s="381"/>
      <c r="SGG86" s="392"/>
      <c r="SGH86" s="381"/>
      <c r="SGP86" s="392"/>
      <c r="SGQ86" s="381"/>
      <c r="SGY86" s="392"/>
      <c r="SGZ86" s="381"/>
      <c r="SHH86" s="392"/>
      <c r="SHI86" s="381"/>
      <c r="SHQ86" s="392"/>
      <c r="SHR86" s="381"/>
      <c r="SHZ86" s="392"/>
      <c r="SIA86" s="381"/>
      <c r="SII86" s="392"/>
      <c r="SIJ86" s="381"/>
      <c r="SIR86" s="392"/>
      <c r="SIS86" s="381"/>
      <c r="SJA86" s="392"/>
      <c r="SJB86" s="381"/>
      <c r="SJJ86" s="392"/>
      <c r="SJK86" s="381"/>
      <c r="SJS86" s="392"/>
      <c r="SJT86" s="381"/>
      <c r="SKB86" s="392"/>
      <c r="SKC86" s="381"/>
      <c r="SKK86" s="392"/>
      <c r="SKL86" s="381"/>
      <c r="SKT86" s="392"/>
      <c r="SKU86" s="381"/>
      <c r="SLC86" s="392"/>
      <c r="SLD86" s="381"/>
      <c r="SLL86" s="392"/>
      <c r="SLM86" s="381"/>
      <c r="SLU86" s="392"/>
      <c r="SLV86" s="381"/>
      <c r="SMD86" s="392"/>
      <c r="SME86" s="381"/>
      <c r="SMM86" s="392"/>
      <c r="SMN86" s="381"/>
      <c r="SMV86" s="392"/>
      <c r="SMW86" s="381"/>
      <c r="SNE86" s="392"/>
      <c r="SNF86" s="381"/>
      <c r="SNN86" s="392"/>
      <c r="SNO86" s="381"/>
      <c r="SNW86" s="392"/>
      <c r="SNX86" s="381"/>
      <c r="SOF86" s="392"/>
      <c r="SOG86" s="381"/>
      <c r="SOO86" s="392"/>
      <c r="SOP86" s="381"/>
      <c r="SOX86" s="392"/>
      <c r="SOY86" s="381"/>
      <c r="SPG86" s="392"/>
      <c r="SPH86" s="381"/>
      <c r="SPP86" s="392"/>
      <c r="SPQ86" s="381"/>
      <c r="SPY86" s="392"/>
      <c r="SPZ86" s="381"/>
      <c r="SQH86" s="392"/>
      <c r="SQI86" s="381"/>
      <c r="SQQ86" s="392"/>
      <c r="SQR86" s="381"/>
      <c r="SQZ86" s="392"/>
      <c r="SRA86" s="381"/>
      <c r="SRI86" s="392"/>
      <c r="SRJ86" s="381"/>
      <c r="SRR86" s="392"/>
      <c r="SRS86" s="381"/>
      <c r="SSA86" s="392"/>
      <c r="SSB86" s="381"/>
      <c r="SSJ86" s="392"/>
      <c r="SSK86" s="381"/>
      <c r="SSS86" s="392"/>
      <c r="SST86" s="381"/>
      <c r="STB86" s="392"/>
      <c r="STC86" s="381"/>
      <c r="STK86" s="392"/>
      <c r="STL86" s="381"/>
      <c r="STT86" s="392"/>
      <c r="STU86" s="381"/>
      <c r="SUC86" s="392"/>
      <c r="SUD86" s="381"/>
      <c r="SUL86" s="392"/>
      <c r="SUM86" s="381"/>
      <c r="SUU86" s="392"/>
      <c r="SUV86" s="381"/>
      <c r="SVD86" s="392"/>
      <c r="SVE86" s="381"/>
      <c r="SVM86" s="392"/>
      <c r="SVN86" s="381"/>
      <c r="SVV86" s="392"/>
      <c r="SVW86" s="381"/>
      <c r="SWE86" s="392"/>
      <c r="SWF86" s="381"/>
      <c r="SWN86" s="392"/>
      <c r="SWO86" s="381"/>
      <c r="SWW86" s="392"/>
      <c r="SWX86" s="381"/>
      <c r="SXF86" s="392"/>
      <c r="SXG86" s="381"/>
      <c r="SXO86" s="392"/>
      <c r="SXP86" s="381"/>
      <c r="SXX86" s="392"/>
      <c r="SXY86" s="381"/>
      <c r="SYG86" s="392"/>
      <c r="SYH86" s="381"/>
      <c r="SYP86" s="392"/>
      <c r="SYQ86" s="381"/>
      <c r="SYY86" s="392"/>
      <c r="SYZ86" s="381"/>
      <c r="SZH86" s="392"/>
      <c r="SZI86" s="381"/>
      <c r="SZQ86" s="392"/>
      <c r="SZR86" s="381"/>
      <c r="SZZ86" s="392"/>
      <c r="TAA86" s="381"/>
      <c r="TAI86" s="392"/>
      <c r="TAJ86" s="381"/>
      <c r="TAR86" s="392"/>
      <c r="TAS86" s="381"/>
      <c r="TBA86" s="392"/>
      <c r="TBB86" s="381"/>
      <c r="TBJ86" s="392"/>
      <c r="TBK86" s="381"/>
      <c r="TBS86" s="392"/>
      <c r="TBT86" s="381"/>
      <c r="TCB86" s="392"/>
      <c r="TCC86" s="381"/>
      <c r="TCK86" s="392"/>
      <c r="TCL86" s="381"/>
      <c r="TCT86" s="392"/>
      <c r="TCU86" s="381"/>
      <c r="TDC86" s="392"/>
      <c r="TDD86" s="381"/>
      <c r="TDL86" s="392"/>
      <c r="TDM86" s="381"/>
      <c r="TDU86" s="392"/>
      <c r="TDV86" s="381"/>
      <c r="TED86" s="392"/>
      <c r="TEE86" s="381"/>
      <c r="TEM86" s="392"/>
      <c r="TEN86" s="381"/>
      <c r="TEV86" s="392"/>
      <c r="TEW86" s="381"/>
      <c r="TFE86" s="392"/>
      <c r="TFF86" s="381"/>
      <c r="TFN86" s="392"/>
      <c r="TFO86" s="381"/>
      <c r="TFW86" s="392"/>
      <c r="TFX86" s="381"/>
      <c r="TGF86" s="392"/>
      <c r="TGG86" s="381"/>
      <c r="TGO86" s="392"/>
      <c r="TGP86" s="381"/>
      <c r="TGX86" s="392"/>
      <c r="TGY86" s="381"/>
      <c r="THG86" s="392"/>
      <c r="THH86" s="381"/>
      <c r="THP86" s="392"/>
      <c r="THQ86" s="381"/>
      <c r="THY86" s="392"/>
      <c r="THZ86" s="381"/>
      <c r="TIH86" s="392"/>
      <c r="TII86" s="381"/>
      <c r="TIQ86" s="392"/>
      <c r="TIR86" s="381"/>
      <c r="TIZ86" s="392"/>
      <c r="TJA86" s="381"/>
      <c r="TJI86" s="392"/>
      <c r="TJJ86" s="381"/>
      <c r="TJR86" s="392"/>
      <c r="TJS86" s="381"/>
      <c r="TKA86" s="392"/>
      <c r="TKB86" s="381"/>
      <c r="TKJ86" s="392"/>
      <c r="TKK86" s="381"/>
      <c r="TKS86" s="392"/>
      <c r="TKT86" s="381"/>
      <c r="TLB86" s="392"/>
      <c r="TLC86" s="381"/>
      <c r="TLK86" s="392"/>
      <c r="TLL86" s="381"/>
      <c r="TLT86" s="392"/>
      <c r="TLU86" s="381"/>
      <c r="TMC86" s="392"/>
      <c r="TMD86" s="381"/>
      <c r="TML86" s="392"/>
      <c r="TMM86" s="381"/>
      <c r="TMU86" s="392"/>
      <c r="TMV86" s="381"/>
      <c r="TND86" s="392"/>
      <c r="TNE86" s="381"/>
      <c r="TNM86" s="392"/>
      <c r="TNN86" s="381"/>
      <c r="TNV86" s="392"/>
      <c r="TNW86" s="381"/>
      <c r="TOE86" s="392"/>
      <c r="TOF86" s="381"/>
      <c r="TON86" s="392"/>
      <c r="TOO86" s="381"/>
      <c r="TOW86" s="392"/>
      <c r="TOX86" s="381"/>
      <c r="TPF86" s="392"/>
      <c r="TPG86" s="381"/>
      <c r="TPO86" s="392"/>
      <c r="TPP86" s="381"/>
      <c r="TPX86" s="392"/>
      <c r="TPY86" s="381"/>
      <c r="TQG86" s="392"/>
      <c r="TQH86" s="381"/>
      <c r="TQP86" s="392"/>
      <c r="TQQ86" s="381"/>
      <c r="TQY86" s="392"/>
      <c r="TQZ86" s="381"/>
      <c r="TRH86" s="392"/>
      <c r="TRI86" s="381"/>
      <c r="TRQ86" s="392"/>
      <c r="TRR86" s="381"/>
      <c r="TRZ86" s="392"/>
      <c r="TSA86" s="381"/>
      <c r="TSI86" s="392"/>
      <c r="TSJ86" s="381"/>
      <c r="TSR86" s="392"/>
      <c r="TSS86" s="381"/>
      <c r="TTA86" s="392"/>
      <c r="TTB86" s="381"/>
      <c r="TTJ86" s="392"/>
      <c r="TTK86" s="381"/>
      <c r="TTS86" s="392"/>
      <c r="TTT86" s="381"/>
      <c r="TUB86" s="392"/>
      <c r="TUC86" s="381"/>
      <c r="TUK86" s="392"/>
      <c r="TUL86" s="381"/>
      <c r="TUT86" s="392"/>
      <c r="TUU86" s="381"/>
      <c r="TVC86" s="392"/>
      <c r="TVD86" s="381"/>
      <c r="TVL86" s="392"/>
      <c r="TVM86" s="381"/>
      <c r="TVU86" s="392"/>
      <c r="TVV86" s="381"/>
      <c r="TWD86" s="392"/>
      <c r="TWE86" s="381"/>
      <c r="TWM86" s="392"/>
      <c r="TWN86" s="381"/>
      <c r="TWV86" s="392"/>
      <c r="TWW86" s="381"/>
      <c r="TXE86" s="392"/>
      <c r="TXF86" s="381"/>
      <c r="TXN86" s="392"/>
      <c r="TXO86" s="381"/>
      <c r="TXW86" s="392"/>
      <c r="TXX86" s="381"/>
      <c r="TYF86" s="392"/>
      <c r="TYG86" s="381"/>
      <c r="TYO86" s="392"/>
      <c r="TYP86" s="381"/>
      <c r="TYX86" s="392"/>
      <c r="TYY86" s="381"/>
      <c r="TZG86" s="392"/>
      <c r="TZH86" s="381"/>
      <c r="TZP86" s="392"/>
      <c r="TZQ86" s="381"/>
      <c r="TZY86" s="392"/>
      <c r="TZZ86" s="381"/>
      <c r="UAH86" s="392"/>
      <c r="UAI86" s="381"/>
      <c r="UAQ86" s="392"/>
      <c r="UAR86" s="381"/>
      <c r="UAZ86" s="392"/>
      <c r="UBA86" s="381"/>
      <c r="UBI86" s="392"/>
      <c r="UBJ86" s="381"/>
      <c r="UBR86" s="392"/>
      <c r="UBS86" s="381"/>
      <c r="UCA86" s="392"/>
      <c r="UCB86" s="381"/>
      <c r="UCJ86" s="392"/>
      <c r="UCK86" s="381"/>
      <c r="UCS86" s="392"/>
      <c r="UCT86" s="381"/>
      <c r="UDB86" s="392"/>
      <c r="UDC86" s="381"/>
      <c r="UDK86" s="392"/>
      <c r="UDL86" s="381"/>
      <c r="UDT86" s="392"/>
      <c r="UDU86" s="381"/>
      <c r="UEC86" s="392"/>
      <c r="UED86" s="381"/>
      <c r="UEL86" s="392"/>
      <c r="UEM86" s="381"/>
      <c r="UEU86" s="392"/>
      <c r="UEV86" s="381"/>
      <c r="UFD86" s="392"/>
      <c r="UFE86" s="381"/>
      <c r="UFM86" s="392"/>
      <c r="UFN86" s="381"/>
      <c r="UFV86" s="392"/>
      <c r="UFW86" s="381"/>
      <c r="UGE86" s="392"/>
      <c r="UGF86" s="381"/>
      <c r="UGN86" s="392"/>
      <c r="UGO86" s="381"/>
      <c r="UGW86" s="392"/>
      <c r="UGX86" s="381"/>
      <c r="UHF86" s="392"/>
      <c r="UHG86" s="381"/>
      <c r="UHO86" s="392"/>
      <c r="UHP86" s="381"/>
      <c r="UHX86" s="392"/>
      <c r="UHY86" s="381"/>
      <c r="UIG86" s="392"/>
      <c r="UIH86" s="381"/>
      <c r="UIP86" s="392"/>
      <c r="UIQ86" s="381"/>
      <c r="UIY86" s="392"/>
      <c r="UIZ86" s="381"/>
      <c r="UJH86" s="392"/>
      <c r="UJI86" s="381"/>
      <c r="UJQ86" s="392"/>
      <c r="UJR86" s="381"/>
      <c r="UJZ86" s="392"/>
      <c r="UKA86" s="381"/>
      <c r="UKI86" s="392"/>
      <c r="UKJ86" s="381"/>
      <c r="UKR86" s="392"/>
      <c r="UKS86" s="381"/>
      <c r="ULA86" s="392"/>
      <c r="ULB86" s="381"/>
      <c r="ULJ86" s="392"/>
      <c r="ULK86" s="381"/>
      <c r="ULS86" s="392"/>
      <c r="ULT86" s="381"/>
      <c r="UMB86" s="392"/>
      <c r="UMC86" s="381"/>
      <c r="UMK86" s="392"/>
      <c r="UML86" s="381"/>
      <c r="UMT86" s="392"/>
      <c r="UMU86" s="381"/>
      <c r="UNC86" s="392"/>
      <c r="UND86" s="381"/>
      <c r="UNL86" s="392"/>
      <c r="UNM86" s="381"/>
      <c r="UNU86" s="392"/>
      <c r="UNV86" s="381"/>
      <c r="UOD86" s="392"/>
      <c r="UOE86" s="381"/>
      <c r="UOM86" s="392"/>
      <c r="UON86" s="381"/>
      <c r="UOV86" s="392"/>
      <c r="UOW86" s="381"/>
      <c r="UPE86" s="392"/>
      <c r="UPF86" s="381"/>
      <c r="UPN86" s="392"/>
      <c r="UPO86" s="381"/>
      <c r="UPW86" s="392"/>
      <c r="UPX86" s="381"/>
      <c r="UQF86" s="392"/>
      <c r="UQG86" s="381"/>
      <c r="UQO86" s="392"/>
      <c r="UQP86" s="381"/>
      <c r="UQX86" s="392"/>
      <c r="UQY86" s="381"/>
      <c r="URG86" s="392"/>
      <c r="URH86" s="381"/>
      <c r="URP86" s="392"/>
      <c r="URQ86" s="381"/>
      <c r="URY86" s="392"/>
      <c r="URZ86" s="381"/>
      <c r="USH86" s="392"/>
      <c r="USI86" s="381"/>
      <c r="USQ86" s="392"/>
      <c r="USR86" s="381"/>
      <c r="USZ86" s="392"/>
      <c r="UTA86" s="381"/>
      <c r="UTI86" s="392"/>
      <c r="UTJ86" s="381"/>
      <c r="UTR86" s="392"/>
      <c r="UTS86" s="381"/>
      <c r="UUA86" s="392"/>
      <c r="UUB86" s="381"/>
      <c r="UUJ86" s="392"/>
      <c r="UUK86" s="381"/>
      <c r="UUS86" s="392"/>
      <c r="UUT86" s="381"/>
      <c r="UVB86" s="392"/>
      <c r="UVC86" s="381"/>
      <c r="UVK86" s="392"/>
      <c r="UVL86" s="381"/>
      <c r="UVT86" s="392"/>
      <c r="UVU86" s="381"/>
      <c r="UWC86" s="392"/>
      <c r="UWD86" s="381"/>
      <c r="UWL86" s="392"/>
      <c r="UWM86" s="381"/>
      <c r="UWU86" s="392"/>
      <c r="UWV86" s="381"/>
      <c r="UXD86" s="392"/>
      <c r="UXE86" s="381"/>
      <c r="UXM86" s="392"/>
      <c r="UXN86" s="381"/>
      <c r="UXV86" s="392"/>
      <c r="UXW86" s="381"/>
      <c r="UYE86" s="392"/>
      <c r="UYF86" s="381"/>
      <c r="UYN86" s="392"/>
      <c r="UYO86" s="381"/>
      <c r="UYW86" s="392"/>
      <c r="UYX86" s="381"/>
      <c r="UZF86" s="392"/>
      <c r="UZG86" s="381"/>
      <c r="UZO86" s="392"/>
      <c r="UZP86" s="381"/>
      <c r="UZX86" s="392"/>
      <c r="UZY86" s="381"/>
      <c r="VAG86" s="392"/>
      <c r="VAH86" s="381"/>
      <c r="VAP86" s="392"/>
      <c r="VAQ86" s="381"/>
      <c r="VAY86" s="392"/>
      <c r="VAZ86" s="381"/>
      <c r="VBH86" s="392"/>
      <c r="VBI86" s="381"/>
      <c r="VBQ86" s="392"/>
      <c r="VBR86" s="381"/>
      <c r="VBZ86" s="392"/>
      <c r="VCA86" s="381"/>
      <c r="VCI86" s="392"/>
      <c r="VCJ86" s="381"/>
      <c r="VCR86" s="392"/>
      <c r="VCS86" s="381"/>
      <c r="VDA86" s="392"/>
      <c r="VDB86" s="381"/>
      <c r="VDJ86" s="392"/>
      <c r="VDK86" s="381"/>
      <c r="VDS86" s="392"/>
      <c r="VDT86" s="381"/>
      <c r="VEB86" s="392"/>
      <c r="VEC86" s="381"/>
      <c r="VEK86" s="392"/>
      <c r="VEL86" s="381"/>
      <c r="VET86" s="392"/>
      <c r="VEU86" s="381"/>
      <c r="VFC86" s="392"/>
      <c r="VFD86" s="381"/>
      <c r="VFL86" s="392"/>
      <c r="VFM86" s="381"/>
      <c r="VFU86" s="392"/>
      <c r="VFV86" s="381"/>
      <c r="VGD86" s="392"/>
      <c r="VGE86" s="381"/>
      <c r="VGM86" s="392"/>
      <c r="VGN86" s="381"/>
      <c r="VGV86" s="392"/>
      <c r="VGW86" s="381"/>
      <c r="VHE86" s="392"/>
      <c r="VHF86" s="381"/>
      <c r="VHN86" s="392"/>
      <c r="VHO86" s="381"/>
      <c r="VHW86" s="392"/>
      <c r="VHX86" s="381"/>
      <c r="VIF86" s="392"/>
      <c r="VIG86" s="381"/>
      <c r="VIO86" s="392"/>
      <c r="VIP86" s="381"/>
      <c r="VIX86" s="392"/>
      <c r="VIY86" s="381"/>
      <c r="VJG86" s="392"/>
      <c r="VJH86" s="381"/>
      <c r="VJP86" s="392"/>
      <c r="VJQ86" s="381"/>
      <c r="VJY86" s="392"/>
      <c r="VJZ86" s="381"/>
      <c r="VKH86" s="392"/>
      <c r="VKI86" s="381"/>
      <c r="VKQ86" s="392"/>
      <c r="VKR86" s="381"/>
      <c r="VKZ86" s="392"/>
      <c r="VLA86" s="381"/>
      <c r="VLI86" s="392"/>
      <c r="VLJ86" s="381"/>
      <c r="VLR86" s="392"/>
      <c r="VLS86" s="381"/>
      <c r="VMA86" s="392"/>
      <c r="VMB86" s="381"/>
      <c r="VMJ86" s="392"/>
      <c r="VMK86" s="381"/>
      <c r="VMS86" s="392"/>
      <c r="VMT86" s="381"/>
      <c r="VNB86" s="392"/>
      <c r="VNC86" s="381"/>
      <c r="VNK86" s="392"/>
      <c r="VNL86" s="381"/>
      <c r="VNT86" s="392"/>
      <c r="VNU86" s="381"/>
      <c r="VOC86" s="392"/>
      <c r="VOD86" s="381"/>
      <c r="VOL86" s="392"/>
      <c r="VOM86" s="381"/>
      <c r="VOU86" s="392"/>
      <c r="VOV86" s="381"/>
      <c r="VPD86" s="392"/>
      <c r="VPE86" s="381"/>
      <c r="VPM86" s="392"/>
      <c r="VPN86" s="381"/>
      <c r="VPV86" s="392"/>
      <c r="VPW86" s="381"/>
      <c r="VQE86" s="392"/>
      <c r="VQF86" s="381"/>
      <c r="VQN86" s="392"/>
      <c r="VQO86" s="381"/>
      <c r="VQW86" s="392"/>
      <c r="VQX86" s="381"/>
      <c r="VRF86" s="392"/>
      <c r="VRG86" s="381"/>
      <c r="VRO86" s="392"/>
      <c r="VRP86" s="381"/>
      <c r="VRX86" s="392"/>
      <c r="VRY86" s="381"/>
      <c r="VSG86" s="392"/>
      <c r="VSH86" s="381"/>
      <c r="VSP86" s="392"/>
      <c r="VSQ86" s="381"/>
      <c r="VSY86" s="392"/>
      <c r="VSZ86" s="381"/>
      <c r="VTH86" s="392"/>
      <c r="VTI86" s="381"/>
      <c r="VTQ86" s="392"/>
      <c r="VTR86" s="381"/>
      <c r="VTZ86" s="392"/>
      <c r="VUA86" s="381"/>
      <c r="VUI86" s="392"/>
      <c r="VUJ86" s="381"/>
      <c r="VUR86" s="392"/>
      <c r="VUS86" s="381"/>
      <c r="VVA86" s="392"/>
      <c r="VVB86" s="381"/>
      <c r="VVJ86" s="392"/>
      <c r="VVK86" s="381"/>
      <c r="VVS86" s="392"/>
      <c r="VVT86" s="381"/>
      <c r="VWB86" s="392"/>
      <c r="VWC86" s="381"/>
      <c r="VWK86" s="392"/>
      <c r="VWL86" s="381"/>
      <c r="VWT86" s="392"/>
      <c r="VWU86" s="381"/>
      <c r="VXC86" s="392"/>
      <c r="VXD86" s="381"/>
      <c r="VXL86" s="392"/>
      <c r="VXM86" s="381"/>
      <c r="VXU86" s="392"/>
      <c r="VXV86" s="381"/>
      <c r="VYD86" s="392"/>
      <c r="VYE86" s="381"/>
      <c r="VYM86" s="392"/>
      <c r="VYN86" s="381"/>
      <c r="VYV86" s="392"/>
      <c r="VYW86" s="381"/>
      <c r="VZE86" s="392"/>
      <c r="VZF86" s="381"/>
      <c r="VZN86" s="392"/>
      <c r="VZO86" s="381"/>
      <c r="VZW86" s="392"/>
      <c r="VZX86" s="381"/>
      <c r="WAF86" s="392"/>
      <c r="WAG86" s="381"/>
      <c r="WAO86" s="392"/>
      <c r="WAP86" s="381"/>
      <c r="WAX86" s="392"/>
      <c r="WAY86" s="381"/>
      <c r="WBG86" s="392"/>
      <c r="WBH86" s="381"/>
      <c r="WBP86" s="392"/>
      <c r="WBQ86" s="381"/>
      <c r="WBY86" s="392"/>
      <c r="WBZ86" s="381"/>
      <c r="WCH86" s="392"/>
      <c r="WCI86" s="381"/>
      <c r="WCQ86" s="392"/>
      <c r="WCR86" s="381"/>
      <c r="WCZ86" s="392"/>
      <c r="WDA86" s="381"/>
      <c r="WDI86" s="392"/>
      <c r="WDJ86" s="381"/>
      <c r="WDR86" s="392"/>
      <c r="WDS86" s="381"/>
      <c r="WEA86" s="392"/>
      <c r="WEB86" s="381"/>
      <c r="WEJ86" s="392"/>
      <c r="WEK86" s="381"/>
      <c r="WES86" s="392"/>
      <c r="WET86" s="381"/>
      <c r="WFB86" s="392"/>
      <c r="WFC86" s="381"/>
      <c r="WFK86" s="392"/>
      <c r="WFL86" s="381"/>
      <c r="WFT86" s="392"/>
      <c r="WFU86" s="381"/>
      <c r="WGC86" s="392"/>
      <c r="WGD86" s="381"/>
      <c r="WGL86" s="392"/>
      <c r="WGM86" s="381"/>
      <c r="WGU86" s="392"/>
      <c r="WGV86" s="381"/>
      <c r="WHD86" s="392"/>
      <c r="WHE86" s="381"/>
      <c r="WHM86" s="392"/>
      <c r="WHN86" s="381"/>
      <c r="WHV86" s="392"/>
      <c r="WHW86" s="381"/>
      <c r="WIE86" s="392"/>
      <c r="WIF86" s="381"/>
      <c r="WIN86" s="392"/>
      <c r="WIO86" s="381"/>
      <c r="WIW86" s="392"/>
      <c r="WIX86" s="381"/>
      <c r="WJF86" s="392"/>
      <c r="WJG86" s="381"/>
      <c r="WJO86" s="392"/>
      <c r="WJP86" s="381"/>
      <c r="WJX86" s="392"/>
      <c r="WJY86" s="381"/>
      <c r="WKG86" s="392"/>
      <c r="WKH86" s="381"/>
      <c r="WKP86" s="392"/>
      <c r="WKQ86" s="381"/>
      <c r="WKY86" s="392"/>
      <c r="WKZ86" s="381"/>
      <c r="WLH86" s="392"/>
      <c r="WLI86" s="381"/>
      <c r="WLQ86" s="392"/>
      <c r="WLR86" s="381"/>
      <c r="WLZ86" s="392"/>
      <c r="WMA86" s="381"/>
      <c r="WMI86" s="392"/>
      <c r="WMJ86" s="381"/>
      <c r="WMR86" s="392"/>
      <c r="WMS86" s="381"/>
      <c r="WNA86" s="392"/>
      <c r="WNB86" s="381"/>
      <c r="WNJ86" s="392"/>
      <c r="WNK86" s="381"/>
      <c r="WNS86" s="392"/>
      <c r="WNT86" s="381"/>
      <c r="WOB86" s="392"/>
      <c r="WOC86" s="381"/>
      <c r="WOK86" s="392"/>
      <c r="WOL86" s="381"/>
      <c r="WOT86" s="392"/>
      <c r="WOU86" s="381"/>
      <c r="WPC86" s="392"/>
      <c r="WPD86" s="381"/>
      <c r="WPL86" s="392"/>
      <c r="WPM86" s="381"/>
      <c r="WPU86" s="392"/>
      <c r="WPV86" s="381"/>
      <c r="WQD86" s="392"/>
      <c r="WQE86" s="381"/>
      <c r="WQM86" s="392"/>
      <c r="WQN86" s="381"/>
      <c r="WQV86" s="392"/>
      <c r="WQW86" s="381"/>
      <c r="WRE86" s="392"/>
      <c r="WRF86" s="381"/>
      <c r="WRN86" s="392"/>
      <c r="WRO86" s="381"/>
      <c r="WRW86" s="392"/>
      <c r="WRX86" s="381"/>
      <c r="WSF86" s="392"/>
      <c r="WSG86" s="381"/>
      <c r="WSO86" s="392"/>
      <c r="WSP86" s="381"/>
      <c r="WSX86" s="392"/>
      <c r="WSY86" s="381"/>
      <c r="WTG86" s="392"/>
      <c r="WTH86" s="381"/>
      <c r="WTP86" s="392"/>
      <c r="WTQ86" s="381"/>
      <c r="WTY86" s="392"/>
      <c r="WTZ86" s="381"/>
      <c r="WUH86" s="392"/>
      <c r="WUI86" s="381"/>
      <c r="WUQ86" s="392"/>
      <c r="WUR86" s="381"/>
      <c r="WUZ86" s="392"/>
      <c r="WVA86" s="381"/>
      <c r="WVI86" s="392"/>
      <c r="WVJ86" s="381"/>
      <c r="WVR86" s="392"/>
      <c r="WVS86" s="381"/>
      <c r="WWA86" s="392"/>
      <c r="WWB86" s="381"/>
      <c r="WWJ86" s="392"/>
      <c r="WWK86" s="381"/>
      <c r="WWS86" s="392"/>
      <c r="WWT86" s="381"/>
      <c r="WXB86" s="392"/>
      <c r="WXC86" s="381"/>
      <c r="WXK86" s="392"/>
      <c r="WXL86" s="381"/>
      <c r="WXT86" s="392"/>
      <c r="WXU86" s="381"/>
      <c r="WYC86" s="392"/>
      <c r="WYD86" s="381"/>
      <c r="WYL86" s="392"/>
      <c r="WYM86" s="381"/>
      <c r="WYU86" s="392"/>
      <c r="WYV86" s="381"/>
      <c r="WZD86" s="392"/>
      <c r="WZE86" s="381"/>
      <c r="WZM86" s="392"/>
      <c r="WZN86" s="381"/>
      <c r="WZV86" s="392"/>
      <c r="WZW86" s="381"/>
      <c r="XAE86" s="392"/>
      <c r="XAF86" s="381"/>
      <c r="XAN86" s="392"/>
      <c r="XAO86" s="381"/>
      <c r="XAW86" s="392"/>
      <c r="XAX86" s="381"/>
      <c r="XBF86" s="392"/>
      <c r="XBG86" s="381"/>
      <c r="XBO86" s="392"/>
      <c r="XBP86" s="381"/>
      <c r="XBX86" s="392"/>
      <c r="XBY86" s="381"/>
      <c r="XCG86" s="392"/>
      <c r="XCH86" s="381"/>
      <c r="XCP86" s="392"/>
      <c r="XCQ86" s="381"/>
      <c r="XCY86" s="392"/>
      <c r="XCZ86" s="381"/>
      <c r="XDH86" s="392"/>
      <c r="XDI86" s="381"/>
      <c r="XDQ86" s="392"/>
      <c r="XDR86" s="381"/>
      <c r="XDZ86" s="392"/>
      <c r="XEA86" s="381"/>
      <c r="XEI86" s="392"/>
      <c r="XEJ86" s="381"/>
      <c r="XER86" s="392"/>
      <c r="XES86" s="381"/>
      <c r="XFA86" s="392"/>
      <c r="XFB86" s="381"/>
    </row>
    <row r="87" spans="1:1019 1027:2045 2053:3071 3079:5114 5122:6140 6148:7166 7174:8192 8200:9209 9217:10235 10243:11261 11269:12287 12295:14330 14338:15356 15364:16382" s="378" customFormat="1" ht="38.25">
      <c r="A87" s="392">
        <v>42</v>
      </c>
      <c r="B87" s="381" t="s">
        <v>44</v>
      </c>
      <c r="J87" s="392"/>
      <c r="K87" s="381"/>
      <c r="S87" s="392"/>
      <c r="T87" s="381"/>
      <c r="AB87" s="392"/>
      <c r="AC87" s="381"/>
      <c r="AK87" s="392"/>
      <c r="AL87" s="381"/>
      <c r="AT87" s="392"/>
      <c r="AU87" s="381"/>
      <c r="BC87" s="392"/>
      <c r="BD87" s="381"/>
      <c r="BL87" s="392"/>
      <c r="BM87" s="381"/>
      <c r="BU87" s="392"/>
      <c r="BV87" s="381"/>
      <c r="CD87" s="392"/>
      <c r="CE87" s="381"/>
      <c r="CM87" s="392"/>
      <c r="CN87" s="381"/>
      <c r="CV87" s="392"/>
      <c r="CW87" s="381"/>
      <c r="DE87" s="392"/>
      <c r="DF87" s="381"/>
      <c r="DN87" s="392"/>
      <c r="DO87" s="381"/>
      <c r="DW87" s="392"/>
      <c r="DX87" s="381"/>
      <c r="EF87" s="392"/>
      <c r="EG87" s="381"/>
      <c r="EO87" s="392"/>
      <c r="EP87" s="381"/>
      <c r="EX87" s="392"/>
      <c r="EY87" s="381"/>
      <c r="FG87" s="392"/>
      <c r="FH87" s="381"/>
      <c r="FP87" s="392"/>
      <c r="FQ87" s="381"/>
      <c r="FY87" s="392"/>
      <c r="FZ87" s="381"/>
      <c r="GH87" s="392"/>
      <c r="GI87" s="381"/>
      <c r="GQ87" s="392"/>
      <c r="GR87" s="381"/>
      <c r="GZ87" s="392"/>
      <c r="HA87" s="381"/>
      <c r="HI87" s="392"/>
      <c r="HJ87" s="381"/>
      <c r="HR87" s="392"/>
      <c r="HS87" s="381"/>
      <c r="IA87" s="392"/>
      <c r="IB87" s="381"/>
      <c r="IJ87" s="392"/>
      <c r="IK87" s="381"/>
      <c r="IS87" s="392"/>
      <c r="IT87" s="381"/>
      <c r="JB87" s="392"/>
      <c r="JC87" s="381"/>
      <c r="JK87" s="392"/>
      <c r="JL87" s="381"/>
      <c r="JT87" s="392"/>
      <c r="JU87" s="381"/>
      <c r="KC87" s="392"/>
      <c r="KD87" s="381"/>
      <c r="KL87" s="392"/>
      <c r="KM87" s="381"/>
      <c r="KU87" s="392"/>
      <c r="KV87" s="381"/>
      <c r="LD87" s="392"/>
      <c r="LE87" s="381"/>
      <c r="LM87" s="392"/>
      <c r="LN87" s="381"/>
      <c r="LV87" s="392"/>
      <c r="LW87" s="381"/>
      <c r="ME87" s="392"/>
      <c r="MF87" s="381"/>
      <c r="MN87" s="392"/>
      <c r="MO87" s="381"/>
      <c r="MW87" s="392"/>
      <c r="MX87" s="381"/>
      <c r="NF87" s="392"/>
      <c r="NG87" s="381"/>
      <c r="NO87" s="392"/>
      <c r="NP87" s="381"/>
      <c r="NX87" s="392"/>
      <c r="NY87" s="381"/>
      <c r="OG87" s="392"/>
      <c r="OH87" s="381"/>
      <c r="OP87" s="392"/>
      <c r="OQ87" s="381"/>
      <c r="OY87" s="392"/>
      <c r="OZ87" s="381"/>
      <c r="PH87" s="392"/>
      <c r="PI87" s="381"/>
      <c r="PQ87" s="392"/>
      <c r="PR87" s="381"/>
      <c r="PZ87" s="392"/>
      <c r="QA87" s="381"/>
      <c r="QI87" s="392"/>
      <c r="QJ87" s="381"/>
      <c r="QR87" s="392"/>
      <c r="QS87" s="381"/>
      <c r="RA87" s="392"/>
      <c r="RB87" s="381"/>
      <c r="RJ87" s="392"/>
      <c r="RK87" s="381"/>
      <c r="RS87" s="392"/>
      <c r="RT87" s="381"/>
      <c r="SB87" s="392"/>
      <c r="SC87" s="381"/>
      <c r="SK87" s="392"/>
      <c r="SL87" s="381"/>
      <c r="ST87" s="392"/>
      <c r="SU87" s="381"/>
      <c r="TC87" s="392"/>
      <c r="TD87" s="381"/>
      <c r="TL87" s="392"/>
      <c r="TM87" s="381"/>
      <c r="TU87" s="392"/>
      <c r="TV87" s="381"/>
      <c r="UD87" s="392"/>
      <c r="UE87" s="381"/>
      <c r="UM87" s="392"/>
      <c r="UN87" s="381"/>
      <c r="UV87" s="392"/>
      <c r="UW87" s="381"/>
      <c r="VE87" s="392"/>
      <c r="VF87" s="381"/>
      <c r="VN87" s="392"/>
      <c r="VO87" s="381"/>
      <c r="VW87" s="392"/>
      <c r="VX87" s="381"/>
      <c r="WF87" s="392"/>
      <c r="WG87" s="381"/>
      <c r="WO87" s="392"/>
      <c r="WP87" s="381"/>
      <c r="WX87" s="392"/>
      <c r="WY87" s="381"/>
      <c r="XG87" s="392"/>
      <c r="XH87" s="381"/>
      <c r="XP87" s="392"/>
      <c r="XQ87" s="381"/>
      <c r="XY87" s="392"/>
      <c r="XZ87" s="381"/>
      <c r="YH87" s="392"/>
      <c r="YI87" s="381"/>
      <c r="YQ87" s="392"/>
      <c r="YR87" s="381"/>
      <c r="YZ87" s="392"/>
      <c r="ZA87" s="381"/>
      <c r="ZI87" s="392"/>
      <c r="ZJ87" s="381"/>
      <c r="ZR87" s="392"/>
      <c r="ZS87" s="381"/>
      <c r="AAA87" s="392"/>
      <c r="AAB87" s="381"/>
      <c r="AAJ87" s="392"/>
      <c r="AAK87" s="381"/>
      <c r="AAS87" s="392"/>
      <c r="AAT87" s="381"/>
      <c r="ABB87" s="392"/>
      <c r="ABC87" s="381"/>
      <c r="ABK87" s="392"/>
      <c r="ABL87" s="381"/>
      <c r="ABT87" s="392"/>
      <c r="ABU87" s="381"/>
      <c r="ACC87" s="392"/>
      <c r="ACD87" s="381"/>
      <c r="ACL87" s="392"/>
      <c r="ACM87" s="381"/>
      <c r="ACU87" s="392"/>
      <c r="ACV87" s="381"/>
      <c r="ADD87" s="392"/>
      <c r="ADE87" s="381"/>
      <c r="ADM87" s="392"/>
      <c r="ADN87" s="381"/>
      <c r="ADV87" s="392"/>
      <c r="ADW87" s="381"/>
      <c r="AEE87" s="392"/>
      <c r="AEF87" s="381"/>
      <c r="AEN87" s="392"/>
      <c r="AEO87" s="381"/>
      <c r="AEW87" s="392"/>
      <c r="AEX87" s="381"/>
      <c r="AFF87" s="392"/>
      <c r="AFG87" s="381"/>
      <c r="AFO87" s="392"/>
      <c r="AFP87" s="381"/>
      <c r="AFX87" s="392"/>
      <c r="AFY87" s="381"/>
      <c r="AGG87" s="392"/>
      <c r="AGH87" s="381"/>
      <c r="AGP87" s="392"/>
      <c r="AGQ87" s="381"/>
      <c r="AGY87" s="392"/>
      <c r="AGZ87" s="381"/>
      <c r="AHH87" s="392"/>
      <c r="AHI87" s="381"/>
      <c r="AHQ87" s="392"/>
      <c r="AHR87" s="381"/>
      <c r="AHZ87" s="392"/>
      <c r="AIA87" s="381"/>
      <c r="AII87" s="392"/>
      <c r="AIJ87" s="381"/>
      <c r="AIR87" s="392"/>
      <c r="AIS87" s="381"/>
      <c r="AJA87" s="392"/>
      <c r="AJB87" s="381"/>
      <c r="AJJ87" s="392"/>
      <c r="AJK87" s="381"/>
      <c r="AJS87" s="392"/>
      <c r="AJT87" s="381"/>
      <c r="AKB87" s="392"/>
      <c r="AKC87" s="381"/>
      <c r="AKK87" s="392"/>
      <c r="AKL87" s="381"/>
      <c r="AKT87" s="392"/>
      <c r="AKU87" s="381"/>
      <c r="ALC87" s="392"/>
      <c r="ALD87" s="381"/>
      <c r="ALL87" s="392"/>
      <c r="ALM87" s="381"/>
      <c r="ALU87" s="392"/>
      <c r="ALV87" s="381"/>
      <c r="AMD87" s="392"/>
      <c r="AME87" s="381"/>
      <c r="AMM87" s="392"/>
      <c r="AMN87" s="381"/>
      <c r="AMV87" s="392"/>
      <c r="AMW87" s="381"/>
      <c r="ANE87" s="392"/>
      <c r="ANF87" s="381"/>
      <c r="ANN87" s="392"/>
      <c r="ANO87" s="381"/>
      <c r="ANW87" s="392"/>
      <c r="ANX87" s="381"/>
      <c r="AOF87" s="392"/>
      <c r="AOG87" s="381"/>
      <c r="AOO87" s="392"/>
      <c r="AOP87" s="381"/>
      <c r="AOX87" s="392"/>
      <c r="AOY87" s="381"/>
      <c r="APG87" s="392"/>
      <c r="APH87" s="381"/>
      <c r="APP87" s="392"/>
      <c r="APQ87" s="381"/>
      <c r="APY87" s="392"/>
      <c r="APZ87" s="381"/>
      <c r="AQH87" s="392"/>
      <c r="AQI87" s="381"/>
      <c r="AQQ87" s="392"/>
      <c r="AQR87" s="381"/>
      <c r="AQZ87" s="392"/>
      <c r="ARA87" s="381"/>
      <c r="ARI87" s="392"/>
      <c r="ARJ87" s="381"/>
      <c r="ARR87" s="392"/>
      <c r="ARS87" s="381"/>
      <c r="ASA87" s="392"/>
      <c r="ASB87" s="381"/>
      <c r="ASJ87" s="392"/>
      <c r="ASK87" s="381"/>
      <c r="ASS87" s="392"/>
      <c r="AST87" s="381"/>
      <c r="ATB87" s="392"/>
      <c r="ATC87" s="381"/>
      <c r="ATK87" s="392"/>
      <c r="ATL87" s="381"/>
      <c r="ATT87" s="392"/>
      <c r="ATU87" s="381"/>
      <c r="AUC87" s="392"/>
      <c r="AUD87" s="381"/>
      <c r="AUL87" s="392"/>
      <c r="AUM87" s="381"/>
      <c r="AUU87" s="392"/>
      <c r="AUV87" s="381"/>
      <c r="AVD87" s="392"/>
      <c r="AVE87" s="381"/>
      <c r="AVM87" s="392"/>
      <c r="AVN87" s="381"/>
      <c r="AVV87" s="392"/>
      <c r="AVW87" s="381"/>
      <c r="AWE87" s="392"/>
      <c r="AWF87" s="381"/>
      <c r="AWN87" s="392"/>
      <c r="AWO87" s="381"/>
      <c r="AWW87" s="392"/>
      <c r="AWX87" s="381"/>
      <c r="AXF87" s="392"/>
      <c r="AXG87" s="381"/>
      <c r="AXO87" s="392"/>
      <c r="AXP87" s="381"/>
      <c r="AXX87" s="392"/>
      <c r="AXY87" s="381"/>
      <c r="AYG87" s="392"/>
      <c r="AYH87" s="381"/>
      <c r="AYP87" s="392"/>
      <c r="AYQ87" s="381"/>
      <c r="AYY87" s="392"/>
      <c r="AYZ87" s="381"/>
      <c r="AZH87" s="392"/>
      <c r="AZI87" s="381"/>
      <c r="AZQ87" s="392"/>
      <c r="AZR87" s="381"/>
      <c r="AZZ87" s="392"/>
      <c r="BAA87" s="381"/>
      <c r="BAI87" s="392"/>
      <c r="BAJ87" s="381"/>
      <c r="BAR87" s="392"/>
      <c r="BAS87" s="381"/>
      <c r="BBA87" s="392"/>
      <c r="BBB87" s="381"/>
      <c r="BBJ87" s="392"/>
      <c r="BBK87" s="381"/>
      <c r="BBS87" s="392"/>
      <c r="BBT87" s="381"/>
      <c r="BCB87" s="392"/>
      <c r="BCC87" s="381"/>
      <c r="BCK87" s="392"/>
      <c r="BCL87" s="381"/>
      <c r="BCT87" s="392"/>
      <c r="BCU87" s="381"/>
      <c r="BDC87" s="392"/>
      <c r="BDD87" s="381"/>
      <c r="BDL87" s="392"/>
      <c r="BDM87" s="381"/>
      <c r="BDU87" s="392"/>
      <c r="BDV87" s="381"/>
      <c r="BED87" s="392"/>
      <c r="BEE87" s="381"/>
      <c r="BEM87" s="392"/>
      <c r="BEN87" s="381"/>
      <c r="BEV87" s="392"/>
      <c r="BEW87" s="381"/>
      <c r="BFE87" s="392"/>
      <c r="BFF87" s="381"/>
      <c r="BFN87" s="392"/>
      <c r="BFO87" s="381"/>
      <c r="BFW87" s="392"/>
      <c r="BFX87" s="381"/>
      <c r="BGF87" s="392"/>
      <c r="BGG87" s="381"/>
      <c r="BGO87" s="392"/>
      <c r="BGP87" s="381"/>
      <c r="BGX87" s="392"/>
      <c r="BGY87" s="381"/>
      <c r="BHG87" s="392"/>
      <c r="BHH87" s="381"/>
      <c r="BHP87" s="392"/>
      <c r="BHQ87" s="381"/>
      <c r="BHY87" s="392"/>
      <c r="BHZ87" s="381"/>
      <c r="BIH87" s="392"/>
      <c r="BII87" s="381"/>
      <c r="BIQ87" s="392"/>
      <c r="BIR87" s="381"/>
      <c r="BIZ87" s="392"/>
      <c r="BJA87" s="381"/>
      <c r="BJI87" s="392"/>
      <c r="BJJ87" s="381"/>
      <c r="BJR87" s="392"/>
      <c r="BJS87" s="381"/>
      <c r="BKA87" s="392"/>
      <c r="BKB87" s="381"/>
      <c r="BKJ87" s="392"/>
      <c r="BKK87" s="381"/>
      <c r="BKS87" s="392"/>
      <c r="BKT87" s="381"/>
      <c r="BLB87" s="392"/>
      <c r="BLC87" s="381"/>
      <c r="BLK87" s="392"/>
      <c r="BLL87" s="381"/>
      <c r="BLT87" s="392"/>
      <c r="BLU87" s="381"/>
      <c r="BMC87" s="392"/>
      <c r="BMD87" s="381"/>
      <c r="BML87" s="392"/>
      <c r="BMM87" s="381"/>
      <c r="BMU87" s="392"/>
      <c r="BMV87" s="381"/>
      <c r="BND87" s="392"/>
      <c r="BNE87" s="381"/>
      <c r="BNM87" s="392"/>
      <c r="BNN87" s="381"/>
      <c r="BNV87" s="392"/>
      <c r="BNW87" s="381"/>
      <c r="BOE87" s="392"/>
      <c r="BOF87" s="381"/>
      <c r="BON87" s="392"/>
      <c r="BOO87" s="381"/>
      <c r="BOW87" s="392"/>
      <c r="BOX87" s="381"/>
      <c r="BPF87" s="392"/>
      <c r="BPG87" s="381"/>
      <c r="BPO87" s="392"/>
      <c r="BPP87" s="381"/>
      <c r="BPX87" s="392"/>
      <c r="BPY87" s="381"/>
      <c r="BQG87" s="392"/>
      <c r="BQH87" s="381"/>
      <c r="BQP87" s="392"/>
      <c r="BQQ87" s="381"/>
      <c r="BQY87" s="392"/>
      <c r="BQZ87" s="381"/>
      <c r="BRH87" s="392"/>
      <c r="BRI87" s="381"/>
      <c r="BRQ87" s="392"/>
      <c r="BRR87" s="381"/>
      <c r="BRZ87" s="392"/>
      <c r="BSA87" s="381"/>
      <c r="BSI87" s="392"/>
      <c r="BSJ87" s="381"/>
      <c r="BSR87" s="392"/>
      <c r="BSS87" s="381"/>
      <c r="BTA87" s="392"/>
      <c r="BTB87" s="381"/>
      <c r="BTJ87" s="392"/>
      <c r="BTK87" s="381"/>
      <c r="BTS87" s="392"/>
      <c r="BTT87" s="381"/>
      <c r="BUB87" s="392"/>
      <c r="BUC87" s="381"/>
      <c r="BUK87" s="392"/>
      <c r="BUL87" s="381"/>
      <c r="BUT87" s="392"/>
      <c r="BUU87" s="381"/>
      <c r="BVC87" s="392"/>
      <c r="BVD87" s="381"/>
      <c r="BVL87" s="392"/>
      <c r="BVM87" s="381"/>
      <c r="BVU87" s="392"/>
      <c r="BVV87" s="381"/>
      <c r="BWD87" s="392"/>
      <c r="BWE87" s="381"/>
      <c r="BWM87" s="392"/>
      <c r="BWN87" s="381"/>
      <c r="BWV87" s="392"/>
      <c r="BWW87" s="381"/>
      <c r="BXE87" s="392"/>
      <c r="BXF87" s="381"/>
      <c r="BXN87" s="392"/>
      <c r="BXO87" s="381"/>
      <c r="BXW87" s="392"/>
      <c r="BXX87" s="381"/>
      <c r="BYF87" s="392"/>
      <c r="BYG87" s="381"/>
      <c r="BYO87" s="392"/>
      <c r="BYP87" s="381"/>
      <c r="BYX87" s="392"/>
      <c r="BYY87" s="381"/>
      <c r="BZG87" s="392"/>
      <c r="BZH87" s="381"/>
      <c r="BZP87" s="392"/>
      <c r="BZQ87" s="381"/>
      <c r="BZY87" s="392"/>
      <c r="BZZ87" s="381"/>
      <c r="CAH87" s="392"/>
      <c r="CAI87" s="381"/>
      <c r="CAQ87" s="392"/>
      <c r="CAR87" s="381"/>
      <c r="CAZ87" s="392"/>
      <c r="CBA87" s="381"/>
      <c r="CBI87" s="392"/>
      <c r="CBJ87" s="381"/>
      <c r="CBR87" s="392"/>
      <c r="CBS87" s="381"/>
      <c r="CCA87" s="392"/>
      <c r="CCB87" s="381"/>
      <c r="CCJ87" s="392"/>
      <c r="CCK87" s="381"/>
      <c r="CCS87" s="392"/>
      <c r="CCT87" s="381"/>
      <c r="CDB87" s="392"/>
      <c r="CDC87" s="381"/>
      <c r="CDK87" s="392"/>
      <c r="CDL87" s="381"/>
      <c r="CDT87" s="392"/>
      <c r="CDU87" s="381"/>
      <c r="CEC87" s="392"/>
      <c r="CED87" s="381"/>
      <c r="CEL87" s="392"/>
      <c r="CEM87" s="381"/>
      <c r="CEU87" s="392"/>
      <c r="CEV87" s="381"/>
      <c r="CFD87" s="392"/>
      <c r="CFE87" s="381"/>
      <c r="CFM87" s="392"/>
      <c r="CFN87" s="381"/>
      <c r="CFV87" s="392"/>
      <c r="CFW87" s="381"/>
      <c r="CGE87" s="392"/>
      <c r="CGF87" s="381"/>
      <c r="CGN87" s="392"/>
      <c r="CGO87" s="381"/>
      <c r="CGW87" s="392"/>
      <c r="CGX87" s="381"/>
      <c r="CHF87" s="392"/>
      <c r="CHG87" s="381"/>
      <c r="CHO87" s="392"/>
      <c r="CHP87" s="381"/>
      <c r="CHX87" s="392"/>
      <c r="CHY87" s="381"/>
      <c r="CIG87" s="392"/>
      <c r="CIH87" s="381"/>
      <c r="CIP87" s="392"/>
      <c r="CIQ87" s="381"/>
      <c r="CIY87" s="392"/>
      <c r="CIZ87" s="381"/>
      <c r="CJH87" s="392"/>
      <c r="CJI87" s="381"/>
      <c r="CJQ87" s="392"/>
      <c r="CJR87" s="381"/>
      <c r="CJZ87" s="392"/>
      <c r="CKA87" s="381"/>
      <c r="CKI87" s="392"/>
      <c r="CKJ87" s="381"/>
      <c r="CKR87" s="392"/>
      <c r="CKS87" s="381"/>
      <c r="CLA87" s="392"/>
      <c r="CLB87" s="381"/>
      <c r="CLJ87" s="392"/>
      <c r="CLK87" s="381"/>
      <c r="CLS87" s="392"/>
      <c r="CLT87" s="381"/>
      <c r="CMB87" s="392"/>
      <c r="CMC87" s="381"/>
      <c r="CMK87" s="392"/>
      <c r="CML87" s="381"/>
      <c r="CMT87" s="392"/>
      <c r="CMU87" s="381"/>
      <c r="CNC87" s="392"/>
      <c r="CND87" s="381"/>
      <c r="CNL87" s="392"/>
      <c r="CNM87" s="381"/>
      <c r="CNU87" s="392"/>
      <c r="CNV87" s="381"/>
      <c r="COD87" s="392"/>
      <c r="COE87" s="381"/>
      <c r="COM87" s="392"/>
      <c r="CON87" s="381"/>
      <c r="COV87" s="392"/>
      <c r="COW87" s="381"/>
      <c r="CPE87" s="392"/>
      <c r="CPF87" s="381"/>
      <c r="CPN87" s="392"/>
      <c r="CPO87" s="381"/>
      <c r="CPW87" s="392"/>
      <c r="CPX87" s="381"/>
      <c r="CQF87" s="392"/>
      <c r="CQG87" s="381"/>
      <c r="CQO87" s="392"/>
      <c r="CQP87" s="381"/>
      <c r="CQX87" s="392"/>
      <c r="CQY87" s="381"/>
      <c r="CRG87" s="392"/>
      <c r="CRH87" s="381"/>
      <c r="CRP87" s="392"/>
      <c r="CRQ87" s="381"/>
      <c r="CRY87" s="392"/>
      <c r="CRZ87" s="381"/>
      <c r="CSH87" s="392"/>
      <c r="CSI87" s="381"/>
      <c r="CSQ87" s="392"/>
      <c r="CSR87" s="381"/>
      <c r="CSZ87" s="392"/>
      <c r="CTA87" s="381"/>
      <c r="CTI87" s="392"/>
      <c r="CTJ87" s="381"/>
      <c r="CTR87" s="392"/>
      <c r="CTS87" s="381"/>
      <c r="CUA87" s="392"/>
      <c r="CUB87" s="381"/>
      <c r="CUJ87" s="392"/>
      <c r="CUK87" s="381"/>
      <c r="CUS87" s="392"/>
      <c r="CUT87" s="381"/>
      <c r="CVB87" s="392"/>
      <c r="CVC87" s="381"/>
      <c r="CVK87" s="392"/>
      <c r="CVL87" s="381"/>
      <c r="CVT87" s="392"/>
      <c r="CVU87" s="381"/>
      <c r="CWC87" s="392"/>
      <c r="CWD87" s="381"/>
      <c r="CWL87" s="392"/>
      <c r="CWM87" s="381"/>
      <c r="CWU87" s="392"/>
      <c r="CWV87" s="381"/>
      <c r="CXD87" s="392"/>
      <c r="CXE87" s="381"/>
      <c r="CXM87" s="392"/>
      <c r="CXN87" s="381"/>
      <c r="CXV87" s="392"/>
      <c r="CXW87" s="381"/>
      <c r="CYE87" s="392"/>
      <c r="CYF87" s="381"/>
      <c r="CYN87" s="392"/>
      <c r="CYO87" s="381"/>
      <c r="CYW87" s="392"/>
      <c r="CYX87" s="381"/>
      <c r="CZF87" s="392"/>
      <c r="CZG87" s="381"/>
      <c r="CZO87" s="392"/>
      <c r="CZP87" s="381"/>
      <c r="CZX87" s="392"/>
      <c r="CZY87" s="381"/>
      <c r="DAG87" s="392"/>
      <c r="DAH87" s="381"/>
      <c r="DAP87" s="392"/>
      <c r="DAQ87" s="381"/>
      <c r="DAY87" s="392"/>
      <c r="DAZ87" s="381"/>
      <c r="DBH87" s="392"/>
      <c r="DBI87" s="381"/>
      <c r="DBQ87" s="392"/>
      <c r="DBR87" s="381"/>
      <c r="DBZ87" s="392"/>
      <c r="DCA87" s="381"/>
      <c r="DCI87" s="392"/>
      <c r="DCJ87" s="381"/>
      <c r="DCR87" s="392"/>
      <c r="DCS87" s="381"/>
      <c r="DDA87" s="392"/>
      <c r="DDB87" s="381"/>
      <c r="DDJ87" s="392"/>
      <c r="DDK87" s="381"/>
      <c r="DDS87" s="392"/>
      <c r="DDT87" s="381"/>
      <c r="DEB87" s="392"/>
      <c r="DEC87" s="381"/>
      <c r="DEK87" s="392"/>
      <c r="DEL87" s="381"/>
      <c r="DET87" s="392"/>
      <c r="DEU87" s="381"/>
      <c r="DFC87" s="392"/>
      <c r="DFD87" s="381"/>
      <c r="DFL87" s="392"/>
      <c r="DFM87" s="381"/>
      <c r="DFU87" s="392"/>
      <c r="DFV87" s="381"/>
      <c r="DGD87" s="392"/>
      <c r="DGE87" s="381"/>
      <c r="DGM87" s="392"/>
      <c r="DGN87" s="381"/>
      <c r="DGV87" s="392"/>
      <c r="DGW87" s="381"/>
      <c r="DHE87" s="392"/>
      <c r="DHF87" s="381"/>
      <c r="DHN87" s="392"/>
      <c r="DHO87" s="381"/>
      <c r="DHW87" s="392"/>
      <c r="DHX87" s="381"/>
      <c r="DIF87" s="392"/>
      <c r="DIG87" s="381"/>
      <c r="DIO87" s="392"/>
      <c r="DIP87" s="381"/>
      <c r="DIX87" s="392"/>
      <c r="DIY87" s="381"/>
      <c r="DJG87" s="392"/>
      <c r="DJH87" s="381"/>
      <c r="DJP87" s="392"/>
      <c r="DJQ87" s="381"/>
      <c r="DJY87" s="392"/>
      <c r="DJZ87" s="381"/>
      <c r="DKH87" s="392"/>
      <c r="DKI87" s="381"/>
      <c r="DKQ87" s="392"/>
      <c r="DKR87" s="381"/>
      <c r="DKZ87" s="392"/>
      <c r="DLA87" s="381"/>
      <c r="DLI87" s="392"/>
      <c r="DLJ87" s="381"/>
      <c r="DLR87" s="392"/>
      <c r="DLS87" s="381"/>
      <c r="DMA87" s="392"/>
      <c r="DMB87" s="381"/>
      <c r="DMJ87" s="392"/>
      <c r="DMK87" s="381"/>
      <c r="DMS87" s="392"/>
      <c r="DMT87" s="381"/>
      <c r="DNB87" s="392"/>
      <c r="DNC87" s="381"/>
      <c r="DNK87" s="392"/>
      <c r="DNL87" s="381"/>
      <c r="DNT87" s="392"/>
      <c r="DNU87" s="381"/>
      <c r="DOC87" s="392"/>
      <c r="DOD87" s="381"/>
      <c r="DOL87" s="392"/>
      <c r="DOM87" s="381"/>
      <c r="DOU87" s="392"/>
      <c r="DOV87" s="381"/>
      <c r="DPD87" s="392"/>
      <c r="DPE87" s="381"/>
      <c r="DPM87" s="392"/>
      <c r="DPN87" s="381"/>
      <c r="DPV87" s="392"/>
      <c r="DPW87" s="381"/>
      <c r="DQE87" s="392"/>
      <c r="DQF87" s="381"/>
      <c r="DQN87" s="392"/>
      <c r="DQO87" s="381"/>
      <c r="DQW87" s="392"/>
      <c r="DQX87" s="381"/>
      <c r="DRF87" s="392"/>
      <c r="DRG87" s="381"/>
      <c r="DRO87" s="392"/>
      <c r="DRP87" s="381"/>
      <c r="DRX87" s="392"/>
      <c r="DRY87" s="381"/>
      <c r="DSG87" s="392"/>
      <c r="DSH87" s="381"/>
      <c r="DSP87" s="392"/>
      <c r="DSQ87" s="381"/>
      <c r="DSY87" s="392"/>
      <c r="DSZ87" s="381"/>
      <c r="DTH87" s="392"/>
      <c r="DTI87" s="381"/>
      <c r="DTQ87" s="392"/>
      <c r="DTR87" s="381"/>
      <c r="DTZ87" s="392"/>
      <c r="DUA87" s="381"/>
      <c r="DUI87" s="392"/>
      <c r="DUJ87" s="381"/>
      <c r="DUR87" s="392"/>
      <c r="DUS87" s="381"/>
      <c r="DVA87" s="392"/>
      <c r="DVB87" s="381"/>
      <c r="DVJ87" s="392"/>
      <c r="DVK87" s="381"/>
      <c r="DVS87" s="392"/>
      <c r="DVT87" s="381"/>
      <c r="DWB87" s="392"/>
      <c r="DWC87" s="381"/>
      <c r="DWK87" s="392"/>
      <c r="DWL87" s="381"/>
      <c r="DWT87" s="392"/>
      <c r="DWU87" s="381"/>
      <c r="DXC87" s="392"/>
      <c r="DXD87" s="381"/>
      <c r="DXL87" s="392"/>
      <c r="DXM87" s="381"/>
      <c r="DXU87" s="392"/>
      <c r="DXV87" s="381"/>
      <c r="DYD87" s="392"/>
      <c r="DYE87" s="381"/>
      <c r="DYM87" s="392"/>
      <c r="DYN87" s="381"/>
      <c r="DYV87" s="392"/>
      <c r="DYW87" s="381"/>
      <c r="DZE87" s="392"/>
      <c r="DZF87" s="381"/>
      <c r="DZN87" s="392"/>
      <c r="DZO87" s="381"/>
      <c r="DZW87" s="392"/>
      <c r="DZX87" s="381"/>
      <c r="EAF87" s="392"/>
      <c r="EAG87" s="381"/>
      <c r="EAO87" s="392"/>
      <c r="EAP87" s="381"/>
      <c r="EAX87" s="392"/>
      <c r="EAY87" s="381"/>
      <c r="EBG87" s="392"/>
      <c r="EBH87" s="381"/>
      <c r="EBP87" s="392"/>
      <c r="EBQ87" s="381"/>
      <c r="EBY87" s="392"/>
      <c r="EBZ87" s="381"/>
      <c r="ECH87" s="392"/>
      <c r="ECI87" s="381"/>
      <c r="ECQ87" s="392"/>
      <c r="ECR87" s="381"/>
      <c r="ECZ87" s="392"/>
      <c r="EDA87" s="381"/>
      <c r="EDI87" s="392"/>
      <c r="EDJ87" s="381"/>
      <c r="EDR87" s="392"/>
      <c r="EDS87" s="381"/>
      <c r="EEA87" s="392"/>
      <c r="EEB87" s="381"/>
      <c r="EEJ87" s="392"/>
      <c r="EEK87" s="381"/>
      <c r="EES87" s="392"/>
      <c r="EET87" s="381"/>
      <c r="EFB87" s="392"/>
      <c r="EFC87" s="381"/>
      <c r="EFK87" s="392"/>
      <c r="EFL87" s="381"/>
      <c r="EFT87" s="392"/>
      <c r="EFU87" s="381"/>
      <c r="EGC87" s="392"/>
      <c r="EGD87" s="381"/>
      <c r="EGL87" s="392"/>
      <c r="EGM87" s="381"/>
      <c r="EGU87" s="392"/>
      <c r="EGV87" s="381"/>
      <c r="EHD87" s="392"/>
      <c r="EHE87" s="381"/>
      <c r="EHM87" s="392"/>
      <c r="EHN87" s="381"/>
      <c r="EHV87" s="392"/>
      <c r="EHW87" s="381"/>
      <c r="EIE87" s="392"/>
      <c r="EIF87" s="381"/>
      <c r="EIN87" s="392"/>
      <c r="EIO87" s="381"/>
      <c r="EIW87" s="392"/>
      <c r="EIX87" s="381"/>
      <c r="EJF87" s="392"/>
      <c r="EJG87" s="381"/>
      <c r="EJO87" s="392"/>
      <c r="EJP87" s="381"/>
      <c r="EJX87" s="392"/>
      <c r="EJY87" s="381"/>
      <c r="EKG87" s="392"/>
      <c r="EKH87" s="381"/>
      <c r="EKP87" s="392"/>
      <c r="EKQ87" s="381"/>
      <c r="EKY87" s="392"/>
      <c r="EKZ87" s="381"/>
      <c r="ELH87" s="392"/>
      <c r="ELI87" s="381"/>
      <c r="ELQ87" s="392"/>
      <c r="ELR87" s="381"/>
      <c r="ELZ87" s="392"/>
      <c r="EMA87" s="381"/>
      <c r="EMI87" s="392"/>
      <c r="EMJ87" s="381"/>
      <c r="EMR87" s="392"/>
      <c r="EMS87" s="381"/>
      <c r="ENA87" s="392"/>
      <c r="ENB87" s="381"/>
      <c r="ENJ87" s="392"/>
      <c r="ENK87" s="381"/>
      <c r="ENS87" s="392"/>
      <c r="ENT87" s="381"/>
      <c r="EOB87" s="392"/>
      <c r="EOC87" s="381"/>
      <c r="EOK87" s="392"/>
      <c r="EOL87" s="381"/>
      <c r="EOT87" s="392"/>
      <c r="EOU87" s="381"/>
      <c r="EPC87" s="392"/>
      <c r="EPD87" s="381"/>
      <c r="EPL87" s="392"/>
      <c r="EPM87" s="381"/>
      <c r="EPU87" s="392"/>
      <c r="EPV87" s="381"/>
      <c r="EQD87" s="392"/>
      <c r="EQE87" s="381"/>
      <c r="EQM87" s="392"/>
      <c r="EQN87" s="381"/>
      <c r="EQV87" s="392"/>
      <c r="EQW87" s="381"/>
      <c r="ERE87" s="392"/>
      <c r="ERF87" s="381"/>
      <c r="ERN87" s="392"/>
      <c r="ERO87" s="381"/>
      <c r="ERW87" s="392"/>
      <c r="ERX87" s="381"/>
      <c r="ESF87" s="392"/>
      <c r="ESG87" s="381"/>
      <c r="ESO87" s="392"/>
      <c r="ESP87" s="381"/>
      <c r="ESX87" s="392"/>
      <c r="ESY87" s="381"/>
      <c r="ETG87" s="392"/>
      <c r="ETH87" s="381"/>
      <c r="ETP87" s="392"/>
      <c r="ETQ87" s="381"/>
      <c r="ETY87" s="392"/>
      <c r="ETZ87" s="381"/>
      <c r="EUH87" s="392"/>
      <c r="EUI87" s="381"/>
      <c r="EUQ87" s="392"/>
      <c r="EUR87" s="381"/>
      <c r="EUZ87" s="392"/>
      <c r="EVA87" s="381"/>
      <c r="EVI87" s="392"/>
      <c r="EVJ87" s="381"/>
      <c r="EVR87" s="392"/>
      <c r="EVS87" s="381"/>
      <c r="EWA87" s="392"/>
      <c r="EWB87" s="381"/>
      <c r="EWJ87" s="392"/>
      <c r="EWK87" s="381"/>
      <c r="EWS87" s="392"/>
      <c r="EWT87" s="381"/>
      <c r="EXB87" s="392"/>
      <c r="EXC87" s="381"/>
      <c r="EXK87" s="392"/>
      <c r="EXL87" s="381"/>
      <c r="EXT87" s="392"/>
      <c r="EXU87" s="381"/>
      <c r="EYC87" s="392"/>
      <c r="EYD87" s="381"/>
      <c r="EYL87" s="392"/>
      <c r="EYM87" s="381"/>
      <c r="EYU87" s="392"/>
      <c r="EYV87" s="381"/>
      <c r="EZD87" s="392"/>
      <c r="EZE87" s="381"/>
      <c r="EZM87" s="392"/>
      <c r="EZN87" s="381"/>
      <c r="EZV87" s="392"/>
      <c r="EZW87" s="381"/>
      <c r="FAE87" s="392"/>
      <c r="FAF87" s="381"/>
      <c r="FAN87" s="392"/>
      <c r="FAO87" s="381"/>
      <c r="FAW87" s="392"/>
      <c r="FAX87" s="381"/>
      <c r="FBF87" s="392"/>
      <c r="FBG87" s="381"/>
      <c r="FBO87" s="392"/>
      <c r="FBP87" s="381"/>
      <c r="FBX87" s="392"/>
      <c r="FBY87" s="381"/>
      <c r="FCG87" s="392"/>
      <c r="FCH87" s="381"/>
      <c r="FCP87" s="392"/>
      <c r="FCQ87" s="381"/>
      <c r="FCY87" s="392"/>
      <c r="FCZ87" s="381"/>
      <c r="FDH87" s="392"/>
      <c r="FDI87" s="381"/>
      <c r="FDQ87" s="392"/>
      <c r="FDR87" s="381"/>
      <c r="FDZ87" s="392"/>
      <c r="FEA87" s="381"/>
      <c r="FEI87" s="392"/>
      <c r="FEJ87" s="381"/>
      <c r="FER87" s="392"/>
      <c r="FES87" s="381"/>
      <c r="FFA87" s="392"/>
      <c r="FFB87" s="381"/>
      <c r="FFJ87" s="392"/>
      <c r="FFK87" s="381"/>
      <c r="FFS87" s="392"/>
      <c r="FFT87" s="381"/>
      <c r="FGB87" s="392"/>
      <c r="FGC87" s="381"/>
      <c r="FGK87" s="392"/>
      <c r="FGL87" s="381"/>
      <c r="FGT87" s="392"/>
      <c r="FGU87" s="381"/>
      <c r="FHC87" s="392"/>
      <c r="FHD87" s="381"/>
      <c r="FHL87" s="392"/>
      <c r="FHM87" s="381"/>
      <c r="FHU87" s="392"/>
      <c r="FHV87" s="381"/>
      <c r="FID87" s="392"/>
      <c r="FIE87" s="381"/>
      <c r="FIM87" s="392"/>
      <c r="FIN87" s="381"/>
      <c r="FIV87" s="392"/>
      <c r="FIW87" s="381"/>
      <c r="FJE87" s="392"/>
      <c r="FJF87" s="381"/>
      <c r="FJN87" s="392"/>
      <c r="FJO87" s="381"/>
      <c r="FJW87" s="392"/>
      <c r="FJX87" s="381"/>
      <c r="FKF87" s="392"/>
      <c r="FKG87" s="381"/>
      <c r="FKO87" s="392"/>
      <c r="FKP87" s="381"/>
      <c r="FKX87" s="392"/>
      <c r="FKY87" s="381"/>
      <c r="FLG87" s="392"/>
      <c r="FLH87" s="381"/>
      <c r="FLP87" s="392"/>
      <c r="FLQ87" s="381"/>
      <c r="FLY87" s="392"/>
      <c r="FLZ87" s="381"/>
      <c r="FMH87" s="392"/>
      <c r="FMI87" s="381"/>
      <c r="FMQ87" s="392"/>
      <c r="FMR87" s="381"/>
      <c r="FMZ87" s="392"/>
      <c r="FNA87" s="381"/>
      <c r="FNI87" s="392"/>
      <c r="FNJ87" s="381"/>
      <c r="FNR87" s="392"/>
      <c r="FNS87" s="381"/>
      <c r="FOA87" s="392"/>
      <c r="FOB87" s="381"/>
      <c r="FOJ87" s="392"/>
      <c r="FOK87" s="381"/>
      <c r="FOS87" s="392"/>
      <c r="FOT87" s="381"/>
      <c r="FPB87" s="392"/>
      <c r="FPC87" s="381"/>
      <c r="FPK87" s="392"/>
      <c r="FPL87" s="381"/>
      <c r="FPT87" s="392"/>
      <c r="FPU87" s="381"/>
      <c r="FQC87" s="392"/>
      <c r="FQD87" s="381"/>
      <c r="FQL87" s="392"/>
      <c r="FQM87" s="381"/>
      <c r="FQU87" s="392"/>
      <c r="FQV87" s="381"/>
      <c r="FRD87" s="392"/>
      <c r="FRE87" s="381"/>
      <c r="FRM87" s="392"/>
      <c r="FRN87" s="381"/>
      <c r="FRV87" s="392"/>
      <c r="FRW87" s="381"/>
      <c r="FSE87" s="392"/>
      <c r="FSF87" s="381"/>
      <c r="FSN87" s="392"/>
      <c r="FSO87" s="381"/>
      <c r="FSW87" s="392"/>
      <c r="FSX87" s="381"/>
      <c r="FTF87" s="392"/>
      <c r="FTG87" s="381"/>
      <c r="FTO87" s="392"/>
      <c r="FTP87" s="381"/>
      <c r="FTX87" s="392"/>
      <c r="FTY87" s="381"/>
      <c r="FUG87" s="392"/>
      <c r="FUH87" s="381"/>
      <c r="FUP87" s="392"/>
      <c r="FUQ87" s="381"/>
      <c r="FUY87" s="392"/>
      <c r="FUZ87" s="381"/>
      <c r="FVH87" s="392"/>
      <c r="FVI87" s="381"/>
      <c r="FVQ87" s="392"/>
      <c r="FVR87" s="381"/>
      <c r="FVZ87" s="392"/>
      <c r="FWA87" s="381"/>
      <c r="FWI87" s="392"/>
      <c r="FWJ87" s="381"/>
      <c r="FWR87" s="392"/>
      <c r="FWS87" s="381"/>
      <c r="FXA87" s="392"/>
      <c r="FXB87" s="381"/>
      <c r="FXJ87" s="392"/>
      <c r="FXK87" s="381"/>
      <c r="FXS87" s="392"/>
      <c r="FXT87" s="381"/>
      <c r="FYB87" s="392"/>
      <c r="FYC87" s="381"/>
      <c r="FYK87" s="392"/>
      <c r="FYL87" s="381"/>
      <c r="FYT87" s="392"/>
      <c r="FYU87" s="381"/>
      <c r="FZC87" s="392"/>
      <c r="FZD87" s="381"/>
      <c r="FZL87" s="392"/>
      <c r="FZM87" s="381"/>
      <c r="FZU87" s="392"/>
      <c r="FZV87" s="381"/>
      <c r="GAD87" s="392"/>
      <c r="GAE87" s="381"/>
      <c r="GAM87" s="392"/>
      <c r="GAN87" s="381"/>
      <c r="GAV87" s="392"/>
      <c r="GAW87" s="381"/>
      <c r="GBE87" s="392"/>
      <c r="GBF87" s="381"/>
      <c r="GBN87" s="392"/>
      <c r="GBO87" s="381"/>
      <c r="GBW87" s="392"/>
      <c r="GBX87" s="381"/>
      <c r="GCF87" s="392"/>
      <c r="GCG87" s="381"/>
      <c r="GCO87" s="392"/>
      <c r="GCP87" s="381"/>
      <c r="GCX87" s="392"/>
      <c r="GCY87" s="381"/>
      <c r="GDG87" s="392"/>
      <c r="GDH87" s="381"/>
      <c r="GDP87" s="392"/>
      <c r="GDQ87" s="381"/>
      <c r="GDY87" s="392"/>
      <c r="GDZ87" s="381"/>
      <c r="GEH87" s="392"/>
      <c r="GEI87" s="381"/>
      <c r="GEQ87" s="392"/>
      <c r="GER87" s="381"/>
      <c r="GEZ87" s="392"/>
      <c r="GFA87" s="381"/>
      <c r="GFI87" s="392"/>
      <c r="GFJ87" s="381"/>
      <c r="GFR87" s="392"/>
      <c r="GFS87" s="381"/>
      <c r="GGA87" s="392"/>
      <c r="GGB87" s="381"/>
      <c r="GGJ87" s="392"/>
      <c r="GGK87" s="381"/>
      <c r="GGS87" s="392"/>
      <c r="GGT87" s="381"/>
      <c r="GHB87" s="392"/>
      <c r="GHC87" s="381"/>
      <c r="GHK87" s="392"/>
      <c r="GHL87" s="381"/>
      <c r="GHT87" s="392"/>
      <c r="GHU87" s="381"/>
      <c r="GIC87" s="392"/>
      <c r="GID87" s="381"/>
      <c r="GIL87" s="392"/>
      <c r="GIM87" s="381"/>
      <c r="GIU87" s="392"/>
      <c r="GIV87" s="381"/>
      <c r="GJD87" s="392"/>
      <c r="GJE87" s="381"/>
      <c r="GJM87" s="392"/>
      <c r="GJN87" s="381"/>
      <c r="GJV87" s="392"/>
      <c r="GJW87" s="381"/>
      <c r="GKE87" s="392"/>
      <c r="GKF87" s="381"/>
      <c r="GKN87" s="392"/>
      <c r="GKO87" s="381"/>
      <c r="GKW87" s="392"/>
      <c r="GKX87" s="381"/>
      <c r="GLF87" s="392"/>
      <c r="GLG87" s="381"/>
      <c r="GLO87" s="392"/>
      <c r="GLP87" s="381"/>
      <c r="GLX87" s="392"/>
      <c r="GLY87" s="381"/>
      <c r="GMG87" s="392"/>
      <c r="GMH87" s="381"/>
      <c r="GMP87" s="392"/>
      <c r="GMQ87" s="381"/>
      <c r="GMY87" s="392"/>
      <c r="GMZ87" s="381"/>
      <c r="GNH87" s="392"/>
      <c r="GNI87" s="381"/>
      <c r="GNQ87" s="392"/>
      <c r="GNR87" s="381"/>
      <c r="GNZ87" s="392"/>
      <c r="GOA87" s="381"/>
      <c r="GOI87" s="392"/>
      <c r="GOJ87" s="381"/>
      <c r="GOR87" s="392"/>
      <c r="GOS87" s="381"/>
      <c r="GPA87" s="392"/>
      <c r="GPB87" s="381"/>
      <c r="GPJ87" s="392"/>
      <c r="GPK87" s="381"/>
      <c r="GPS87" s="392"/>
      <c r="GPT87" s="381"/>
      <c r="GQB87" s="392"/>
      <c r="GQC87" s="381"/>
      <c r="GQK87" s="392"/>
      <c r="GQL87" s="381"/>
      <c r="GQT87" s="392"/>
      <c r="GQU87" s="381"/>
      <c r="GRC87" s="392"/>
      <c r="GRD87" s="381"/>
      <c r="GRL87" s="392"/>
      <c r="GRM87" s="381"/>
      <c r="GRU87" s="392"/>
      <c r="GRV87" s="381"/>
      <c r="GSD87" s="392"/>
      <c r="GSE87" s="381"/>
      <c r="GSM87" s="392"/>
      <c r="GSN87" s="381"/>
      <c r="GSV87" s="392"/>
      <c r="GSW87" s="381"/>
      <c r="GTE87" s="392"/>
      <c r="GTF87" s="381"/>
      <c r="GTN87" s="392"/>
      <c r="GTO87" s="381"/>
      <c r="GTW87" s="392"/>
      <c r="GTX87" s="381"/>
      <c r="GUF87" s="392"/>
      <c r="GUG87" s="381"/>
      <c r="GUO87" s="392"/>
      <c r="GUP87" s="381"/>
      <c r="GUX87" s="392"/>
      <c r="GUY87" s="381"/>
      <c r="GVG87" s="392"/>
      <c r="GVH87" s="381"/>
      <c r="GVP87" s="392"/>
      <c r="GVQ87" s="381"/>
      <c r="GVY87" s="392"/>
      <c r="GVZ87" s="381"/>
      <c r="GWH87" s="392"/>
      <c r="GWI87" s="381"/>
      <c r="GWQ87" s="392"/>
      <c r="GWR87" s="381"/>
      <c r="GWZ87" s="392"/>
      <c r="GXA87" s="381"/>
      <c r="GXI87" s="392"/>
      <c r="GXJ87" s="381"/>
      <c r="GXR87" s="392"/>
      <c r="GXS87" s="381"/>
      <c r="GYA87" s="392"/>
      <c r="GYB87" s="381"/>
      <c r="GYJ87" s="392"/>
      <c r="GYK87" s="381"/>
      <c r="GYS87" s="392"/>
      <c r="GYT87" s="381"/>
      <c r="GZB87" s="392"/>
      <c r="GZC87" s="381"/>
      <c r="GZK87" s="392"/>
      <c r="GZL87" s="381"/>
      <c r="GZT87" s="392"/>
      <c r="GZU87" s="381"/>
      <c r="HAC87" s="392"/>
      <c r="HAD87" s="381"/>
      <c r="HAL87" s="392"/>
      <c r="HAM87" s="381"/>
      <c r="HAU87" s="392"/>
      <c r="HAV87" s="381"/>
      <c r="HBD87" s="392"/>
      <c r="HBE87" s="381"/>
      <c r="HBM87" s="392"/>
      <c r="HBN87" s="381"/>
      <c r="HBV87" s="392"/>
      <c r="HBW87" s="381"/>
      <c r="HCE87" s="392"/>
      <c r="HCF87" s="381"/>
      <c r="HCN87" s="392"/>
      <c r="HCO87" s="381"/>
      <c r="HCW87" s="392"/>
      <c r="HCX87" s="381"/>
      <c r="HDF87" s="392"/>
      <c r="HDG87" s="381"/>
      <c r="HDO87" s="392"/>
      <c r="HDP87" s="381"/>
      <c r="HDX87" s="392"/>
      <c r="HDY87" s="381"/>
      <c r="HEG87" s="392"/>
      <c r="HEH87" s="381"/>
      <c r="HEP87" s="392"/>
      <c r="HEQ87" s="381"/>
      <c r="HEY87" s="392"/>
      <c r="HEZ87" s="381"/>
      <c r="HFH87" s="392"/>
      <c r="HFI87" s="381"/>
      <c r="HFQ87" s="392"/>
      <c r="HFR87" s="381"/>
      <c r="HFZ87" s="392"/>
      <c r="HGA87" s="381"/>
      <c r="HGI87" s="392"/>
      <c r="HGJ87" s="381"/>
      <c r="HGR87" s="392"/>
      <c r="HGS87" s="381"/>
      <c r="HHA87" s="392"/>
      <c r="HHB87" s="381"/>
      <c r="HHJ87" s="392"/>
      <c r="HHK87" s="381"/>
      <c r="HHS87" s="392"/>
      <c r="HHT87" s="381"/>
      <c r="HIB87" s="392"/>
      <c r="HIC87" s="381"/>
      <c r="HIK87" s="392"/>
      <c r="HIL87" s="381"/>
      <c r="HIT87" s="392"/>
      <c r="HIU87" s="381"/>
      <c r="HJC87" s="392"/>
      <c r="HJD87" s="381"/>
      <c r="HJL87" s="392"/>
      <c r="HJM87" s="381"/>
      <c r="HJU87" s="392"/>
      <c r="HJV87" s="381"/>
      <c r="HKD87" s="392"/>
      <c r="HKE87" s="381"/>
      <c r="HKM87" s="392"/>
      <c r="HKN87" s="381"/>
      <c r="HKV87" s="392"/>
      <c r="HKW87" s="381"/>
      <c r="HLE87" s="392"/>
      <c r="HLF87" s="381"/>
      <c r="HLN87" s="392"/>
      <c r="HLO87" s="381"/>
      <c r="HLW87" s="392"/>
      <c r="HLX87" s="381"/>
      <c r="HMF87" s="392"/>
      <c r="HMG87" s="381"/>
      <c r="HMO87" s="392"/>
      <c r="HMP87" s="381"/>
      <c r="HMX87" s="392"/>
      <c r="HMY87" s="381"/>
      <c r="HNG87" s="392"/>
      <c r="HNH87" s="381"/>
      <c r="HNP87" s="392"/>
      <c r="HNQ87" s="381"/>
      <c r="HNY87" s="392"/>
      <c r="HNZ87" s="381"/>
      <c r="HOH87" s="392"/>
      <c r="HOI87" s="381"/>
      <c r="HOQ87" s="392"/>
      <c r="HOR87" s="381"/>
      <c r="HOZ87" s="392"/>
      <c r="HPA87" s="381"/>
      <c r="HPI87" s="392"/>
      <c r="HPJ87" s="381"/>
      <c r="HPR87" s="392"/>
      <c r="HPS87" s="381"/>
      <c r="HQA87" s="392"/>
      <c r="HQB87" s="381"/>
      <c r="HQJ87" s="392"/>
      <c r="HQK87" s="381"/>
      <c r="HQS87" s="392"/>
      <c r="HQT87" s="381"/>
      <c r="HRB87" s="392"/>
      <c r="HRC87" s="381"/>
      <c r="HRK87" s="392"/>
      <c r="HRL87" s="381"/>
      <c r="HRT87" s="392"/>
      <c r="HRU87" s="381"/>
      <c r="HSC87" s="392"/>
      <c r="HSD87" s="381"/>
      <c r="HSL87" s="392"/>
      <c r="HSM87" s="381"/>
      <c r="HSU87" s="392"/>
      <c r="HSV87" s="381"/>
      <c r="HTD87" s="392"/>
      <c r="HTE87" s="381"/>
      <c r="HTM87" s="392"/>
      <c r="HTN87" s="381"/>
      <c r="HTV87" s="392"/>
      <c r="HTW87" s="381"/>
      <c r="HUE87" s="392"/>
      <c r="HUF87" s="381"/>
      <c r="HUN87" s="392"/>
      <c r="HUO87" s="381"/>
      <c r="HUW87" s="392"/>
      <c r="HUX87" s="381"/>
      <c r="HVF87" s="392"/>
      <c r="HVG87" s="381"/>
      <c r="HVO87" s="392"/>
      <c r="HVP87" s="381"/>
      <c r="HVX87" s="392"/>
      <c r="HVY87" s="381"/>
      <c r="HWG87" s="392"/>
      <c r="HWH87" s="381"/>
      <c r="HWP87" s="392"/>
      <c r="HWQ87" s="381"/>
      <c r="HWY87" s="392"/>
      <c r="HWZ87" s="381"/>
      <c r="HXH87" s="392"/>
      <c r="HXI87" s="381"/>
      <c r="HXQ87" s="392"/>
      <c r="HXR87" s="381"/>
      <c r="HXZ87" s="392"/>
      <c r="HYA87" s="381"/>
      <c r="HYI87" s="392"/>
      <c r="HYJ87" s="381"/>
      <c r="HYR87" s="392"/>
      <c r="HYS87" s="381"/>
      <c r="HZA87" s="392"/>
      <c r="HZB87" s="381"/>
      <c r="HZJ87" s="392"/>
      <c r="HZK87" s="381"/>
      <c r="HZS87" s="392"/>
      <c r="HZT87" s="381"/>
      <c r="IAB87" s="392"/>
      <c r="IAC87" s="381"/>
      <c r="IAK87" s="392"/>
      <c r="IAL87" s="381"/>
      <c r="IAT87" s="392"/>
      <c r="IAU87" s="381"/>
      <c r="IBC87" s="392"/>
      <c r="IBD87" s="381"/>
      <c r="IBL87" s="392"/>
      <c r="IBM87" s="381"/>
      <c r="IBU87" s="392"/>
      <c r="IBV87" s="381"/>
      <c r="ICD87" s="392"/>
      <c r="ICE87" s="381"/>
      <c r="ICM87" s="392"/>
      <c r="ICN87" s="381"/>
      <c r="ICV87" s="392"/>
      <c r="ICW87" s="381"/>
      <c r="IDE87" s="392"/>
      <c r="IDF87" s="381"/>
      <c r="IDN87" s="392"/>
      <c r="IDO87" s="381"/>
      <c r="IDW87" s="392"/>
      <c r="IDX87" s="381"/>
      <c r="IEF87" s="392"/>
      <c r="IEG87" s="381"/>
      <c r="IEO87" s="392"/>
      <c r="IEP87" s="381"/>
      <c r="IEX87" s="392"/>
      <c r="IEY87" s="381"/>
      <c r="IFG87" s="392"/>
      <c r="IFH87" s="381"/>
      <c r="IFP87" s="392"/>
      <c r="IFQ87" s="381"/>
      <c r="IFY87" s="392"/>
      <c r="IFZ87" s="381"/>
      <c r="IGH87" s="392"/>
      <c r="IGI87" s="381"/>
      <c r="IGQ87" s="392"/>
      <c r="IGR87" s="381"/>
      <c r="IGZ87" s="392"/>
      <c r="IHA87" s="381"/>
      <c r="IHI87" s="392"/>
      <c r="IHJ87" s="381"/>
      <c r="IHR87" s="392"/>
      <c r="IHS87" s="381"/>
      <c r="IIA87" s="392"/>
      <c r="IIB87" s="381"/>
      <c r="IIJ87" s="392"/>
      <c r="IIK87" s="381"/>
      <c r="IIS87" s="392"/>
      <c r="IIT87" s="381"/>
      <c r="IJB87" s="392"/>
      <c r="IJC87" s="381"/>
      <c r="IJK87" s="392"/>
      <c r="IJL87" s="381"/>
      <c r="IJT87" s="392"/>
      <c r="IJU87" s="381"/>
      <c r="IKC87" s="392"/>
      <c r="IKD87" s="381"/>
      <c r="IKL87" s="392"/>
      <c r="IKM87" s="381"/>
      <c r="IKU87" s="392"/>
      <c r="IKV87" s="381"/>
      <c r="ILD87" s="392"/>
      <c r="ILE87" s="381"/>
      <c r="ILM87" s="392"/>
      <c r="ILN87" s="381"/>
      <c r="ILV87" s="392"/>
      <c r="ILW87" s="381"/>
      <c r="IME87" s="392"/>
      <c r="IMF87" s="381"/>
      <c r="IMN87" s="392"/>
      <c r="IMO87" s="381"/>
      <c r="IMW87" s="392"/>
      <c r="IMX87" s="381"/>
      <c r="INF87" s="392"/>
      <c r="ING87" s="381"/>
      <c r="INO87" s="392"/>
      <c r="INP87" s="381"/>
      <c r="INX87" s="392"/>
      <c r="INY87" s="381"/>
      <c r="IOG87" s="392"/>
      <c r="IOH87" s="381"/>
      <c r="IOP87" s="392"/>
      <c r="IOQ87" s="381"/>
      <c r="IOY87" s="392"/>
      <c r="IOZ87" s="381"/>
      <c r="IPH87" s="392"/>
      <c r="IPI87" s="381"/>
      <c r="IPQ87" s="392"/>
      <c r="IPR87" s="381"/>
      <c r="IPZ87" s="392"/>
      <c r="IQA87" s="381"/>
      <c r="IQI87" s="392"/>
      <c r="IQJ87" s="381"/>
      <c r="IQR87" s="392"/>
      <c r="IQS87" s="381"/>
      <c r="IRA87" s="392"/>
      <c r="IRB87" s="381"/>
      <c r="IRJ87" s="392"/>
      <c r="IRK87" s="381"/>
      <c r="IRS87" s="392"/>
      <c r="IRT87" s="381"/>
      <c r="ISB87" s="392"/>
      <c r="ISC87" s="381"/>
      <c r="ISK87" s="392"/>
      <c r="ISL87" s="381"/>
      <c r="IST87" s="392"/>
      <c r="ISU87" s="381"/>
      <c r="ITC87" s="392"/>
      <c r="ITD87" s="381"/>
      <c r="ITL87" s="392"/>
      <c r="ITM87" s="381"/>
      <c r="ITU87" s="392"/>
      <c r="ITV87" s="381"/>
      <c r="IUD87" s="392"/>
      <c r="IUE87" s="381"/>
      <c r="IUM87" s="392"/>
      <c r="IUN87" s="381"/>
      <c r="IUV87" s="392"/>
      <c r="IUW87" s="381"/>
      <c r="IVE87" s="392"/>
      <c r="IVF87" s="381"/>
      <c r="IVN87" s="392"/>
      <c r="IVO87" s="381"/>
      <c r="IVW87" s="392"/>
      <c r="IVX87" s="381"/>
      <c r="IWF87" s="392"/>
      <c r="IWG87" s="381"/>
      <c r="IWO87" s="392"/>
      <c r="IWP87" s="381"/>
      <c r="IWX87" s="392"/>
      <c r="IWY87" s="381"/>
      <c r="IXG87" s="392"/>
      <c r="IXH87" s="381"/>
      <c r="IXP87" s="392"/>
      <c r="IXQ87" s="381"/>
      <c r="IXY87" s="392"/>
      <c r="IXZ87" s="381"/>
      <c r="IYH87" s="392"/>
      <c r="IYI87" s="381"/>
      <c r="IYQ87" s="392"/>
      <c r="IYR87" s="381"/>
      <c r="IYZ87" s="392"/>
      <c r="IZA87" s="381"/>
      <c r="IZI87" s="392"/>
      <c r="IZJ87" s="381"/>
      <c r="IZR87" s="392"/>
      <c r="IZS87" s="381"/>
      <c r="JAA87" s="392"/>
      <c r="JAB87" s="381"/>
      <c r="JAJ87" s="392"/>
      <c r="JAK87" s="381"/>
      <c r="JAS87" s="392"/>
      <c r="JAT87" s="381"/>
      <c r="JBB87" s="392"/>
      <c r="JBC87" s="381"/>
      <c r="JBK87" s="392"/>
      <c r="JBL87" s="381"/>
      <c r="JBT87" s="392"/>
      <c r="JBU87" s="381"/>
      <c r="JCC87" s="392"/>
      <c r="JCD87" s="381"/>
      <c r="JCL87" s="392"/>
      <c r="JCM87" s="381"/>
      <c r="JCU87" s="392"/>
      <c r="JCV87" s="381"/>
      <c r="JDD87" s="392"/>
      <c r="JDE87" s="381"/>
      <c r="JDM87" s="392"/>
      <c r="JDN87" s="381"/>
      <c r="JDV87" s="392"/>
      <c r="JDW87" s="381"/>
      <c r="JEE87" s="392"/>
      <c r="JEF87" s="381"/>
      <c r="JEN87" s="392"/>
      <c r="JEO87" s="381"/>
      <c r="JEW87" s="392"/>
      <c r="JEX87" s="381"/>
      <c r="JFF87" s="392"/>
      <c r="JFG87" s="381"/>
      <c r="JFO87" s="392"/>
      <c r="JFP87" s="381"/>
      <c r="JFX87" s="392"/>
      <c r="JFY87" s="381"/>
      <c r="JGG87" s="392"/>
      <c r="JGH87" s="381"/>
      <c r="JGP87" s="392"/>
      <c r="JGQ87" s="381"/>
      <c r="JGY87" s="392"/>
      <c r="JGZ87" s="381"/>
      <c r="JHH87" s="392"/>
      <c r="JHI87" s="381"/>
      <c r="JHQ87" s="392"/>
      <c r="JHR87" s="381"/>
      <c r="JHZ87" s="392"/>
      <c r="JIA87" s="381"/>
      <c r="JII87" s="392"/>
      <c r="JIJ87" s="381"/>
      <c r="JIR87" s="392"/>
      <c r="JIS87" s="381"/>
      <c r="JJA87" s="392"/>
      <c r="JJB87" s="381"/>
      <c r="JJJ87" s="392"/>
      <c r="JJK87" s="381"/>
      <c r="JJS87" s="392"/>
      <c r="JJT87" s="381"/>
      <c r="JKB87" s="392"/>
      <c r="JKC87" s="381"/>
      <c r="JKK87" s="392"/>
      <c r="JKL87" s="381"/>
      <c r="JKT87" s="392"/>
      <c r="JKU87" s="381"/>
      <c r="JLC87" s="392"/>
      <c r="JLD87" s="381"/>
      <c r="JLL87" s="392"/>
      <c r="JLM87" s="381"/>
      <c r="JLU87" s="392"/>
      <c r="JLV87" s="381"/>
      <c r="JMD87" s="392"/>
      <c r="JME87" s="381"/>
      <c r="JMM87" s="392"/>
      <c r="JMN87" s="381"/>
      <c r="JMV87" s="392"/>
      <c r="JMW87" s="381"/>
      <c r="JNE87" s="392"/>
      <c r="JNF87" s="381"/>
      <c r="JNN87" s="392"/>
      <c r="JNO87" s="381"/>
      <c r="JNW87" s="392"/>
      <c r="JNX87" s="381"/>
      <c r="JOF87" s="392"/>
      <c r="JOG87" s="381"/>
      <c r="JOO87" s="392"/>
      <c r="JOP87" s="381"/>
      <c r="JOX87" s="392"/>
      <c r="JOY87" s="381"/>
      <c r="JPG87" s="392"/>
      <c r="JPH87" s="381"/>
      <c r="JPP87" s="392"/>
      <c r="JPQ87" s="381"/>
      <c r="JPY87" s="392"/>
      <c r="JPZ87" s="381"/>
      <c r="JQH87" s="392"/>
      <c r="JQI87" s="381"/>
      <c r="JQQ87" s="392"/>
      <c r="JQR87" s="381"/>
      <c r="JQZ87" s="392"/>
      <c r="JRA87" s="381"/>
      <c r="JRI87" s="392"/>
      <c r="JRJ87" s="381"/>
      <c r="JRR87" s="392"/>
      <c r="JRS87" s="381"/>
      <c r="JSA87" s="392"/>
      <c r="JSB87" s="381"/>
      <c r="JSJ87" s="392"/>
      <c r="JSK87" s="381"/>
      <c r="JSS87" s="392"/>
      <c r="JST87" s="381"/>
      <c r="JTB87" s="392"/>
      <c r="JTC87" s="381"/>
      <c r="JTK87" s="392"/>
      <c r="JTL87" s="381"/>
      <c r="JTT87" s="392"/>
      <c r="JTU87" s="381"/>
      <c r="JUC87" s="392"/>
      <c r="JUD87" s="381"/>
      <c r="JUL87" s="392"/>
      <c r="JUM87" s="381"/>
      <c r="JUU87" s="392"/>
      <c r="JUV87" s="381"/>
      <c r="JVD87" s="392"/>
      <c r="JVE87" s="381"/>
      <c r="JVM87" s="392"/>
      <c r="JVN87" s="381"/>
      <c r="JVV87" s="392"/>
      <c r="JVW87" s="381"/>
      <c r="JWE87" s="392"/>
      <c r="JWF87" s="381"/>
      <c r="JWN87" s="392"/>
      <c r="JWO87" s="381"/>
      <c r="JWW87" s="392"/>
      <c r="JWX87" s="381"/>
      <c r="JXF87" s="392"/>
      <c r="JXG87" s="381"/>
      <c r="JXO87" s="392"/>
      <c r="JXP87" s="381"/>
      <c r="JXX87" s="392"/>
      <c r="JXY87" s="381"/>
      <c r="JYG87" s="392"/>
      <c r="JYH87" s="381"/>
      <c r="JYP87" s="392"/>
      <c r="JYQ87" s="381"/>
      <c r="JYY87" s="392"/>
      <c r="JYZ87" s="381"/>
      <c r="JZH87" s="392"/>
      <c r="JZI87" s="381"/>
      <c r="JZQ87" s="392"/>
      <c r="JZR87" s="381"/>
      <c r="JZZ87" s="392"/>
      <c r="KAA87" s="381"/>
      <c r="KAI87" s="392"/>
      <c r="KAJ87" s="381"/>
      <c r="KAR87" s="392"/>
      <c r="KAS87" s="381"/>
      <c r="KBA87" s="392"/>
      <c r="KBB87" s="381"/>
      <c r="KBJ87" s="392"/>
      <c r="KBK87" s="381"/>
      <c r="KBS87" s="392"/>
      <c r="KBT87" s="381"/>
      <c r="KCB87" s="392"/>
      <c r="KCC87" s="381"/>
      <c r="KCK87" s="392"/>
      <c r="KCL87" s="381"/>
      <c r="KCT87" s="392"/>
      <c r="KCU87" s="381"/>
      <c r="KDC87" s="392"/>
      <c r="KDD87" s="381"/>
      <c r="KDL87" s="392"/>
      <c r="KDM87" s="381"/>
      <c r="KDU87" s="392"/>
      <c r="KDV87" s="381"/>
      <c r="KED87" s="392"/>
      <c r="KEE87" s="381"/>
      <c r="KEM87" s="392"/>
      <c r="KEN87" s="381"/>
      <c r="KEV87" s="392"/>
      <c r="KEW87" s="381"/>
      <c r="KFE87" s="392"/>
      <c r="KFF87" s="381"/>
      <c r="KFN87" s="392"/>
      <c r="KFO87" s="381"/>
      <c r="KFW87" s="392"/>
      <c r="KFX87" s="381"/>
      <c r="KGF87" s="392"/>
      <c r="KGG87" s="381"/>
      <c r="KGO87" s="392"/>
      <c r="KGP87" s="381"/>
      <c r="KGX87" s="392"/>
      <c r="KGY87" s="381"/>
      <c r="KHG87" s="392"/>
      <c r="KHH87" s="381"/>
      <c r="KHP87" s="392"/>
      <c r="KHQ87" s="381"/>
      <c r="KHY87" s="392"/>
      <c r="KHZ87" s="381"/>
      <c r="KIH87" s="392"/>
      <c r="KII87" s="381"/>
      <c r="KIQ87" s="392"/>
      <c r="KIR87" s="381"/>
      <c r="KIZ87" s="392"/>
      <c r="KJA87" s="381"/>
      <c r="KJI87" s="392"/>
      <c r="KJJ87" s="381"/>
      <c r="KJR87" s="392"/>
      <c r="KJS87" s="381"/>
      <c r="KKA87" s="392"/>
      <c r="KKB87" s="381"/>
      <c r="KKJ87" s="392"/>
      <c r="KKK87" s="381"/>
      <c r="KKS87" s="392"/>
      <c r="KKT87" s="381"/>
      <c r="KLB87" s="392"/>
      <c r="KLC87" s="381"/>
      <c r="KLK87" s="392"/>
      <c r="KLL87" s="381"/>
      <c r="KLT87" s="392"/>
      <c r="KLU87" s="381"/>
      <c r="KMC87" s="392"/>
      <c r="KMD87" s="381"/>
      <c r="KML87" s="392"/>
      <c r="KMM87" s="381"/>
      <c r="KMU87" s="392"/>
      <c r="KMV87" s="381"/>
      <c r="KND87" s="392"/>
      <c r="KNE87" s="381"/>
      <c r="KNM87" s="392"/>
      <c r="KNN87" s="381"/>
      <c r="KNV87" s="392"/>
      <c r="KNW87" s="381"/>
      <c r="KOE87" s="392"/>
      <c r="KOF87" s="381"/>
      <c r="KON87" s="392"/>
      <c r="KOO87" s="381"/>
      <c r="KOW87" s="392"/>
      <c r="KOX87" s="381"/>
      <c r="KPF87" s="392"/>
      <c r="KPG87" s="381"/>
      <c r="KPO87" s="392"/>
      <c r="KPP87" s="381"/>
      <c r="KPX87" s="392"/>
      <c r="KPY87" s="381"/>
      <c r="KQG87" s="392"/>
      <c r="KQH87" s="381"/>
      <c r="KQP87" s="392"/>
      <c r="KQQ87" s="381"/>
      <c r="KQY87" s="392"/>
      <c r="KQZ87" s="381"/>
      <c r="KRH87" s="392"/>
      <c r="KRI87" s="381"/>
      <c r="KRQ87" s="392"/>
      <c r="KRR87" s="381"/>
      <c r="KRZ87" s="392"/>
      <c r="KSA87" s="381"/>
      <c r="KSI87" s="392"/>
      <c r="KSJ87" s="381"/>
      <c r="KSR87" s="392"/>
      <c r="KSS87" s="381"/>
      <c r="KTA87" s="392"/>
      <c r="KTB87" s="381"/>
      <c r="KTJ87" s="392"/>
      <c r="KTK87" s="381"/>
      <c r="KTS87" s="392"/>
      <c r="KTT87" s="381"/>
      <c r="KUB87" s="392"/>
      <c r="KUC87" s="381"/>
      <c r="KUK87" s="392"/>
      <c r="KUL87" s="381"/>
      <c r="KUT87" s="392"/>
      <c r="KUU87" s="381"/>
      <c r="KVC87" s="392"/>
      <c r="KVD87" s="381"/>
      <c r="KVL87" s="392"/>
      <c r="KVM87" s="381"/>
      <c r="KVU87" s="392"/>
      <c r="KVV87" s="381"/>
      <c r="KWD87" s="392"/>
      <c r="KWE87" s="381"/>
      <c r="KWM87" s="392"/>
      <c r="KWN87" s="381"/>
      <c r="KWV87" s="392"/>
      <c r="KWW87" s="381"/>
      <c r="KXE87" s="392"/>
      <c r="KXF87" s="381"/>
      <c r="KXN87" s="392"/>
      <c r="KXO87" s="381"/>
      <c r="KXW87" s="392"/>
      <c r="KXX87" s="381"/>
      <c r="KYF87" s="392"/>
      <c r="KYG87" s="381"/>
      <c r="KYO87" s="392"/>
      <c r="KYP87" s="381"/>
      <c r="KYX87" s="392"/>
      <c r="KYY87" s="381"/>
      <c r="KZG87" s="392"/>
      <c r="KZH87" s="381"/>
      <c r="KZP87" s="392"/>
      <c r="KZQ87" s="381"/>
      <c r="KZY87" s="392"/>
      <c r="KZZ87" s="381"/>
      <c r="LAH87" s="392"/>
      <c r="LAI87" s="381"/>
      <c r="LAQ87" s="392"/>
      <c r="LAR87" s="381"/>
      <c r="LAZ87" s="392"/>
      <c r="LBA87" s="381"/>
      <c r="LBI87" s="392"/>
      <c r="LBJ87" s="381"/>
      <c r="LBR87" s="392"/>
      <c r="LBS87" s="381"/>
      <c r="LCA87" s="392"/>
      <c r="LCB87" s="381"/>
      <c r="LCJ87" s="392"/>
      <c r="LCK87" s="381"/>
      <c r="LCS87" s="392"/>
      <c r="LCT87" s="381"/>
      <c r="LDB87" s="392"/>
      <c r="LDC87" s="381"/>
      <c r="LDK87" s="392"/>
      <c r="LDL87" s="381"/>
      <c r="LDT87" s="392"/>
      <c r="LDU87" s="381"/>
      <c r="LEC87" s="392"/>
      <c r="LED87" s="381"/>
      <c r="LEL87" s="392"/>
      <c r="LEM87" s="381"/>
      <c r="LEU87" s="392"/>
      <c r="LEV87" s="381"/>
      <c r="LFD87" s="392"/>
      <c r="LFE87" s="381"/>
      <c r="LFM87" s="392"/>
      <c r="LFN87" s="381"/>
      <c r="LFV87" s="392"/>
      <c r="LFW87" s="381"/>
      <c r="LGE87" s="392"/>
      <c r="LGF87" s="381"/>
      <c r="LGN87" s="392"/>
      <c r="LGO87" s="381"/>
      <c r="LGW87" s="392"/>
      <c r="LGX87" s="381"/>
      <c r="LHF87" s="392"/>
      <c r="LHG87" s="381"/>
      <c r="LHO87" s="392"/>
      <c r="LHP87" s="381"/>
      <c r="LHX87" s="392"/>
      <c r="LHY87" s="381"/>
      <c r="LIG87" s="392"/>
      <c r="LIH87" s="381"/>
      <c r="LIP87" s="392"/>
      <c r="LIQ87" s="381"/>
      <c r="LIY87" s="392"/>
      <c r="LIZ87" s="381"/>
      <c r="LJH87" s="392"/>
      <c r="LJI87" s="381"/>
      <c r="LJQ87" s="392"/>
      <c r="LJR87" s="381"/>
      <c r="LJZ87" s="392"/>
      <c r="LKA87" s="381"/>
      <c r="LKI87" s="392"/>
      <c r="LKJ87" s="381"/>
      <c r="LKR87" s="392"/>
      <c r="LKS87" s="381"/>
      <c r="LLA87" s="392"/>
      <c r="LLB87" s="381"/>
      <c r="LLJ87" s="392"/>
      <c r="LLK87" s="381"/>
      <c r="LLS87" s="392"/>
      <c r="LLT87" s="381"/>
      <c r="LMB87" s="392"/>
      <c r="LMC87" s="381"/>
      <c r="LMK87" s="392"/>
      <c r="LML87" s="381"/>
      <c r="LMT87" s="392"/>
      <c r="LMU87" s="381"/>
      <c r="LNC87" s="392"/>
      <c r="LND87" s="381"/>
      <c r="LNL87" s="392"/>
      <c r="LNM87" s="381"/>
      <c r="LNU87" s="392"/>
      <c r="LNV87" s="381"/>
      <c r="LOD87" s="392"/>
      <c r="LOE87" s="381"/>
      <c r="LOM87" s="392"/>
      <c r="LON87" s="381"/>
      <c r="LOV87" s="392"/>
      <c r="LOW87" s="381"/>
      <c r="LPE87" s="392"/>
      <c r="LPF87" s="381"/>
      <c r="LPN87" s="392"/>
      <c r="LPO87" s="381"/>
      <c r="LPW87" s="392"/>
      <c r="LPX87" s="381"/>
      <c r="LQF87" s="392"/>
      <c r="LQG87" s="381"/>
      <c r="LQO87" s="392"/>
      <c r="LQP87" s="381"/>
      <c r="LQX87" s="392"/>
      <c r="LQY87" s="381"/>
      <c r="LRG87" s="392"/>
      <c r="LRH87" s="381"/>
      <c r="LRP87" s="392"/>
      <c r="LRQ87" s="381"/>
      <c r="LRY87" s="392"/>
      <c r="LRZ87" s="381"/>
      <c r="LSH87" s="392"/>
      <c r="LSI87" s="381"/>
      <c r="LSQ87" s="392"/>
      <c r="LSR87" s="381"/>
      <c r="LSZ87" s="392"/>
      <c r="LTA87" s="381"/>
      <c r="LTI87" s="392"/>
      <c r="LTJ87" s="381"/>
      <c r="LTR87" s="392"/>
      <c r="LTS87" s="381"/>
      <c r="LUA87" s="392"/>
      <c r="LUB87" s="381"/>
      <c r="LUJ87" s="392"/>
      <c r="LUK87" s="381"/>
      <c r="LUS87" s="392"/>
      <c r="LUT87" s="381"/>
      <c r="LVB87" s="392"/>
      <c r="LVC87" s="381"/>
      <c r="LVK87" s="392"/>
      <c r="LVL87" s="381"/>
      <c r="LVT87" s="392"/>
      <c r="LVU87" s="381"/>
      <c r="LWC87" s="392"/>
      <c r="LWD87" s="381"/>
      <c r="LWL87" s="392"/>
      <c r="LWM87" s="381"/>
      <c r="LWU87" s="392"/>
      <c r="LWV87" s="381"/>
      <c r="LXD87" s="392"/>
      <c r="LXE87" s="381"/>
      <c r="LXM87" s="392"/>
      <c r="LXN87" s="381"/>
      <c r="LXV87" s="392"/>
      <c r="LXW87" s="381"/>
      <c r="LYE87" s="392"/>
      <c r="LYF87" s="381"/>
      <c r="LYN87" s="392"/>
      <c r="LYO87" s="381"/>
      <c r="LYW87" s="392"/>
      <c r="LYX87" s="381"/>
      <c r="LZF87" s="392"/>
      <c r="LZG87" s="381"/>
      <c r="LZO87" s="392"/>
      <c r="LZP87" s="381"/>
      <c r="LZX87" s="392"/>
      <c r="LZY87" s="381"/>
      <c r="MAG87" s="392"/>
      <c r="MAH87" s="381"/>
      <c r="MAP87" s="392"/>
      <c r="MAQ87" s="381"/>
      <c r="MAY87" s="392"/>
      <c r="MAZ87" s="381"/>
      <c r="MBH87" s="392"/>
      <c r="MBI87" s="381"/>
      <c r="MBQ87" s="392"/>
      <c r="MBR87" s="381"/>
      <c r="MBZ87" s="392"/>
      <c r="MCA87" s="381"/>
      <c r="MCI87" s="392"/>
      <c r="MCJ87" s="381"/>
      <c r="MCR87" s="392"/>
      <c r="MCS87" s="381"/>
      <c r="MDA87" s="392"/>
      <c r="MDB87" s="381"/>
      <c r="MDJ87" s="392"/>
      <c r="MDK87" s="381"/>
      <c r="MDS87" s="392"/>
      <c r="MDT87" s="381"/>
      <c r="MEB87" s="392"/>
      <c r="MEC87" s="381"/>
      <c r="MEK87" s="392"/>
      <c r="MEL87" s="381"/>
      <c r="MET87" s="392"/>
      <c r="MEU87" s="381"/>
      <c r="MFC87" s="392"/>
      <c r="MFD87" s="381"/>
      <c r="MFL87" s="392"/>
      <c r="MFM87" s="381"/>
      <c r="MFU87" s="392"/>
      <c r="MFV87" s="381"/>
      <c r="MGD87" s="392"/>
      <c r="MGE87" s="381"/>
      <c r="MGM87" s="392"/>
      <c r="MGN87" s="381"/>
      <c r="MGV87" s="392"/>
      <c r="MGW87" s="381"/>
      <c r="MHE87" s="392"/>
      <c r="MHF87" s="381"/>
      <c r="MHN87" s="392"/>
      <c r="MHO87" s="381"/>
      <c r="MHW87" s="392"/>
      <c r="MHX87" s="381"/>
      <c r="MIF87" s="392"/>
      <c r="MIG87" s="381"/>
      <c r="MIO87" s="392"/>
      <c r="MIP87" s="381"/>
      <c r="MIX87" s="392"/>
      <c r="MIY87" s="381"/>
      <c r="MJG87" s="392"/>
      <c r="MJH87" s="381"/>
      <c r="MJP87" s="392"/>
      <c r="MJQ87" s="381"/>
      <c r="MJY87" s="392"/>
      <c r="MJZ87" s="381"/>
      <c r="MKH87" s="392"/>
      <c r="MKI87" s="381"/>
      <c r="MKQ87" s="392"/>
      <c r="MKR87" s="381"/>
      <c r="MKZ87" s="392"/>
      <c r="MLA87" s="381"/>
      <c r="MLI87" s="392"/>
      <c r="MLJ87" s="381"/>
      <c r="MLR87" s="392"/>
      <c r="MLS87" s="381"/>
      <c r="MMA87" s="392"/>
      <c r="MMB87" s="381"/>
      <c r="MMJ87" s="392"/>
      <c r="MMK87" s="381"/>
      <c r="MMS87" s="392"/>
      <c r="MMT87" s="381"/>
      <c r="MNB87" s="392"/>
      <c r="MNC87" s="381"/>
      <c r="MNK87" s="392"/>
      <c r="MNL87" s="381"/>
      <c r="MNT87" s="392"/>
      <c r="MNU87" s="381"/>
      <c r="MOC87" s="392"/>
      <c r="MOD87" s="381"/>
      <c r="MOL87" s="392"/>
      <c r="MOM87" s="381"/>
      <c r="MOU87" s="392"/>
      <c r="MOV87" s="381"/>
      <c r="MPD87" s="392"/>
      <c r="MPE87" s="381"/>
      <c r="MPM87" s="392"/>
      <c r="MPN87" s="381"/>
      <c r="MPV87" s="392"/>
      <c r="MPW87" s="381"/>
      <c r="MQE87" s="392"/>
      <c r="MQF87" s="381"/>
      <c r="MQN87" s="392"/>
      <c r="MQO87" s="381"/>
      <c r="MQW87" s="392"/>
      <c r="MQX87" s="381"/>
      <c r="MRF87" s="392"/>
      <c r="MRG87" s="381"/>
      <c r="MRO87" s="392"/>
      <c r="MRP87" s="381"/>
      <c r="MRX87" s="392"/>
      <c r="MRY87" s="381"/>
      <c r="MSG87" s="392"/>
      <c r="MSH87" s="381"/>
      <c r="MSP87" s="392"/>
      <c r="MSQ87" s="381"/>
      <c r="MSY87" s="392"/>
      <c r="MSZ87" s="381"/>
      <c r="MTH87" s="392"/>
      <c r="MTI87" s="381"/>
      <c r="MTQ87" s="392"/>
      <c r="MTR87" s="381"/>
      <c r="MTZ87" s="392"/>
      <c r="MUA87" s="381"/>
      <c r="MUI87" s="392"/>
      <c r="MUJ87" s="381"/>
      <c r="MUR87" s="392"/>
      <c r="MUS87" s="381"/>
      <c r="MVA87" s="392"/>
      <c r="MVB87" s="381"/>
      <c r="MVJ87" s="392"/>
      <c r="MVK87" s="381"/>
      <c r="MVS87" s="392"/>
      <c r="MVT87" s="381"/>
      <c r="MWB87" s="392"/>
      <c r="MWC87" s="381"/>
      <c r="MWK87" s="392"/>
      <c r="MWL87" s="381"/>
      <c r="MWT87" s="392"/>
      <c r="MWU87" s="381"/>
      <c r="MXC87" s="392"/>
      <c r="MXD87" s="381"/>
      <c r="MXL87" s="392"/>
      <c r="MXM87" s="381"/>
      <c r="MXU87" s="392"/>
      <c r="MXV87" s="381"/>
      <c r="MYD87" s="392"/>
      <c r="MYE87" s="381"/>
      <c r="MYM87" s="392"/>
      <c r="MYN87" s="381"/>
      <c r="MYV87" s="392"/>
      <c r="MYW87" s="381"/>
      <c r="MZE87" s="392"/>
      <c r="MZF87" s="381"/>
      <c r="MZN87" s="392"/>
      <c r="MZO87" s="381"/>
      <c r="MZW87" s="392"/>
      <c r="MZX87" s="381"/>
      <c r="NAF87" s="392"/>
      <c r="NAG87" s="381"/>
      <c r="NAO87" s="392"/>
      <c r="NAP87" s="381"/>
      <c r="NAX87" s="392"/>
      <c r="NAY87" s="381"/>
      <c r="NBG87" s="392"/>
      <c r="NBH87" s="381"/>
      <c r="NBP87" s="392"/>
      <c r="NBQ87" s="381"/>
      <c r="NBY87" s="392"/>
      <c r="NBZ87" s="381"/>
      <c r="NCH87" s="392"/>
      <c r="NCI87" s="381"/>
      <c r="NCQ87" s="392"/>
      <c r="NCR87" s="381"/>
      <c r="NCZ87" s="392"/>
      <c r="NDA87" s="381"/>
      <c r="NDI87" s="392"/>
      <c r="NDJ87" s="381"/>
      <c r="NDR87" s="392"/>
      <c r="NDS87" s="381"/>
      <c r="NEA87" s="392"/>
      <c r="NEB87" s="381"/>
      <c r="NEJ87" s="392"/>
      <c r="NEK87" s="381"/>
      <c r="NES87" s="392"/>
      <c r="NET87" s="381"/>
      <c r="NFB87" s="392"/>
      <c r="NFC87" s="381"/>
      <c r="NFK87" s="392"/>
      <c r="NFL87" s="381"/>
      <c r="NFT87" s="392"/>
      <c r="NFU87" s="381"/>
      <c r="NGC87" s="392"/>
      <c r="NGD87" s="381"/>
      <c r="NGL87" s="392"/>
      <c r="NGM87" s="381"/>
      <c r="NGU87" s="392"/>
      <c r="NGV87" s="381"/>
      <c r="NHD87" s="392"/>
      <c r="NHE87" s="381"/>
      <c r="NHM87" s="392"/>
      <c r="NHN87" s="381"/>
      <c r="NHV87" s="392"/>
      <c r="NHW87" s="381"/>
      <c r="NIE87" s="392"/>
      <c r="NIF87" s="381"/>
      <c r="NIN87" s="392"/>
      <c r="NIO87" s="381"/>
      <c r="NIW87" s="392"/>
      <c r="NIX87" s="381"/>
      <c r="NJF87" s="392"/>
      <c r="NJG87" s="381"/>
      <c r="NJO87" s="392"/>
      <c r="NJP87" s="381"/>
      <c r="NJX87" s="392"/>
      <c r="NJY87" s="381"/>
      <c r="NKG87" s="392"/>
      <c r="NKH87" s="381"/>
      <c r="NKP87" s="392"/>
      <c r="NKQ87" s="381"/>
      <c r="NKY87" s="392"/>
      <c r="NKZ87" s="381"/>
      <c r="NLH87" s="392"/>
      <c r="NLI87" s="381"/>
      <c r="NLQ87" s="392"/>
      <c r="NLR87" s="381"/>
      <c r="NLZ87" s="392"/>
      <c r="NMA87" s="381"/>
      <c r="NMI87" s="392"/>
      <c r="NMJ87" s="381"/>
      <c r="NMR87" s="392"/>
      <c r="NMS87" s="381"/>
      <c r="NNA87" s="392"/>
      <c r="NNB87" s="381"/>
      <c r="NNJ87" s="392"/>
      <c r="NNK87" s="381"/>
      <c r="NNS87" s="392"/>
      <c r="NNT87" s="381"/>
      <c r="NOB87" s="392"/>
      <c r="NOC87" s="381"/>
      <c r="NOK87" s="392"/>
      <c r="NOL87" s="381"/>
      <c r="NOT87" s="392"/>
      <c r="NOU87" s="381"/>
      <c r="NPC87" s="392"/>
      <c r="NPD87" s="381"/>
      <c r="NPL87" s="392"/>
      <c r="NPM87" s="381"/>
      <c r="NPU87" s="392"/>
      <c r="NPV87" s="381"/>
      <c r="NQD87" s="392"/>
      <c r="NQE87" s="381"/>
      <c r="NQM87" s="392"/>
      <c r="NQN87" s="381"/>
      <c r="NQV87" s="392"/>
      <c r="NQW87" s="381"/>
      <c r="NRE87" s="392"/>
      <c r="NRF87" s="381"/>
      <c r="NRN87" s="392"/>
      <c r="NRO87" s="381"/>
      <c r="NRW87" s="392"/>
      <c r="NRX87" s="381"/>
      <c r="NSF87" s="392"/>
      <c r="NSG87" s="381"/>
      <c r="NSO87" s="392"/>
      <c r="NSP87" s="381"/>
      <c r="NSX87" s="392"/>
      <c r="NSY87" s="381"/>
      <c r="NTG87" s="392"/>
      <c r="NTH87" s="381"/>
      <c r="NTP87" s="392"/>
      <c r="NTQ87" s="381"/>
      <c r="NTY87" s="392"/>
      <c r="NTZ87" s="381"/>
      <c r="NUH87" s="392"/>
      <c r="NUI87" s="381"/>
      <c r="NUQ87" s="392"/>
      <c r="NUR87" s="381"/>
      <c r="NUZ87" s="392"/>
      <c r="NVA87" s="381"/>
      <c r="NVI87" s="392"/>
      <c r="NVJ87" s="381"/>
      <c r="NVR87" s="392"/>
      <c r="NVS87" s="381"/>
      <c r="NWA87" s="392"/>
      <c r="NWB87" s="381"/>
      <c r="NWJ87" s="392"/>
      <c r="NWK87" s="381"/>
      <c r="NWS87" s="392"/>
      <c r="NWT87" s="381"/>
      <c r="NXB87" s="392"/>
      <c r="NXC87" s="381"/>
      <c r="NXK87" s="392"/>
      <c r="NXL87" s="381"/>
      <c r="NXT87" s="392"/>
      <c r="NXU87" s="381"/>
      <c r="NYC87" s="392"/>
      <c r="NYD87" s="381"/>
      <c r="NYL87" s="392"/>
      <c r="NYM87" s="381"/>
      <c r="NYU87" s="392"/>
      <c r="NYV87" s="381"/>
      <c r="NZD87" s="392"/>
      <c r="NZE87" s="381"/>
      <c r="NZM87" s="392"/>
      <c r="NZN87" s="381"/>
      <c r="NZV87" s="392"/>
      <c r="NZW87" s="381"/>
      <c r="OAE87" s="392"/>
      <c r="OAF87" s="381"/>
      <c r="OAN87" s="392"/>
      <c r="OAO87" s="381"/>
      <c r="OAW87" s="392"/>
      <c r="OAX87" s="381"/>
      <c r="OBF87" s="392"/>
      <c r="OBG87" s="381"/>
      <c r="OBO87" s="392"/>
      <c r="OBP87" s="381"/>
      <c r="OBX87" s="392"/>
      <c r="OBY87" s="381"/>
      <c r="OCG87" s="392"/>
      <c r="OCH87" s="381"/>
      <c r="OCP87" s="392"/>
      <c r="OCQ87" s="381"/>
      <c r="OCY87" s="392"/>
      <c r="OCZ87" s="381"/>
      <c r="ODH87" s="392"/>
      <c r="ODI87" s="381"/>
      <c r="ODQ87" s="392"/>
      <c r="ODR87" s="381"/>
      <c r="ODZ87" s="392"/>
      <c r="OEA87" s="381"/>
      <c r="OEI87" s="392"/>
      <c r="OEJ87" s="381"/>
      <c r="OER87" s="392"/>
      <c r="OES87" s="381"/>
      <c r="OFA87" s="392"/>
      <c r="OFB87" s="381"/>
      <c r="OFJ87" s="392"/>
      <c r="OFK87" s="381"/>
      <c r="OFS87" s="392"/>
      <c r="OFT87" s="381"/>
      <c r="OGB87" s="392"/>
      <c r="OGC87" s="381"/>
      <c r="OGK87" s="392"/>
      <c r="OGL87" s="381"/>
      <c r="OGT87" s="392"/>
      <c r="OGU87" s="381"/>
      <c r="OHC87" s="392"/>
      <c r="OHD87" s="381"/>
      <c r="OHL87" s="392"/>
      <c r="OHM87" s="381"/>
      <c r="OHU87" s="392"/>
      <c r="OHV87" s="381"/>
      <c r="OID87" s="392"/>
      <c r="OIE87" s="381"/>
      <c r="OIM87" s="392"/>
      <c r="OIN87" s="381"/>
      <c r="OIV87" s="392"/>
      <c r="OIW87" s="381"/>
      <c r="OJE87" s="392"/>
      <c r="OJF87" s="381"/>
      <c r="OJN87" s="392"/>
      <c r="OJO87" s="381"/>
      <c r="OJW87" s="392"/>
      <c r="OJX87" s="381"/>
      <c r="OKF87" s="392"/>
      <c r="OKG87" s="381"/>
      <c r="OKO87" s="392"/>
      <c r="OKP87" s="381"/>
      <c r="OKX87" s="392"/>
      <c r="OKY87" s="381"/>
      <c r="OLG87" s="392"/>
      <c r="OLH87" s="381"/>
      <c r="OLP87" s="392"/>
      <c r="OLQ87" s="381"/>
      <c r="OLY87" s="392"/>
      <c r="OLZ87" s="381"/>
      <c r="OMH87" s="392"/>
      <c r="OMI87" s="381"/>
      <c r="OMQ87" s="392"/>
      <c r="OMR87" s="381"/>
      <c r="OMZ87" s="392"/>
      <c r="ONA87" s="381"/>
      <c r="ONI87" s="392"/>
      <c r="ONJ87" s="381"/>
      <c r="ONR87" s="392"/>
      <c r="ONS87" s="381"/>
      <c r="OOA87" s="392"/>
      <c r="OOB87" s="381"/>
      <c r="OOJ87" s="392"/>
      <c r="OOK87" s="381"/>
      <c r="OOS87" s="392"/>
      <c r="OOT87" s="381"/>
      <c r="OPB87" s="392"/>
      <c r="OPC87" s="381"/>
      <c r="OPK87" s="392"/>
      <c r="OPL87" s="381"/>
      <c r="OPT87" s="392"/>
      <c r="OPU87" s="381"/>
      <c r="OQC87" s="392"/>
      <c r="OQD87" s="381"/>
      <c r="OQL87" s="392"/>
      <c r="OQM87" s="381"/>
      <c r="OQU87" s="392"/>
      <c r="OQV87" s="381"/>
      <c r="ORD87" s="392"/>
      <c r="ORE87" s="381"/>
      <c r="ORM87" s="392"/>
      <c r="ORN87" s="381"/>
      <c r="ORV87" s="392"/>
      <c r="ORW87" s="381"/>
      <c r="OSE87" s="392"/>
      <c r="OSF87" s="381"/>
      <c r="OSN87" s="392"/>
      <c r="OSO87" s="381"/>
      <c r="OSW87" s="392"/>
      <c r="OSX87" s="381"/>
      <c r="OTF87" s="392"/>
      <c r="OTG87" s="381"/>
      <c r="OTO87" s="392"/>
      <c r="OTP87" s="381"/>
      <c r="OTX87" s="392"/>
      <c r="OTY87" s="381"/>
      <c r="OUG87" s="392"/>
      <c r="OUH87" s="381"/>
      <c r="OUP87" s="392"/>
      <c r="OUQ87" s="381"/>
      <c r="OUY87" s="392"/>
      <c r="OUZ87" s="381"/>
      <c r="OVH87" s="392"/>
      <c r="OVI87" s="381"/>
      <c r="OVQ87" s="392"/>
      <c r="OVR87" s="381"/>
      <c r="OVZ87" s="392"/>
      <c r="OWA87" s="381"/>
      <c r="OWI87" s="392"/>
      <c r="OWJ87" s="381"/>
      <c r="OWR87" s="392"/>
      <c r="OWS87" s="381"/>
      <c r="OXA87" s="392"/>
      <c r="OXB87" s="381"/>
      <c r="OXJ87" s="392"/>
      <c r="OXK87" s="381"/>
      <c r="OXS87" s="392"/>
      <c r="OXT87" s="381"/>
      <c r="OYB87" s="392"/>
      <c r="OYC87" s="381"/>
      <c r="OYK87" s="392"/>
      <c r="OYL87" s="381"/>
      <c r="OYT87" s="392"/>
      <c r="OYU87" s="381"/>
      <c r="OZC87" s="392"/>
      <c r="OZD87" s="381"/>
      <c r="OZL87" s="392"/>
      <c r="OZM87" s="381"/>
      <c r="OZU87" s="392"/>
      <c r="OZV87" s="381"/>
      <c r="PAD87" s="392"/>
      <c r="PAE87" s="381"/>
      <c r="PAM87" s="392"/>
      <c r="PAN87" s="381"/>
      <c r="PAV87" s="392"/>
      <c r="PAW87" s="381"/>
      <c r="PBE87" s="392"/>
      <c r="PBF87" s="381"/>
      <c r="PBN87" s="392"/>
      <c r="PBO87" s="381"/>
      <c r="PBW87" s="392"/>
      <c r="PBX87" s="381"/>
      <c r="PCF87" s="392"/>
      <c r="PCG87" s="381"/>
      <c r="PCO87" s="392"/>
      <c r="PCP87" s="381"/>
      <c r="PCX87" s="392"/>
      <c r="PCY87" s="381"/>
      <c r="PDG87" s="392"/>
      <c r="PDH87" s="381"/>
      <c r="PDP87" s="392"/>
      <c r="PDQ87" s="381"/>
      <c r="PDY87" s="392"/>
      <c r="PDZ87" s="381"/>
      <c r="PEH87" s="392"/>
      <c r="PEI87" s="381"/>
      <c r="PEQ87" s="392"/>
      <c r="PER87" s="381"/>
      <c r="PEZ87" s="392"/>
      <c r="PFA87" s="381"/>
      <c r="PFI87" s="392"/>
      <c r="PFJ87" s="381"/>
      <c r="PFR87" s="392"/>
      <c r="PFS87" s="381"/>
      <c r="PGA87" s="392"/>
      <c r="PGB87" s="381"/>
      <c r="PGJ87" s="392"/>
      <c r="PGK87" s="381"/>
      <c r="PGS87" s="392"/>
      <c r="PGT87" s="381"/>
      <c r="PHB87" s="392"/>
      <c r="PHC87" s="381"/>
      <c r="PHK87" s="392"/>
      <c r="PHL87" s="381"/>
      <c r="PHT87" s="392"/>
      <c r="PHU87" s="381"/>
      <c r="PIC87" s="392"/>
      <c r="PID87" s="381"/>
      <c r="PIL87" s="392"/>
      <c r="PIM87" s="381"/>
      <c r="PIU87" s="392"/>
      <c r="PIV87" s="381"/>
      <c r="PJD87" s="392"/>
      <c r="PJE87" s="381"/>
      <c r="PJM87" s="392"/>
      <c r="PJN87" s="381"/>
      <c r="PJV87" s="392"/>
      <c r="PJW87" s="381"/>
      <c r="PKE87" s="392"/>
      <c r="PKF87" s="381"/>
      <c r="PKN87" s="392"/>
      <c r="PKO87" s="381"/>
      <c r="PKW87" s="392"/>
      <c r="PKX87" s="381"/>
      <c r="PLF87" s="392"/>
      <c r="PLG87" s="381"/>
      <c r="PLO87" s="392"/>
      <c r="PLP87" s="381"/>
      <c r="PLX87" s="392"/>
      <c r="PLY87" s="381"/>
      <c r="PMG87" s="392"/>
      <c r="PMH87" s="381"/>
      <c r="PMP87" s="392"/>
      <c r="PMQ87" s="381"/>
      <c r="PMY87" s="392"/>
      <c r="PMZ87" s="381"/>
      <c r="PNH87" s="392"/>
      <c r="PNI87" s="381"/>
      <c r="PNQ87" s="392"/>
      <c r="PNR87" s="381"/>
      <c r="PNZ87" s="392"/>
      <c r="POA87" s="381"/>
      <c r="POI87" s="392"/>
      <c r="POJ87" s="381"/>
      <c r="POR87" s="392"/>
      <c r="POS87" s="381"/>
      <c r="PPA87" s="392"/>
      <c r="PPB87" s="381"/>
      <c r="PPJ87" s="392"/>
      <c r="PPK87" s="381"/>
      <c r="PPS87" s="392"/>
      <c r="PPT87" s="381"/>
      <c r="PQB87" s="392"/>
      <c r="PQC87" s="381"/>
      <c r="PQK87" s="392"/>
      <c r="PQL87" s="381"/>
      <c r="PQT87" s="392"/>
      <c r="PQU87" s="381"/>
      <c r="PRC87" s="392"/>
      <c r="PRD87" s="381"/>
      <c r="PRL87" s="392"/>
      <c r="PRM87" s="381"/>
      <c r="PRU87" s="392"/>
      <c r="PRV87" s="381"/>
      <c r="PSD87" s="392"/>
      <c r="PSE87" s="381"/>
      <c r="PSM87" s="392"/>
      <c r="PSN87" s="381"/>
      <c r="PSV87" s="392"/>
      <c r="PSW87" s="381"/>
      <c r="PTE87" s="392"/>
      <c r="PTF87" s="381"/>
      <c r="PTN87" s="392"/>
      <c r="PTO87" s="381"/>
      <c r="PTW87" s="392"/>
      <c r="PTX87" s="381"/>
      <c r="PUF87" s="392"/>
      <c r="PUG87" s="381"/>
      <c r="PUO87" s="392"/>
      <c r="PUP87" s="381"/>
      <c r="PUX87" s="392"/>
      <c r="PUY87" s="381"/>
      <c r="PVG87" s="392"/>
      <c r="PVH87" s="381"/>
      <c r="PVP87" s="392"/>
      <c r="PVQ87" s="381"/>
      <c r="PVY87" s="392"/>
      <c r="PVZ87" s="381"/>
      <c r="PWH87" s="392"/>
      <c r="PWI87" s="381"/>
      <c r="PWQ87" s="392"/>
      <c r="PWR87" s="381"/>
      <c r="PWZ87" s="392"/>
      <c r="PXA87" s="381"/>
      <c r="PXI87" s="392"/>
      <c r="PXJ87" s="381"/>
      <c r="PXR87" s="392"/>
      <c r="PXS87" s="381"/>
      <c r="PYA87" s="392"/>
      <c r="PYB87" s="381"/>
      <c r="PYJ87" s="392"/>
      <c r="PYK87" s="381"/>
      <c r="PYS87" s="392"/>
      <c r="PYT87" s="381"/>
      <c r="PZB87" s="392"/>
      <c r="PZC87" s="381"/>
      <c r="PZK87" s="392"/>
      <c r="PZL87" s="381"/>
      <c r="PZT87" s="392"/>
      <c r="PZU87" s="381"/>
      <c r="QAC87" s="392"/>
      <c r="QAD87" s="381"/>
      <c r="QAL87" s="392"/>
      <c r="QAM87" s="381"/>
      <c r="QAU87" s="392"/>
      <c r="QAV87" s="381"/>
      <c r="QBD87" s="392"/>
      <c r="QBE87" s="381"/>
      <c r="QBM87" s="392"/>
      <c r="QBN87" s="381"/>
      <c r="QBV87" s="392"/>
      <c r="QBW87" s="381"/>
      <c r="QCE87" s="392"/>
      <c r="QCF87" s="381"/>
      <c r="QCN87" s="392"/>
      <c r="QCO87" s="381"/>
      <c r="QCW87" s="392"/>
      <c r="QCX87" s="381"/>
      <c r="QDF87" s="392"/>
      <c r="QDG87" s="381"/>
      <c r="QDO87" s="392"/>
      <c r="QDP87" s="381"/>
      <c r="QDX87" s="392"/>
      <c r="QDY87" s="381"/>
      <c r="QEG87" s="392"/>
      <c r="QEH87" s="381"/>
      <c r="QEP87" s="392"/>
      <c r="QEQ87" s="381"/>
      <c r="QEY87" s="392"/>
      <c r="QEZ87" s="381"/>
      <c r="QFH87" s="392"/>
      <c r="QFI87" s="381"/>
      <c r="QFQ87" s="392"/>
      <c r="QFR87" s="381"/>
      <c r="QFZ87" s="392"/>
      <c r="QGA87" s="381"/>
      <c r="QGI87" s="392"/>
      <c r="QGJ87" s="381"/>
      <c r="QGR87" s="392"/>
      <c r="QGS87" s="381"/>
      <c r="QHA87" s="392"/>
      <c r="QHB87" s="381"/>
      <c r="QHJ87" s="392"/>
      <c r="QHK87" s="381"/>
      <c r="QHS87" s="392"/>
      <c r="QHT87" s="381"/>
      <c r="QIB87" s="392"/>
      <c r="QIC87" s="381"/>
      <c r="QIK87" s="392"/>
      <c r="QIL87" s="381"/>
      <c r="QIT87" s="392"/>
      <c r="QIU87" s="381"/>
      <c r="QJC87" s="392"/>
      <c r="QJD87" s="381"/>
      <c r="QJL87" s="392"/>
      <c r="QJM87" s="381"/>
      <c r="QJU87" s="392"/>
      <c r="QJV87" s="381"/>
      <c r="QKD87" s="392"/>
      <c r="QKE87" s="381"/>
      <c r="QKM87" s="392"/>
      <c r="QKN87" s="381"/>
      <c r="QKV87" s="392"/>
      <c r="QKW87" s="381"/>
      <c r="QLE87" s="392"/>
      <c r="QLF87" s="381"/>
      <c r="QLN87" s="392"/>
      <c r="QLO87" s="381"/>
      <c r="QLW87" s="392"/>
      <c r="QLX87" s="381"/>
      <c r="QMF87" s="392"/>
      <c r="QMG87" s="381"/>
      <c r="QMO87" s="392"/>
      <c r="QMP87" s="381"/>
      <c r="QMX87" s="392"/>
      <c r="QMY87" s="381"/>
      <c r="QNG87" s="392"/>
      <c r="QNH87" s="381"/>
      <c r="QNP87" s="392"/>
      <c r="QNQ87" s="381"/>
      <c r="QNY87" s="392"/>
      <c r="QNZ87" s="381"/>
      <c r="QOH87" s="392"/>
      <c r="QOI87" s="381"/>
      <c r="QOQ87" s="392"/>
      <c r="QOR87" s="381"/>
      <c r="QOZ87" s="392"/>
      <c r="QPA87" s="381"/>
      <c r="QPI87" s="392"/>
      <c r="QPJ87" s="381"/>
      <c r="QPR87" s="392"/>
      <c r="QPS87" s="381"/>
      <c r="QQA87" s="392"/>
      <c r="QQB87" s="381"/>
      <c r="QQJ87" s="392"/>
      <c r="QQK87" s="381"/>
      <c r="QQS87" s="392"/>
      <c r="QQT87" s="381"/>
      <c r="QRB87" s="392"/>
      <c r="QRC87" s="381"/>
      <c r="QRK87" s="392"/>
      <c r="QRL87" s="381"/>
      <c r="QRT87" s="392"/>
      <c r="QRU87" s="381"/>
      <c r="QSC87" s="392"/>
      <c r="QSD87" s="381"/>
      <c r="QSL87" s="392"/>
      <c r="QSM87" s="381"/>
      <c r="QSU87" s="392"/>
      <c r="QSV87" s="381"/>
      <c r="QTD87" s="392"/>
      <c r="QTE87" s="381"/>
      <c r="QTM87" s="392"/>
      <c r="QTN87" s="381"/>
      <c r="QTV87" s="392"/>
      <c r="QTW87" s="381"/>
      <c r="QUE87" s="392"/>
      <c r="QUF87" s="381"/>
      <c r="QUN87" s="392"/>
      <c r="QUO87" s="381"/>
      <c r="QUW87" s="392"/>
      <c r="QUX87" s="381"/>
      <c r="QVF87" s="392"/>
      <c r="QVG87" s="381"/>
      <c r="QVO87" s="392"/>
      <c r="QVP87" s="381"/>
      <c r="QVX87" s="392"/>
      <c r="QVY87" s="381"/>
      <c r="QWG87" s="392"/>
      <c r="QWH87" s="381"/>
      <c r="QWP87" s="392"/>
      <c r="QWQ87" s="381"/>
      <c r="QWY87" s="392"/>
      <c r="QWZ87" s="381"/>
      <c r="QXH87" s="392"/>
      <c r="QXI87" s="381"/>
      <c r="QXQ87" s="392"/>
      <c r="QXR87" s="381"/>
      <c r="QXZ87" s="392"/>
      <c r="QYA87" s="381"/>
      <c r="QYI87" s="392"/>
      <c r="QYJ87" s="381"/>
      <c r="QYR87" s="392"/>
      <c r="QYS87" s="381"/>
      <c r="QZA87" s="392"/>
      <c r="QZB87" s="381"/>
      <c r="QZJ87" s="392"/>
      <c r="QZK87" s="381"/>
      <c r="QZS87" s="392"/>
      <c r="QZT87" s="381"/>
      <c r="RAB87" s="392"/>
      <c r="RAC87" s="381"/>
      <c r="RAK87" s="392"/>
      <c r="RAL87" s="381"/>
      <c r="RAT87" s="392"/>
      <c r="RAU87" s="381"/>
      <c r="RBC87" s="392"/>
      <c r="RBD87" s="381"/>
      <c r="RBL87" s="392"/>
      <c r="RBM87" s="381"/>
      <c r="RBU87" s="392"/>
      <c r="RBV87" s="381"/>
      <c r="RCD87" s="392"/>
      <c r="RCE87" s="381"/>
      <c r="RCM87" s="392"/>
      <c r="RCN87" s="381"/>
      <c r="RCV87" s="392"/>
      <c r="RCW87" s="381"/>
      <c r="RDE87" s="392"/>
      <c r="RDF87" s="381"/>
      <c r="RDN87" s="392"/>
      <c r="RDO87" s="381"/>
      <c r="RDW87" s="392"/>
      <c r="RDX87" s="381"/>
      <c r="REF87" s="392"/>
      <c r="REG87" s="381"/>
      <c r="REO87" s="392"/>
      <c r="REP87" s="381"/>
      <c r="REX87" s="392"/>
      <c r="REY87" s="381"/>
      <c r="RFG87" s="392"/>
      <c r="RFH87" s="381"/>
      <c r="RFP87" s="392"/>
      <c r="RFQ87" s="381"/>
      <c r="RFY87" s="392"/>
      <c r="RFZ87" s="381"/>
      <c r="RGH87" s="392"/>
      <c r="RGI87" s="381"/>
      <c r="RGQ87" s="392"/>
      <c r="RGR87" s="381"/>
      <c r="RGZ87" s="392"/>
      <c r="RHA87" s="381"/>
      <c r="RHI87" s="392"/>
      <c r="RHJ87" s="381"/>
      <c r="RHR87" s="392"/>
      <c r="RHS87" s="381"/>
      <c r="RIA87" s="392"/>
      <c r="RIB87" s="381"/>
      <c r="RIJ87" s="392"/>
      <c r="RIK87" s="381"/>
      <c r="RIS87" s="392"/>
      <c r="RIT87" s="381"/>
      <c r="RJB87" s="392"/>
      <c r="RJC87" s="381"/>
      <c r="RJK87" s="392"/>
      <c r="RJL87" s="381"/>
      <c r="RJT87" s="392"/>
      <c r="RJU87" s="381"/>
      <c r="RKC87" s="392"/>
      <c r="RKD87" s="381"/>
      <c r="RKL87" s="392"/>
      <c r="RKM87" s="381"/>
      <c r="RKU87" s="392"/>
      <c r="RKV87" s="381"/>
      <c r="RLD87" s="392"/>
      <c r="RLE87" s="381"/>
      <c r="RLM87" s="392"/>
      <c r="RLN87" s="381"/>
      <c r="RLV87" s="392"/>
      <c r="RLW87" s="381"/>
      <c r="RME87" s="392"/>
      <c r="RMF87" s="381"/>
      <c r="RMN87" s="392"/>
      <c r="RMO87" s="381"/>
      <c r="RMW87" s="392"/>
      <c r="RMX87" s="381"/>
      <c r="RNF87" s="392"/>
      <c r="RNG87" s="381"/>
      <c r="RNO87" s="392"/>
      <c r="RNP87" s="381"/>
      <c r="RNX87" s="392"/>
      <c r="RNY87" s="381"/>
      <c r="ROG87" s="392"/>
      <c r="ROH87" s="381"/>
      <c r="ROP87" s="392"/>
      <c r="ROQ87" s="381"/>
      <c r="ROY87" s="392"/>
      <c r="ROZ87" s="381"/>
      <c r="RPH87" s="392"/>
      <c r="RPI87" s="381"/>
      <c r="RPQ87" s="392"/>
      <c r="RPR87" s="381"/>
      <c r="RPZ87" s="392"/>
      <c r="RQA87" s="381"/>
      <c r="RQI87" s="392"/>
      <c r="RQJ87" s="381"/>
      <c r="RQR87" s="392"/>
      <c r="RQS87" s="381"/>
      <c r="RRA87" s="392"/>
      <c r="RRB87" s="381"/>
      <c r="RRJ87" s="392"/>
      <c r="RRK87" s="381"/>
      <c r="RRS87" s="392"/>
      <c r="RRT87" s="381"/>
      <c r="RSB87" s="392"/>
      <c r="RSC87" s="381"/>
      <c r="RSK87" s="392"/>
      <c r="RSL87" s="381"/>
      <c r="RST87" s="392"/>
      <c r="RSU87" s="381"/>
      <c r="RTC87" s="392"/>
      <c r="RTD87" s="381"/>
      <c r="RTL87" s="392"/>
      <c r="RTM87" s="381"/>
      <c r="RTU87" s="392"/>
      <c r="RTV87" s="381"/>
      <c r="RUD87" s="392"/>
      <c r="RUE87" s="381"/>
      <c r="RUM87" s="392"/>
      <c r="RUN87" s="381"/>
      <c r="RUV87" s="392"/>
      <c r="RUW87" s="381"/>
      <c r="RVE87" s="392"/>
      <c r="RVF87" s="381"/>
      <c r="RVN87" s="392"/>
      <c r="RVO87" s="381"/>
      <c r="RVW87" s="392"/>
      <c r="RVX87" s="381"/>
      <c r="RWF87" s="392"/>
      <c r="RWG87" s="381"/>
      <c r="RWO87" s="392"/>
      <c r="RWP87" s="381"/>
      <c r="RWX87" s="392"/>
      <c r="RWY87" s="381"/>
      <c r="RXG87" s="392"/>
      <c r="RXH87" s="381"/>
      <c r="RXP87" s="392"/>
      <c r="RXQ87" s="381"/>
      <c r="RXY87" s="392"/>
      <c r="RXZ87" s="381"/>
      <c r="RYH87" s="392"/>
      <c r="RYI87" s="381"/>
      <c r="RYQ87" s="392"/>
      <c r="RYR87" s="381"/>
      <c r="RYZ87" s="392"/>
      <c r="RZA87" s="381"/>
      <c r="RZI87" s="392"/>
      <c r="RZJ87" s="381"/>
      <c r="RZR87" s="392"/>
      <c r="RZS87" s="381"/>
      <c r="SAA87" s="392"/>
      <c r="SAB87" s="381"/>
      <c r="SAJ87" s="392"/>
      <c r="SAK87" s="381"/>
      <c r="SAS87" s="392"/>
      <c r="SAT87" s="381"/>
      <c r="SBB87" s="392"/>
      <c r="SBC87" s="381"/>
      <c r="SBK87" s="392"/>
      <c r="SBL87" s="381"/>
      <c r="SBT87" s="392"/>
      <c r="SBU87" s="381"/>
      <c r="SCC87" s="392"/>
      <c r="SCD87" s="381"/>
      <c r="SCL87" s="392"/>
      <c r="SCM87" s="381"/>
      <c r="SCU87" s="392"/>
      <c r="SCV87" s="381"/>
      <c r="SDD87" s="392"/>
      <c r="SDE87" s="381"/>
      <c r="SDM87" s="392"/>
      <c r="SDN87" s="381"/>
      <c r="SDV87" s="392"/>
      <c r="SDW87" s="381"/>
      <c r="SEE87" s="392"/>
      <c r="SEF87" s="381"/>
      <c r="SEN87" s="392"/>
      <c r="SEO87" s="381"/>
      <c r="SEW87" s="392"/>
      <c r="SEX87" s="381"/>
      <c r="SFF87" s="392"/>
      <c r="SFG87" s="381"/>
      <c r="SFO87" s="392"/>
      <c r="SFP87" s="381"/>
      <c r="SFX87" s="392"/>
      <c r="SFY87" s="381"/>
      <c r="SGG87" s="392"/>
      <c r="SGH87" s="381"/>
      <c r="SGP87" s="392"/>
      <c r="SGQ87" s="381"/>
      <c r="SGY87" s="392"/>
      <c r="SGZ87" s="381"/>
      <c r="SHH87" s="392"/>
      <c r="SHI87" s="381"/>
      <c r="SHQ87" s="392"/>
      <c r="SHR87" s="381"/>
      <c r="SHZ87" s="392"/>
      <c r="SIA87" s="381"/>
      <c r="SII87" s="392"/>
      <c r="SIJ87" s="381"/>
      <c r="SIR87" s="392"/>
      <c r="SIS87" s="381"/>
      <c r="SJA87" s="392"/>
      <c r="SJB87" s="381"/>
      <c r="SJJ87" s="392"/>
      <c r="SJK87" s="381"/>
      <c r="SJS87" s="392"/>
      <c r="SJT87" s="381"/>
      <c r="SKB87" s="392"/>
      <c r="SKC87" s="381"/>
      <c r="SKK87" s="392"/>
      <c r="SKL87" s="381"/>
      <c r="SKT87" s="392"/>
      <c r="SKU87" s="381"/>
      <c r="SLC87" s="392"/>
      <c r="SLD87" s="381"/>
      <c r="SLL87" s="392"/>
      <c r="SLM87" s="381"/>
      <c r="SLU87" s="392"/>
      <c r="SLV87" s="381"/>
      <c r="SMD87" s="392"/>
      <c r="SME87" s="381"/>
      <c r="SMM87" s="392"/>
      <c r="SMN87" s="381"/>
      <c r="SMV87" s="392"/>
      <c r="SMW87" s="381"/>
      <c r="SNE87" s="392"/>
      <c r="SNF87" s="381"/>
      <c r="SNN87" s="392"/>
      <c r="SNO87" s="381"/>
      <c r="SNW87" s="392"/>
      <c r="SNX87" s="381"/>
      <c r="SOF87" s="392"/>
      <c r="SOG87" s="381"/>
      <c r="SOO87" s="392"/>
      <c r="SOP87" s="381"/>
      <c r="SOX87" s="392"/>
      <c r="SOY87" s="381"/>
      <c r="SPG87" s="392"/>
      <c r="SPH87" s="381"/>
      <c r="SPP87" s="392"/>
      <c r="SPQ87" s="381"/>
      <c r="SPY87" s="392"/>
      <c r="SPZ87" s="381"/>
      <c r="SQH87" s="392"/>
      <c r="SQI87" s="381"/>
      <c r="SQQ87" s="392"/>
      <c r="SQR87" s="381"/>
      <c r="SQZ87" s="392"/>
      <c r="SRA87" s="381"/>
      <c r="SRI87" s="392"/>
      <c r="SRJ87" s="381"/>
      <c r="SRR87" s="392"/>
      <c r="SRS87" s="381"/>
      <c r="SSA87" s="392"/>
      <c r="SSB87" s="381"/>
      <c r="SSJ87" s="392"/>
      <c r="SSK87" s="381"/>
      <c r="SSS87" s="392"/>
      <c r="SST87" s="381"/>
      <c r="STB87" s="392"/>
      <c r="STC87" s="381"/>
      <c r="STK87" s="392"/>
      <c r="STL87" s="381"/>
      <c r="STT87" s="392"/>
      <c r="STU87" s="381"/>
      <c r="SUC87" s="392"/>
      <c r="SUD87" s="381"/>
      <c r="SUL87" s="392"/>
      <c r="SUM87" s="381"/>
      <c r="SUU87" s="392"/>
      <c r="SUV87" s="381"/>
      <c r="SVD87" s="392"/>
      <c r="SVE87" s="381"/>
      <c r="SVM87" s="392"/>
      <c r="SVN87" s="381"/>
      <c r="SVV87" s="392"/>
      <c r="SVW87" s="381"/>
      <c r="SWE87" s="392"/>
      <c r="SWF87" s="381"/>
      <c r="SWN87" s="392"/>
      <c r="SWO87" s="381"/>
      <c r="SWW87" s="392"/>
      <c r="SWX87" s="381"/>
      <c r="SXF87" s="392"/>
      <c r="SXG87" s="381"/>
      <c r="SXO87" s="392"/>
      <c r="SXP87" s="381"/>
      <c r="SXX87" s="392"/>
      <c r="SXY87" s="381"/>
      <c r="SYG87" s="392"/>
      <c r="SYH87" s="381"/>
      <c r="SYP87" s="392"/>
      <c r="SYQ87" s="381"/>
      <c r="SYY87" s="392"/>
      <c r="SYZ87" s="381"/>
      <c r="SZH87" s="392"/>
      <c r="SZI87" s="381"/>
      <c r="SZQ87" s="392"/>
      <c r="SZR87" s="381"/>
      <c r="SZZ87" s="392"/>
      <c r="TAA87" s="381"/>
      <c r="TAI87" s="392"/>
      <c r="TAJ87" s="381"/>
      <c r="TAR87" s="392"/>
      <c r="TAS87" s="381"/>
      <c r="TBA87" s="392"/>
      <c r="TBB87" s="381"/>
      <c r="TBJ87" s="392"/>
      <c r="TBK87" s="381"/>
      <c r="TBS87" s="392"/>
      <c r="TBT87" s="381"/>
      <c r="TCB87" s="392"/>
      <c r="TCC87" s="381"/>
      <c r="TCK87" s="392"/>
      <c r="TCL87" s="381"/>
      <c r="TCT87" s="392"/>
      <c r="TCU87" s="381"/>
      <c r="TDC87" s="392"/>
      <c r="TDD87" s="381"/>
      <c r="TDL87" s="392"/>
      <c r="TDM87" s="381"/>
      <c r="TDU87" s="392"/>
      <c r="TDV87" s="381"/>
      <c r="TED87" s="392"/>
      <c r="TEE87" s="381"/>
      <c r="TEM87" s="392"/>
      <c r="TEN87" s="381"/>
      <c r="TEV87" s="392"/>
      <c r="TEW87" s="381"/>
      <c r="TFE87" s="392"/>
      <c r="TFF87" s="381"/>
      <c r="TFN87" s="392"/>
      <c r="TFO87" s="381"/>
      <c r="TFW87" s="392"/>
      <c r="TFX87" s="381"/>
      <c r="TGF87" s="392"/>
      <c r="TGG87" s="381"/>
      <c r="TGO87" s="392"/>
      <c r="TGP87" s="381"/>
      <c r="TGX87" s="392"/>
      <c r="TGY87" s="381"/>
      <c r="THG87" s="392"/>
      <c r="THH87" s="381"/>
      <c r="THP87" s="392"/>
      <c r="THQ87" s="381"/>
      <c r="THY87" s="392"/>
      <c r="THZ87" s="381"/>
      <c r="TIH87" s="392"/>
      <c r="TII87" s="381"/>
      <c r="TIQ87" s="392"/>
      <c r="TIR87" s="381"/>
      <c r="TIZ87" s="392"/>
      <c r="TJA87" s="381"/>
      <c r="TJI87" s="392"/>
      <c r="TJJ87" s="381"/>
      <c r="TJR87" s="392"/>
      <c r="TJS87" s="381"/>
      <c r="TKA87" s="392"/>
      <c r="TKB87" s="381"/>
      <c r="TKJ87" s="392"/>
      <c r="TKK87" s="381"/>
      <c r="TKS87" s="392"/>
      <c r="TKT87" s="381"/>
      <c r="TLB87" s="392"/>
      <c r="TLC87" s="381"/>
      <c r="TLK87" s="392"/>
      <c r="TLL87" s="381"/>
      <c r="TLT87" s="392"/>
      <c r="TLU87" s="381"/>
      <c r="TMC87" s="392"/>
      <c r="TMD87" s="381"/>
      <c r="TML87" s="392"/>
      <c r="TMM87" s="381"/>
      <c r="TMU87" s="392"/>
      <c r="TMV87" s="381"/>
      <c r="TND87" s="392"/>
      <c r="TNE87" s="381"/>
      <c r="TNM87" s="392"/>
      <c r="TNN87" s="381"/>
      <c r="TNV87" s="392"/>
      <c r="TNW87" s="381"/>
      <c r="TOE87" s="392"/>
      <c r="TOF87" s="381"/>
      <c r="TON87" s="392"/>
      <c r="TOO87" s="381"/>
      <c r="TOW87" s="392"/>
      <c r="TOX87" s="381"/>
      <c r="TPF87" s="392"/>
      <c r="TPG87" s="381"/>
      <c r="TPO87" s="392"/>
      <c r="TPP87" s="381"/>
      <c r="TPX87" s="392"/>
      <c r="TPY87" s="381"/>
      <c r="TQG87" s="392"/>
      <c r="TQH87" s="381"/>
      <c r="TQP87" s="392"/>
      <c r="TQQ87" s="381"/>
      <c r="TQY87" s="392"/>
      <c r="TQZ87" s="381"/>
      <c r="TRH87" s="392"/>
      <c r="TRI87" s="381"/>
      <c r="TRQ87" s="392"/>
      <c r="TRR87" s="381"/>
      <c r="TRZ87" s="392"/>
      <c r="TSA87" s="381"/>
      <c r="TSI87" s="392"/>
      <c r="TSJ87" s="381"/>
      <c r="TSR87" s="392"/>
      <c r="TSS87" s="381"/>
      <c r="TTA87" s="392"/>
      <c r="TTB87" s="381"/>
      <c r="TTJ87" s="392"/>
      <c r="TTK87" s="381"/>
      <c r="TTS87" s="392"/>
      <c r="TTT87" s="381"/>
      <c r="TUB87" s="392"/>
      <c r="TUC87" s="381"/>
      <c r="TUK87" s="392"/>
      <c r="TUL87" s="381"/>
      <c r="TUT87" s="392"/>
      <c r="TUU87" s="381"/>
      <c r="TVC87" s="392"/>
      <c r="TVD87" s="381"/>
      <c r="TVL87" s="392"/>
      <c r="TVM87" s="381"/>
      <c r="TVU87" s="392"/>
      <c r="TVV87" s="381"/>
      <c r="TWD87" s="392"/>
      <c r="TWE87" s="381"/>
      <c r="TWM87" s="392"/>
      <c r="TWN87" s="381"/>
      <c r="TWV87" s="392"/>
      <c r="TWW87" s="381"/>
      <c r="TXE87" s="392"/>
      <c r="TXF87" s="381"/>
      <c r="TXN87" s="392"/>
      <c r="TXO87" s="381"/>
      <c r="TXW87" s="392"/>
      <c r="TXX87" s="381"/>
      <c r="TYF87" s="392"/>
      <c r="TYG87" s="381"/>
      <c r="TYO87" s="392"/>
      <c r="TYP87" s="381"/>
      <c r="TYX87" s="392"/>
      <c r="TYY87" s="381"/>
      <c r="TZG87" s="392"/>
      <c r="TZH87" s="381"/>
      <c r="TZP87" s="392"/>
      <c r="TZQ87" s="381"/>
      <c r="TZY87" s="392"/>
      <c r="TZZ87" s="381"/>
      <c r="UAH87" s="392"/>
      <c r="UAI87" s="381"/>
      <c r="UAQ87" s="392"/>
      <c r="UAR87" s="381"/>
      <c r="UAZ87" s="392"/>
      <c r="UBA87" s="381"/>
      <c r="UBI87" s="392"/>
      <c r="UBJ87" s="381"/>
      <c r="UBR87" s="392"/>
      <c r="UBS87" s="381"/>
      <c r="UCA87" s="392"/>
      <c r="UCB87" s="381"/>
      <c r="UCJ87" s="392"/>
      <c r="UCK87" s="381"/>
      <c r="UCS87" s="392"/>
      <c r="UCT87" s="381"/>
      <c r="UDB87" s="392"/>
      <c r="UDC87" s="381"/>
      <c r="UDK87" s="392"/>
      <c r="UDL87" s="381"/>
      <c r="UDT87" s="392"/>
      <c r="UDU87" s="381"/>
      <c r="UEC87" s="392"/>
      <c r="UED87" s="381"/>
      <c r="UEL87" s="392"/>
      <c r="UEM87" s="381"/>
      <c r="UEU87" s="392"/>
      <c r="UEV87" s="381"/>
      <c r="UFD87" s="392"/>
      <c r="UFE87" s="381"/>
      <c r="UFM87" s="392"/>
      <c r="UFN87" s="381"/>
      <c r="UFV87" s="392"/>
      <c r="UFW87" s="381"/>
      <c r="UGE87" s="392"/>
      <c r="UGF87" s="381"/>
      <c r="UGN87" s="392"/>
      <c r="UGO87" s="381"/>
      <c r="UGW87" s="392"/>
      <c r="UGX87" s="381"/>
      <c r="UHF87" s="392"/>
      <c r="UHG87" s="381"/>
      <c r="UHO87" s="392"/>
      <c r="UHP87" s="381"/>
      <c r="UHX87" s="392"/>
      <c r="UHY87" s="381"/>
      <c r="UIG87" s="392"/>
      <c r="UIH87" s="381"/>
      <c r="UIP87" s="392"/>
      <c r="UIQ87" s="381"/>
      <c r="UIY87" s="392"/>
      <c r="UIZ87" s="381"/>
      <c r="UJH87" s="392"/>
      <c r="UJI87" s="381"/>
      <c r="UJQ87" s="392"/>
      <c r="UJR87" s="381"/>
      <c r="UJZ87" s="392"/>
      <c r="UKA87" s="381"/>
      <c r="UKI87" s="392"/>
      <c r="UKJ87" s="381"/>
      <c r="UKR87" s="392"/>
      <c r="UKS87" s="381"/>
      <c r="ULA87" s="392"/>
      <c r="ULB87" s="381"/>
      <c r="ULJ87" s="392"/>
      <c r="ULK87" s="381"/>
      <c r="ULS87" s="392"/>
      <c r="ULT87" s="381"/>
      <c r="UMB87" s="392"/>
      <c r="UMC87" s="381"/>
      <c r="UMK87" s="392"/>
      <c r="UML87" s="381"/>
      <c r="UMT87" s="392"/>
      <c r="UMU87" s="381"/>
      <c r="UNC87" s="392"/>
      <c r="UND87" s="381"/>
      <c r="UNL87" s="392"/>
      <c r="UNM87" s="381"/>
      <c r="UNU87" s="392"/>
      <c r="UNV87" s="381"/>
      <c r="UOD87" s="392"/>
      <c r="UOE87" s="381"/>
      <c r="UOM87" s="392"/>
      <c r="UON87" s="381"/>
      <c r="UOV87" s="392"/>
      <c r="UOW87" s="381"/>
      <c r="UPE87" s="392"/>
      <c r="UPF87" s="381"/>
      <c r="UPN87" s="392"/>
      <c r="UPO87" s="381"/>
      <c r="UPW87" s="392"/>
      <c r="UPX87" s="381"/>
      <c r="UQF87" s="392"/>
      <c r="UQG87" s="381"/>
      <c r="UQO87" s="392"/>
      <c r="UQP87" s="381"/>
      <c r="UQX87" s="392"/>
      <c r="UQY87" s="381"/>
      <c r="URG87" s="392"/>
      <c r="URH87" s="381"/>
      <c r="URP87" s="392"/>
      <c r="URQ87" s="381"/>
      <c r="URY87" s="392"/>
      <c r="URZ87" s="381"/>
      <c r="USH87" s="392"/>
      <c r="USI87" s="381"/>
      <c r="USQ87" s="392"/>
      <c r="USR87" s="381"/>
      <c r="USZ87" s="392"/>
      <c r="UTA87" s="381"/>
      <c r="UTI87" s="392"/>
      <c r="UTJ87" s="381"/>
      <c r="UTR87" s="392"/>
      <c r="UTS87" s="381"/>
      <c r="UUA87" s="392"/>
      <c r="UUB87" s="381"/>
      <c r="UUJ87" s="392"/>
      <c r="UUK87" s="381"/>
      <c r="UUS87" s="392"/>
      <c r="UUT87" s="381"/>
      <c r="UVB87" s="392"/>
      <c r="UVC87" s="381"/>
      <c r="UVK87" s="392"/>
      <c r="UVL87" s="381"/>
      <c r="UVT87" s="392"/>
      <c r="UVU87" s="381"/>
      <c r="UWC87" s="392"/>
      <c r="UWD87" s="381"/>
      <c r="UWL87" s="392"/>
      <c r="UWM87" s="381"/>
      <c r="UWU87" s="392"/>
      <c r="UWV87" s="381"/>
      <c r="UXD87" s="392"/>
      <c r="UXE87" s="381"/>
      <c r="UXM87" s="392"/>
      <c r="UXN87" s="381"/>
      <c r="UXV87" s="392"/>
      <c r="UXW87" s="381"/>
      <c r="UYE87" s="392"/>
      <c r="UYF87" s="381"/>
      <c r="UYN87" s="392"/>
      <c r="UYO87" s="381"/>
      <c r="UYW87" s="392"/>
      <c r="UYX87" s="381"/>
      <c r="UZF87" s="392"/>
      <c r="UZG87" s="381"/>
      <c r="UZO87" s="392"/>
      <c r="UZP87" s="381"/>
      <c r="UZX87" s="392"/>
      <c r="UZY87" s="381"/>
      <c r="VAG87" s="392"/>
      <c r="VAH87" s="381"/>
      <c r="VAP87" s="392"/>
      <c r="VAQ87" s="381"/>
      <c r="VAY87" s="392"/>
      <c r="VAZ87" s="381"/>
      <c r="VBH87" s="392"/>
      <c r="VBI87" s="381"/>
      <c r="VBQ87" s="392"/>
      <c r="VBR87" s="381"/>
      <c r="VBZ87" s="392"/>
      <c r="VCA87" s="381"/>
      <c r="VCI87" s="392"/>
      <c r="VCJ87" s="381"/>
      <c r="VCR87" s="392"/>
      <c r="VCS87" s="381"/>
      <c r="VDA87" s="392"/>
      <c r="VDB87" s="381"/>
      <c r="VDJ87" s="392"/>
      <c r="VDK87" s="381"/>
      <c r="VDS87" s="392"/>
      <c r="VDT87" s="381"/>
      <c r="VEB87" s="392"/>
      <c r="VEC87" s="381"/>
      <c r="VEK87" s="392"/>
      <c r="VEL87" s="381"/>
      <c r="VET87" s="392"/>
      <c r="VEU87" s="381"/>
      <c r="VFC87" s="392"/>
      <c r="VFD87" s="381"/>
      <c r="VFL87" s="392"/>
      <c r="VFM87" s="381"/>
      <c r="VFU87" s="392"/>
      <c r="VFV87" s="381"/>
      <c r="VGD87" s="392"/>
      <c r="VGE87" s="381"/>
      <c r="VGM87" s="392"/>
      <c r="VGN87" s="381"/>
      <c r="VGV87" s="392"/>
      <c r="VGW87" s="381"/>
      <c r="VHE87" s="392"/>
      <c r="VHF87" s="381"/>
      <c r="VHN87" s="392"/>
      <c r="VHO87" s="381"/>
      <c r="VHW87" s="392"/>
      <c r="VHX87" s="381"/>
      <c r="VIF87" s="392"/>
      <c r="VIG87" s="381"/>
      <c r="VIO87" s="392"/>
      <c r="VIP87" s="381"/>
      <c r="VIX87" s="392"/>
      <c r="VIY87" s="381"/>
      <c r="VJG87" s="392"/>
      <c r="VJH87" s="381"/>
      <c r="VJP87" s="392"/>
      <c r="VJQ87" s="381"/>
      <c r="VJY87" s="392"/>
      <c r="VJZ87" s="381"/>
      <c r="VKH87" s="392"/>
      <c r="VKI87" s="381"/>
      <c r="VKQ87" s="392"/>
      <c r="VKR87" s="381"/>
      <c r="VKZ87" s="392"/>
      <c r="VLA87" s="381"/>
      <c r="VLI87" s="392"/>
      <c r="VLJ87" s="381"/>
      <c r="VLR87" s="392"/>
      <c r="VLS87" s="381"/>
      <c r="VMA87" s="392"/>
      <c r="VMB87" s="381"/>
      <c r="VMJ87" s="392"/>
      <c r="VMK87" s="381"/>
      <c r="VMS87" s="392"/>
      <c r="VMT87" s="381"/>
      <c r="VNB87" s="392"/>
      <c r="VNC87" s="381"/>
      <c r="VNK87" s="392"/>
      <c r="VNL87" s="381"/>
      <c r="VNT87" s="392"/>
      <c r="VNU87" s="381"/>
      <c r="VOC87" s="392"/>
      <c r="VOD87" s="381"/>
      <c r="VOL87" s="392"/>
      <c r="VOM87" s="381"/>
      <c r="VOU87" s="392"/>
      <c r="VOV87" s="381"/>
      <c r="VPD87" s="392"/>
      <c r="VPE87" s="381"/>
      <c r="VPM87" s="392"/>
      <c r="VPN87" s="381"/>
      <c r="VPV87" s="392"/>
      <c r="VPW87" s="381"/>
      <c r="VQE87" s="392"/>
      <c r="VQF87" s="381"/>
      <c r="VQN87" s="392"/>
      <c r="VQO87" s="381"/>
      <c r="VQW87" s="392"/>
      <c r="VQX87" s="381"/>
      <c r="VRF87" s="392"/>
      <c r="VRG87" s="381"/>
      <c r="VRO87" s="392"/>
      <c r="VRP87" s="381"/>
      <c r="VRX87" s="392"/>
      <c r="VRY87" s="381"/>
      <c r="VSG87" s="392"/>
      <c r="VSH87" s="381"/>
      <c r="VSP87" s="392"/>
      <c r="VSQ87" s="381"/>
      <c r="VSY87" s="392"/>
      <c r="VSZ87" s="381"/>
      <c r="VTH87" s="392"/>
      <c r="VTI87" s="381"/>
      <c r="VTQ87" s="392"/>
      <c r="VTR87" s="381"/>
      <c r="VTZ87" s="392"/>
      <c r="VUA87" s="381"/>
      <c r="VUI87" s="392"/>
      <c r="VUJ87" s="381"/>
      <c r="VUR87" s="392"/>
      <c r="VUS87" s="381"/>
      <c r="VVA87" s="392"/>
      <c r="VVB87" s="381"/>
      <c r="VVJ87" s="392"/>
      <c r="VVK87" s="381"/>
      <c r="VVS87" s="392"/>
      <c r="VVT87" s="381"/>
      <c r="VWB87" s="392"/>
      <c r="VWC87" s="381"/>
      <c r="VWK87" s="392"/>
      <c r="VWL87" s="381"/>
      <c r="VWT87" s="392"/>
      <c r="VWU87" s="381"/>
      <c r="VXC87" s="392"/>
      <c r="VXD87" s="381"/>
      <c r="VXL87" s="392"/>
      <c r="VXM87" s="381"/>
      <c r="VXU87" s="392"/>
      <c r="VXV87" s="381"/>
      <c r="VYD87" s="392"/>
      <c r="VYE87" s="381"/>
      <c r="VYM87" s="392"/>
      <c r="VYN87" s="381"/>
      <c r="VYV87" s="392"/>
      <c r="VYW87" s="381"/>
      <c r="VZE87" s="392"/>
      <c r="VZF87" s="381"/>
      <c r="VZN87" s="392"/>
      <c r="VZO87" s="381"/>
      <c r="VZW87" s="392"/>
      <c r="VZX87" s="381"/>
      <c r="WAF87" s="392"/>
      <c r="WAG87" s="381"/>
      <c r="WAO87" s="392"/>
      <c r="WAP87" s="381"/>
      <c r="WAX87" s="392"/>
      <c r="WAY87" s="381"/>
      <c r="WBG87" s="392"/>
      <c r="WBH87" s="381"/>
      <c r="WBP87" s="392"/>
      <c r="WBQ87" s="381"/>
      <c r="WBY87" s="392"/>
      <c r="WBZ87" s="381"/>
      <c r="WCH87" s="392"/>
      <c r="WCI87" s="381"/>
      <c r="WCQ87" s="392"/>
      <c r="WCR87" s="381"/>
      <c r="WCZ87" s="392"/>
      <c r="WDA87" s="381"/>
      <c r="WDI87" s="392"/>
      <c r="WDJ87" s="381"/>
      <c r="WDR87" s="392"/>
      <c r="WDS87" s="381"/>
      <c r="WEA87" s="392"/>
      <c r="WEB87" s="381"/>
      <c r="WEJ87" s="392"/>
      <c r="WEK87" s="381"/>
      <c r="WES87" s="392"/>
      <c r="WET87" s="381"/>
      <c r="WFB87" s="392"/>
      <c r="WFC87" s="381"/>
      <c r="WFK87" s="392"/>
      <c r="WFL87" s="381"/>
      <c r="WFT87" s="392"/>
      <c r="WFU87" s="381"/>
      <c r="WGC87" s="392"/>
      <c r="WGD87" s="381"/>
      <c r="WGL87" s="392"/>
      <c r="WGM87" s="381"/>
      <c r="WGU87" s="392"/>
      <c r="WGV87" s="381"/>
      <c r="WHD87" s="392"/>
      <c r="WHE87" s="381"/>
      <c r="WHM87" s="392"/>
      <c r="WHN87" s="381"/>
      <c r="WHV87" s="392"/>
      <c r="WHW87" s="381"/>
      <c r="WIE87" s="392"/>
      <c r="WIF87" s="381"/>
      <c r="WIN87" s="392"/>
      <c r="WIO87" s="381"/>
      <c r="WIW87" s="392"/>
      <c r="WIX87" s="381"/>
      <c r="WJF87" s="392"/>
      <c r="WJG87" s="381"/>
      <c r="WJO87" s="392"/>
      <c r="WJP87" s="381"/>
      <c r="WJX87" s="392"/>
      <c r="WJY87" s="381"/>
      <c r="WKG87" s="392"/>
      <c r="WKH87" s="381"/>
      <c r="WKP87" s="392"/>
      <c r="WKQ87" s="381"/>
      <c r="WKY87" s="392"/>
      <c r="WKZ87" s="381"/>
      <c r="WLH87" s="392"/>
      <c r="WLI87" s="381"/>
      <c r="WLQ87" s="392"/>
      <c r="WLR87" s="381"/>
      <c r="WLZ87" s="392"/>
      <c r="WMA87" s="381"/>
      <c r="WMI87" s="392"/>
      <c r="WMJ87" s="381"/>
      <c r="WMR87" s="392"/>
      <c r="WMS87" s="381"/>
      <c r="WNA87" s="392"/>
      <c r="WNB87" s="381"/>
      <c r="WNJ87" s="392"/>
      <c r="WNK87" s="381"/>
      <c r="WNS87" s="392"/>
      <c r="WNT87" s="381"/>
      <c r="WOB87" s="392"/>
      <c r="WOC87" s="381"/>
      <c r="WOK87" s="392"/>
      <c r="WOL87" s="381"/>
      <c r="WOT87" s="392"/>
      <c r="WOU87" s="381"/>
      <c r="WPC87" s="392"/>
      <c r="WPD87" s="381"/>
      <c r="WPL87" s="392"/>
      <c r="WPM87" s="381"/>
      <c r="WPU87" s="392"/>
      <c r="WPV87" s="381"/>
      <c r="WQD87" s="392"/>
      <c r="WQE87" s="381"/>
      <c r="WQM87" s="392"/>
      <c r="WQN87" s="381"/>
      <c r="WQV87" s="392"/>
      <c r="WQW87" s="381"/>
      <c r="WRE87" s="392"/>
      <c r="WRF87" s="381"/>
      <c r="WRN87" s="392"/>
      <c r="WRO87" s="381"/>
      <c r="WRW87" s="392"/>
      <c r="WRX87" s="381"/>
      <c r="WSF87" s="392"/>
      <c r="WSG87" s="381"/>
      <c r="WSO87" s="392"/>
      <c r="WSP87" s="381"/>
      <c r="WSX87" s="392"/>
      <c r="WSY87" s="381"/>
      <c r="WTG87" s="392"/>
      <c r="WTH87" s="381"/>
      <c r="WTP87" s="392"/>
      <c r="WTQ87" s="381"/>
      <c r="WTY87" s="392"/>
      <c r="WTZ87" s="381"/>
      <c r="WUH87" s="392"/>
      <c r="WUI87" s="381"/>
      <c r="WUQ87" s="392"/>
      <c r="WUR87" s="381"/>
      <c r="WUZ87" s="392"/>
      <c r="WVA87" s="381"/>
      <c r="WVI87" s="392"/>
      <c r="WVJ87" s="381"/>
      <c r="WVR87" s="392"/>
      <c r="WVS87" s="381"/>
      <c r="WWA87" s="392"/>
      <c r="WWB87" s="381"/>
      <c r="WWJ87" s="392"/>
      <c r="WWK87" s="381"/>
      <c r="WWS87" s="392"/>
      <c r="WWT87" s="381"/>
      <c r="WXB87" s="392"/>
      <c r="WXC87" s="381"/>
      <c r="WXK87" s="392"/>
      <c r="WXL87" s="381"/>
      <c r="WXT87" s="392"/>
      <c r="WXU87" s="381"/>
      <c r="WYC87" s="392"/>
      <c r="WYD87" s="381"/>
      <c r="WYL87" s="392"/>
      <c r="WYM87" s="381"/>
      <c r="WYU87" s="392"/>
      <c r="WYV87" s="381"/>
      <c r="WZD87" s="392"/>
      <c r="WZE87" s="381"/>
      <c r="WZM87" s="392"/>
      <c r="WZN87" s="381"/>
      <c r="WZV87" s="392"/>
      <c r="WZW87" s="381"/>
      <c r="XAE87" s="392"/>
      <c r="XAF87" s="381"/>
      <c r="XAN87" s="392"/>
      <c r="XAO87" s="381"/>
      <c r="XAW87" s="392"/>
      <c r="XAX87" s="381"/>
      <c r="XBF87" s="392"/>
      <c r="XBG87" s="381"/>
      <c r="XBO87" s="392"/>
      <c r="XBP87" s="381"/>
      <c r="XBX87" s="392"/>
      <c r="XBY87" s="381"/>
      <c r="XCG87" s="392"/>
      <c r="XCH87" s="381"/>
      <c r="XCP87" s="392"/>
      <c r="XCQ87" s="381"/>
      <c r="XCY87" s="392"/>
      <c r="XCZ87" s="381"/>
      <c r="XDH87" s="392"/>
      <c r="XDI87" s="381"/>
      <c r="XDQ87" s="392"/>
      <c r="XDR87" s="381"/>
      <c r="XDZ87" s="392"/>
      <c r="XEA87" s="381"/>
      <c r="XEI87" s="392"/>
      <c r="XEJ87" s="381"/>
      <c r="XER87" s="392"/>
      <c r="XES87" s="381"/>
      <c r="XFA87" s="392"/>
      <c r="XFB87" s="381"/>
    </row>
    <row r="88" spans="1:1019 1027:2045 2053:3071 3079:5114 5122:6140 6148:7166 7174:8192 8200:9209 9217:10235 10243:11261 11269:12287 12295:14330 14338:15356 15364:16382" s="378" customFormat="1">
      <c r="A88" s="392"/>
      <c r="B88" s="381" t="s">
        <v>39</v>
      </c>
      <c r="J88" s="392"/>
      <c r="K88" s="381"/>
      <c r="S88" s="392"/>
      <c r="T88" s="381"/>
      <c r="AB88" s="392"/>
      <c r="AC88" s="381"/>
      <c r="AK88" s="392"/>
      <c r="AL88" s="381"/>
      <c r="AT88" s="392"/>
      <c r="AU88" s="381"/>
      <c r="BC88" s="392"/>
      <c r="BD88" s="381"/>
      <c r="BL88" s="392"/>
      <c r="BM88" s="381"/>
      <c r="BU88" s="392"/>
      <c r="BV88" s="381"/>
      <c r="CD88" s="392"/>
      <c r="CE88" s="381"/>
      <c r="CM88" s="392"/>
      <c r="CN88" s="381"/>
      <c r="CV88" s="392"/>
      <c r="CW88" s="381"/>
      <c r="DE88" s="392"/>
      <c r="DF88" s="381"/>
      <c r="DN88" s="392"/>
      <c r="DO88" s="381"/>
      <c r="DW88" s="392"/>
      <c r="DX88" s="381"/>
      <c r="EF88" s="392"/>
      <c r="EG88" s="381"/>
      <c r="EO88" s="392"/>
      <c r="EP88" s="381"/>
      <c r="EX88" s="392"/>
      <c r="EY88" s="381"/>
      <c r="FG88" s="392"/>
      <c r="FH88" s="381"/>
      <c r="FP88" s="392"/>
      <c r="FQ88" s="381"/>
      <c r="FY88" s="392"/>
      <c r="FZ88" s="381"/>
      <c r="GH88" s="392"/>
      <c r="GI88" s="381"/>
      <c r="GQ88" s="392"/>
      <c r="GR88" s="381"/>
      <c r="GZ88" s="392"/>
      <c r="HA88" s="381"/>
      <c r="HI88" s="392"/>
      <c r="HJ88" s="381"/>
      <c r="HR88" s="392"/>
      <c r="HS88" s="381"/>
      <c r="IA88" s="392"/>
      <c r="IB88" s="381"/>
      <c r="IJ88" s="392"/>
      <c r="IK88" s="381"/>
      <c r="IS88" s="392"/>
      <c r="IT88" s="381"/>
      <c r="JB88" s="392"/>
      <c r="JC88" s="381"/>
      <c r="JK88" s="392"/>
      <c r="JL88" s="381"/>
      <c r="JT88" s="392"/>
      <c r="JU88" s="381"/>
      <c r="KC88" s="392"/>
      <c r="KD88" s="381"/>
      <c r="KL88" s="392"/>
      <c r="KM88" s="381"/>
      <c r="KU88" s="392"/>
      <c r="KV88" s="381"/>
      <c r="LD88" s="392"/>
      <c r="LE88" s="381"/>
      <c r="LM88" s="392"/>
      <c r="LN88" s="381"/>
      <c r="LV88" s="392"/>
      <c r="LW88" s="381"/>
      <c r="ME88" s="392"/>
      <c r="MF88" s="381"/>
      <c r="MN88" s="392"/>
      <c r="MO88" s="381"/>
      <c r="MW88" s="392"/>
      <c r="MX88" s="381"/>
      <c r="NF88" s="392"/>
      <c r="NG88" s="381"/>
      <c r="NO88" s="392"/>
      <c r="NP88" s="381"/>
      <c r="NX88" s="392"/>
      <c r="NY88" s="381"/>
      <c r="OG88" s="392"/>
      <c r="OH88" s="381"/>
      <c r="OP88" s="392"/>
      <c r="OQ88" s="381"/>
      <c r="OY88" s="392"/>
      <c r="OZ88" s="381"/>
      <c r="PH88" s="392"/>
      <c r="PI88" s="381"/>
      <c r="PQ88" s="392"/>
      <c r="PR88" s="381"/>
      <c r="PZ88" s="392"/>
      <c r="QA88" s="381"/>
      <c r="QI88" s="392"/>
      <c r="QJ88" s="381"/>
      <c r="QR88" s="392"/>
      <c r="QS88" s="381"/>
      <c r="RA88" s="392"/>
      <c r="RB88" s="381"/>
      <c r="RJ88" s="392"/>
      <c r="RK88" s="381"/>
      <c r="RS88" s="392"/>
      <c r="RT88" s="381"/>
      <c r="SB88" s="392"/>
      <c r="SC88" s="381"/>
      <c r="SK88" s="392"/>
      <c r="SL88" s="381"/>
      <c r="ST88" s="392"/>
      <c r="SU88" s="381"/>
      <c r="TC88" s="392"/>
      <c r="TD88" s="381"/>
      <c r="TL88" s="392"/>
      <c r="TM88" s="381"/>
      <c r="TU88" s="392"/>
      <c r="TV88" s="381"/>
      <c r="UD88" s="392"/>
      <c r="UE88" s="381"/>
      <c r="UM88" s="392"/>
      <c r="UN88" s="381"/>
      <c r="UV88" s="392"/>
      <c r="UW88" s="381"/>
      <c r="VE88" s="392"/>
      <c r="VF88" s="381"/>
      <c r="VN88" s="392"/>
      <c r="VO88" s="381"/>
      <c r="VW88" s="392"/>
      <c r="VX88" s="381"/>
      <c r="WF88" s="392"/>
      <c r="WG88" s="381"/>
      <c r="WO88" s="392"/>
      <c r="WP88" s="381"/>
      <c r="WX88" s="392"/>
      <c r="WY88" s="381"/>
      <c r="XG88" s="392"/>
      <c r="XH88" s="381"/>
      <c r="XP88" s="392"/>
      <c r="XQ88" s="381"/>
      <c r="XY88" s="392"/>
      <c r="XZ88" s="381"/>
      <c r="YH88" s="392"/>
      <c r="YI88" s="381"/>
      <c r="YQ88" s="392"/>
      <c r="YR88" s="381"/>
      <c r="YZ88" s="392"/>
      <c r="ZA88" s="381"/>
      <c r="ZI88" s="392"/>
      <c r="ZJ88" s="381"/>
      <c r="ZR88" s="392"/>
      <c r="ZS88" s="381"/>
      <c r="AAA88" s="392"/>
      <c r="AAB88" s="381"/>
      <c r="AAJ88" s="392"/>
      <c r="AAK88" s="381"/>
      <c r="AAS88" s="392"/>
      <c r="AAT88" s="381"/>
      <c r="ABB88" s="392"/>
      <c r="ABC88" s="381"/>
      <c r="ABK88" s="392"/>
      <c r="ABL88" s="381"/>
      <c r="ABT88" s="392"/>
      <c r="ABU88" s="381"/>
      <c r="ACC88" s="392"/>
      <c r="ACD88" s="381"/>
      <c r="ACL88" s="392"/>
      <c r="ACM88" s="381"/>
      <c r="ACU88" s="392"/>
      <c r="ACV88" s="381"/>
      <c r="ADD88" s="392"/>
      <c r="ADE88" s="381"/>
      <c r="ADM88" s="392"/>
      <c r="ADN88" s="381"/>
      <c r="ADV88" s="392"/>
      <c r="ADW88" s="381"/>
      <c r="AEE88" s="392"/>
      <c r="AEF88" s="381"/>
      <c r="AEN88" s="392"/>
      <c r="AEO88" s="381"/>
      <c r="AEW88" s="392"/>
      <c r="AEX88" s="381"/>
      <c r="AFF88" s="392"/>
      <c r="AFG88" s="381"/>
      <c r="AFO88" s="392"/>
      <c r="AFP88" s="381"/>
      <c r="AFX88" s="392"/>
      <c r="AFY88" s="381"/>
      <c r="AGG88" s="392"/>
      <c r="AGH88" s="381"/>
      <c r="AGP88" s="392"/>
      <c r="AGQ88" s="381"/>
      <c r="AGY88" s="392"/>
      <c r="AGZ88" s="381"/>
      <c r="AHH88" s="392"/>
      <c r="AHI88" s="381"/>
      <c r="AHQ88" s="392"/>
      <c r="AHR88" s="381"/>
      <c r="AHZ88" s="392"/>
      <c r="AIA88" s="381"/>
      <c r="AII88" s="392"/>
      <c r="AIJ88" s="381"/>
      <c r="AIR88" s="392"/>
      <c r="AIS88" s="381"/>
      <c r="AJA88" s="392"/>
      <c r="AJB88" s="381"/>
      <c r="AJJ88" s="392"/>
      <c r="AJK88" s="381"/>
      <c r="AJS88" s="392"/>
      <c r="AJT88" s="381"/>
      <c r="AKB88" s="392"/>
      <c r="AKC88" s="381"/>
      <c r="AKK88" s="392"/>
      <c r="AKL88" s="381"/>
      <c r="AKT88" s="392"/>
      <c r="AKU88" s="381"/>
      <c r="ALC88" s="392"/>
      <c r="ALD88" s="381"/>
      <c r="ALL88" s="392"/>
      <c r="ALM88" s="381"/>
      <c r="ALU88" s="392"/>
      <c r="ALV88" s="381"/>
      <c r="AMD88" s="392"/>
      <c r="AME88" s="381"/>
      <c r="AMM88" s="392"/>
      <c r="AMN88" s="381"/>
      <c r="AMV88" s="392"/>
      <c r="AMW88" s="381"/>
      <c r="ANE88" s="392"/>
      <c r="ANF88" s="381"/>
      <c r="ANN88" s="392"/>
      <c r="ANO88" s="381"/>
      <c r="ANW88" s="392"/>
      <c r="ANX88" s="381"/>
      <c r="AOF88" s="392"/>
      <c r="AOG88" s="381"/>
      <c r="AOO88" s="392"/>
      <c r="AOP88" s="381"/>
      <c r="AOX88" s="392"/>
      <c r="AOY88" s="381"/>
      <c r="APG88" s="392"/>
      <c r="APH88" s="381"/>
      <c r="APP88" s="392"/>
      <c r="APQ88" s="381"/>
      <c r="APY88" s="392"/>
      <c r="APZ88" s="381"/>
      <c r="AQH88" s="392"/>
      <c r="AQI88" s="381"/>
      <c r="AQQ88" s="392"/>
      <c r="AQR88" s="381"/>
      <c r="AQZ88" s="392"/>
      <c r="ARA88" s="381"/>
      <c r="ARI88" s="392"/>
      <c r="ARJ88" s="381"/>
      <c r="ARR88" s="392"/>
      <c r="ARS88" s="381"/>
      <c r="ASA88" s="392"/>
      <c r="ASB88" s="381"/>
      <c r="ASJ88" s="392"/>
      <c r="ASK88" s="381"/>
      <c r="ASS88" s="392"/>
      <c r="AST88" s="381"/>
      <c r="ATB88" s="392"/>
      <c r="ATC88" s="381"/>
      <c r="ATK88" s="392"/>
      <c r="ATL88" s="381"/>
      <c r="ATT88" s="392"/>
      <c r="ATU88" s="381"/>
      <c r="AUC88" s="392"/>
      <c r="AUD88" s="381"/>
      <c r="AUL88" s="392"/>
      <c r="AUM88" s="381"/>
      <c r="AUU88" s="392"/>
      <c r="AUV88" s="381"/>
      <c r="AVD88" s="392"/>
      <c r="AVE88" s="381"/>
      <c r="AVM88" s="392"/>
      <c r="AVN88" s="381"/>
      <c r="AVV88" s="392"/>
      <c r="AVW88" s="381"/>
      <c r="AWE88" s="392"/>
      <c r="AWF88" s="381"/>
      <c r="AWN88" s="392"/>
      <c r="AWO88" s="381"/>
      <c r="AWW88" s="392"/>
      <c r="AWX88" s="381"/>
      <c r="AXF88" s="392"/>
      <c r="AXG88" s="381"/>
      <c r="AXO88" s="392"/>
      <c r="AXP88" s="381"/>
      <c r="AXX88" s="392"/>
      <c r="AXY88" s="381"/>
      <c r="AYG88" s="392"/>
      <c r="AYH88" s="381"/>
      <c r="AYP88" s="392"/>
      <c r="AYQ88" s="381"/>
      <c r="AYY88" s="392"/>
      <c r="AYZ88" s="381"/>
      <c r="AZH88" s="392"/>
      <c r="AZI88" s="381"/>
      <c r="AZQ88" s="392"/>
      <c r="AZR88" s="381"/>
      <c r="AZZ88" s="392"/>
      <c r="BAA88" s="381"/>
      <c r="BAI88" s="392"/>
      <c r="BAJ88" s="381"/>
      <c r="BAR88" s="392"/>
      <c r="BAS88" s="381"/>
      <c r="BBA88" s="392"/>
      <c r="BBB88" s="381"/>
      <c r="BBJ88" s="392"/>
      <c r="BBK88" s="381"/>
      <c r="BBS88" s="392"/>
      <c r="BBT88" s="381"/>
      <c r="BCB88" s="392"/>
      <c r="BCC88" s="381"/>
      <c r="BCK88" s="392"/>
      <c r="BCL88" s="381"/>
      <c r="BCT88" s="392"/>
      <c r="BCU88" s="381"/>
      <c r="BDC88" s="392"/>
      <c r="BDD88" s="381"/>
      <c r="BDL88" s="392"/>
      <c r="BDM88" s="381"/>
      <c r="BDU88" s="392"/>
      <c r="BDV88" s="381"/>
      <c r="BED88" s="392"/>
      <c r="BEE88" s="381"/>
      <c r="BEM88" s="392"/>
      <c r="BEN88" s="381"/>
      <c r="BEV88" s="392"/>
      <c r="BEW88" s="381"/>
      <c r="BFE88" s="392"/>
      <c r="BFF88" s="381"/>
      <c r="BFN88" s="392"/>
      <c r="BFO88" s="381"/>
      <c r="BFW88" s="392"/>
      <c r="BFX88" s="381"/>
      <c r="BGF88" s="392"/>
      <c r="BGG88" s="381"/>
      <c r="BGO88" s="392"/>
      <c r="BGP88" s="381"/>
      <c r="BGX88" s="392"/>
      <c r="BGY88" s="381"/>
      <c r="BHG88" s="392"/>
      <c r="BHH88" s="381"/>
      <c r="BHP88" s="392"/>
      <c r="BHQ88" s="381"/>
      <c r="BHY88" s="392"/>
      <c r="BHZ88" s="381"/>
      <c r="BIH88" s="392"/>
      <c r="BII88" s="381"/>
      <c r="BIQ88" s="392"/>
      <c r="BIR88" s="381"/>
      <c r="BIZ88" s="392"/>
      <c r="BJA88" s="381"/>
      <c r="BJI88" s="392"/>
      <c r="BJJ88" s="381"/>
      <c r="BJR88" s="392"/>
      <c r="BJS88" s="381"/>
      <c r="BKA88" s="392"/>
      <c r="BKB88" s="381"/>
      <c r="BKJ88" s="392"/>
      <c r="BKK88" s="381"/>
      <c r="BKS88" s="392"/>
      <c r="BKT88" s="381"/>
      <c r="BLB88" s="392"/>
      <c r="BLC88" s="381"/>
      <c r="BLK88" s="392"/>
      <c r="BLL88" s="381"/>
      <c r="BLT88" s="392"/>
      <c r="BLU88" s="381"/>
      <c r="BMC88" s="392"/>
      <c r="BMD88" s="381"/>
      <c r="BML88" s="392"/>
      <c r="BMM88" s="381"/>
      <c r="BMU88" s="392"/>
      <c r="BMV88" s="381"/>
      <c r="BND88" s="392"/>
      <c r="BNE88" s="381"/>
      <c r="BNM88" s="392"/>
      <c r="BNN88" s="381"/>
      <c r="BNV88" s="392"/>
      <c r="BNW88" s="381"/>
      <c r="BOE88" s="392"/>
      <c r="BOF88" s="381"/>
      <c r="BON88" s="392"/>
      <c r="BOO88" s="381"/>
      <c r="BOW88" s="392"/>
      <c r="BOX88" s="381"/>
      <c r="BPF88" s="392"/>
      <c r="BPG88" s="381"/>
      <c r="BPO88" s="392"/>
      <c r="BPP88" s="381"/>
      <c r="BPX88" s="392"/>
      <c r="BPY88" s="381"/>
      <c r="BQG88" s="392"/>
      <c r="BQH88" s="381"/>
      <c r="BQP88" s="392"/>
      <c r="BQQ88" s="381"/>
      <c r="BQY88" s="392"/>
      <c r="BQZ88" s="381"/>
      <c r="BRH88" s="392"/>
      <c r="BRI88" s="381"/>
      <c r="BRQ88" s="392"/>
      <c r="BRR88" s="381"/>
      <c r="BRZ88" s="392"/>
      <c r="BSA88" s="381"/>
      <c r="BSI88" s="392"/>
      <c r="BSJ88" s="381"/>
      <c r="BSR88" s="392"/>
      <c r="BSS88" s="381"/>
      <c r="BTA88" s="392"/>
      <c r="BTB88" s="381"/>
      <c r="BTJ88" s="392"/>
      <c r="BTK88" s="381"/>
      <c r="BTS88" s="392"/>
      <c r="BTT88" s="381"/>
      <c r="BUB88" s="392"/>
      <c r="BUC88" s="381"/>
      <c r="BUK88" s="392"/>
      <c r="BUL88" s="381"/>
      <c r="BUT88" s="392"/>
      <c r="BUU88" s="381"/>
      <c r="BVC88" s="392"/>
      <c r="BVD88" s="381"/>
      <c r="BVL88" s="392"/>
      <c r="BVM88" s="381"/>
      <c r="BVU88" s="392"/>
      <c r="BVV88" s="381"/>
      <c r="BWD88" s="392"/>
      <c r="BWE88" s="381"/>
      <c r="BWM88" s="392"/>
      <c r="BWN88" s="381"/>
      <c r="BWV88" s="392"/>
      <c r="BWW88" s="381"/>
      <c r="BXE88" s="392"/>
      <c r="BXF88" s="381"/>
      <c r="BXN88" s="392"/>
      <c r="BXO88" s="381"/>
      <c r="BXW88" s="392"/>
      <c r="BXX88" s="381"/>
      <c r="BYF88" s="392"/>
      <c r="BYG88" s="381"/>
      <c r="BYO88" s="392"/>
      <c r="BYP88" s="381"/>
      <c r="BYX88" s="392"/>
      <c r="BYY88" s="381"/>
      <c r="BZG88" s="392"/>
      <c r="BZH88" s="381"/>
      <c r="BZP88" s="392"/>
      <c r="BZQ88" s="381"/>
      <c r="BZY88" s="392"/>
      <c r="BZZ88" s="381"/>
      <c r="CAH88" s="392"/>
      <c r="CAI88" s="381"/>
      <c r="CAQ88" s="392"/>
      <c r="CAR88" s="381"/>
      <c r="CAZ88" s="392"/>
      <c r="CBA88" s="381"/>
      <c r="CBI88" s="392"/>
      <c r="CBJ88" s="381"/>
      <c r="CBR88" s="392"/>
      <c r="CBS88" s="381"/>
      <c r="CCA88" s="392"/>
      <c r="CCB88" s="381"/>
      <c r="CCJ88" s="392"/>
      <c r="CCK88" s="381"/>
      <c r="CCS88" s="392"/>
      <c r="CCT88" s="381"/>
      <c r="CDB88" s="392"/>
      <c r="CDC88" s="381"/>
      <c r="CDK88" s="392"/>
      <c r="CDL88" s="381"/>
      <c r="CDT88" s="392"/>
      <c r="CDU88" s="381"/>
      <c r="CEC88" s="392"/>
      <c r="CED88" s="381"/>
      <c r="CEL88" s="392"/>
      <c r="CEM88" s="381"/>
      <c r="CEU88" s="392"/>
      <c r="CEV88" s="381"/>
      <c r="CFD88" s="392"/>
      <c r="CFE88" s="381"/>
      <c r="CFM88" s="392"/>
      <c r="CFN88" s="381"/>
      <c r="CFV88" s="392"/>
      <c r="CFW88" s="381"/>
      <c r="CGE88" s="392"/>
      <c r="CGF88" s="381"/>
      <c r="CGN88" s="392"/>
      <c r="CGO88" s="381"/>
      <c r="CGW88" s="392"/>
      <c r="CGX88" s="381"/>
      <c r="CHF88" s="392"/>
      <c r="CHG88" s="381"/>
      <c r="CHO88" s="392"/>
      <c r="CHP88" s="381"/>
      <c r="CHX88" s="392"/>
      <c r="CHY88" s="381"/>
      <c r="CIG88" s="392"/>
      <c r="CIH88" s="381"/>
      <c r="CIP88" s="392"/>
      <c r="CIQ88" s="381"/>
      <c r="CIY88" s="392"/>
      <c r="CIZ88" s="381"/>
      <c r="CJH88" s="392"/>
      <c r="CJI88" s="381"/>
      <c r="CJQ88" s="392"/>
      <c r="CJR88" s="381"/>
      <c r="CJZ88" s="392"/>
      <c r="CKA88" s="381"/>
      <c r="CKI88" s="392"/>
      <c r="CKJ88" s="381"/>
      <c r="CKR88" s="392"/>
      <c r="CKS88" s="381"/>
      <c r="CLA88" s="392"/>
      <c r="CLB88" s="381"/>
      <c r="CLJ88" s="392"/>
      <c r="CLK88" s="381"/>
      <c r="CLS88" s="392"/>
      <c r="CLT88" s="381"/>
      <c r="CMB88" s="392"/>
      <c r="CMC88" s="381"/>
      <c r="CMK88" s="392"/>
      <c r="CML88" s="381"/>
      <c r="CMT88" s="392"/>
      <c r="CMU88" s="381"/>
      <c r="CNC88" s="392"/>
      <c r="CND88" s="381"/>
      <c r="CNL88" s="392"/>
      <c r="CNM88" s="381"/>
      <c r="CNU88" s="392"/>
      <c r="CNV88" s="381"/>
      <c r="COD88" s="392"/>
      <c r="COE88" s="381"/>
      <c r="COM88" s="392"/>
      <c r="CON88" s="381"/>
      <c r="COV88" s="392"/>
      <c r="COW88" s="381"/>
      <c r="CPE88" s="392"/>
      <c r="CPF88" s="381"/>
      <c r="CPN88" s="392"/>
      <c r="CPO88" s="381"/>
      <c r="CPW88" s="392"/>
      <c r="CPX88" s="381"/>
      <c r="CQF88" s="392"/>
      <c r="CQG88" s="381"/>
      <c r="CQO88" s="392"/>
      <c r="CQP88" s="381"/>
      <c r="CQX88" s="392"/>
      <c r="CQY88" s="381"/>
      <c r="CRG88" s="392"/>
      <c r="CRH88" s="381"/>
      <c r="CRP88" s="392"/>
      <c r="CRQ88" s="381"/>
      <c r="CRY88" s="392"/>
      <c r="CRZ88" s="381"/>
      <c r="CSH88" s="392"/>
      <c r="CSI88" s="381"/>
      <c r="CSQ88" s="392"/>
      <c r="CSR88" s="381"/>
      <c r="CSZ88" s="392"/>
      <c r="CTA88" s="381"/>
      <c r="CTI88" s="392"/>
      <c r="CTJ88" s="381"/>
      <c r="CTR88" s="392"/>
      <c r="CTS88" s="381"/>
      <c r="CUA88" s="392"/>
      <c r="CUB88" s="381"/>
      <c r="CUJ88" s="392"/>
      <c r="CUK88" s="381"/>
      <c r="CUS88" s="392"/>
      <c r="CUT88" s="381"/>
      <c r="CVB88" s="392"/>
      <c r="CVC88" s="381"/>
      <c r="CVK88" s="392"/>
      <c r="CVL88" s="381"/>
      <c r="CVT88" s="392"/>
      <c r="CVU88" s="381"/>
      <c r="CWC88" s="392"/>
      <c r="CWD88" s="381"/>
      <c r="CWL88" s="392"/>
      <c r="CWM88" s="381"/>
      <c r="CWU88" s="392"/>
      <c r="CWV88" s="381"/>
      <c r="CXD88" s="392"/>
      <c r="CXE88" s="381"/>
      <c r="CXM88" s="392"/>
      <c r="CXN88" s="381"/>
      <c r="CXV88" s="392"/>
      <c r="CXW88" s="381"/>
      <c r="CYE88" s="392"/>
      <c r="CYF88" s="381"/>
      <c r="CYN88" s="392"/>
      <c r="CYO88" s="381"/>
      <c r="CYW88" s="392"/>
      <c r="CYX88" s="381"/>
      <c r="CZF88" s="392"/>
      <c r="CZG88" s="381"/>
      <c r="CZO88" s="392"/>
      <c r="CZP88" s="381"/>
      <c r="CZX88" s="392"/>
      <c r="CZY88" s="381"/>
      <c r="DAG88" s="392"/>
      <c r="DAH88" s="381"/>
      <c r="DAP88" s="392"/>
      <c r="DAQ88" s="381"/>
      <c r="DAY88" s="392"/>
      <c r="DAZ88" s="381"/>
      <c r="DBH88" s="392"/>
      <c r="DBI88" s="381"/>
      <c r="DBQ88" s="392"/>
      <c r="DBR88" s="381"/>
      <c r="DBZ88" s="392"/>
      <c r="DCA88" s="381"/>
      <c r="DCI88" s="392"/>
      <c r="DCJ88" s="381"/>
      <c r="DCR88" s="392"/>
      <c r="DCS88" s="381"/>
      <c r="DDA88" s="392"/>
      <c r="DDB88" s="381"/>
      <c r="DDJ88" s="392"/>
      <c r="DDK88" s="381"/>
      <c r="DDS88" s="392"/>
      <c r="DDT88" s="381"/>
      <c r="DEB88" s="392"/>
      <c r="DEC88" s="381"/>
      <c r="DEK88" s="392"/>
      <c r="DEL88" s="381"/>
      <c r="DET88" s="392"/>
      <c r="DEU88" s="381"/>
      <c r="DFC88" s="392"/>
      <c r="DFD88" s="381"/>
      <c r="DFL88" s="392"/>
      <c r="DFM88" s="381"/>
      <c r="DFU88" s="392"/>
      <c r="DFV88" s="381"/>
      <c r="DGD88" s="392"/>
      <c r="DGE88" s="381"/>
      <c r="DGM88" s="392"/>
      <c r="DGN88" s="381"/>
      <c r="DGV88" s="392"/>
      <c r="DGW88" s="381"/>
      <c r="DHE88" s="392"/>
      <c r="DHF88" s="381"/>
      <c r="DHN88" s="392"/>
      <c r="DHO88" s="381"/>
      <c r="DHW88" s="392"/>
      <c r="DHX88" s="381"/>
      <c r="DIF88" s="392"/>
      <c r="DIG88" s="381"/>
      <c r="DIO88" s="392"/>
      <c r="DIP88" s="381"/>
      <c r="DIX88" s="392"/>
      <c r="DIY88" s="381"/>
      <c r="DJG88" s="392"/>
      <c r="DJH88" s="381"/>
      <c r="DJP88" s="392"/>
      <c r="DJQ88" s="381"/>
      <c r="DJY88" s="392"/>
      <c r="DJZ88" s="381"/>
      <c r="DKH88" s="392"/>
      <c r="DKI88" s="381"/>
      <c r="DKQ88" s="392"/>
      <c r="DKR88" s="381"/>
      <c r="DKZ88" s="392"/>
      <c r="DLA88" s="381"/>
      <c r="DLI88" s="392"/>
      <c r="DLJ88" s="381"/>
      <c r="DLR88" s="392"/>
      <c r="DLS88" s="381"/>
      <c r="DMA88" s="392"/>
      <c r="DMB88" s="381"/>
      <c r="DMJ88" s="392"/>
      <c r="DMK88" s="381"/>
      <c r="DMS88" s="392"/>
      <c r="DMT88" s="381"/>
      <c r="DNB88" s="392"/>
      <c r="DNC88" s="381"/>
      <c r="DNK88" s="392"/>
      <c r="DNL88" s="381"/>
      <c r="DNT88" s="392"/>
      <c r="DNU88" s="381"/>
      <c r="DOC88" s="392"/>
      <c r="DOD88" s="381"/>
      <c r="DOL88" s="392"/>
      <c r="DOM88" s="381"/>
      <c r="DOU88" s="392"/>
      <c r="DOV88" s="381"/>
      <c r="DPD88" s="392"/>
      <c r="DPE88" s="381"/>
      <c r="DPM88" s="392"/>
      <c r="DPN88" s="381"/>
      <c r="DPV88" s="392"/>
      <c r="DPW88" s="381"/>
      <c r="DQE88" s="392"/>
      <c r="DQF88" s="381"/>
      <c r="DQN88" s="392"/>
      <c r="DQO88" s="381"/>
      <c r="DQW88" s="392"/>
      <c r="DQX88" s="381"/>
      <c r="DRF88" s="392"/>
      <c r="DRG88" s="381"/>
      <c r="DRO88" s="392"/>
      <c r="DRP88" s="381"/>
      <c r="DRX88" s="392"/>
      <c r="DRY88" s="381"/>
      <c r="DSG88" s="392"/>
      <c r="DSH88" s="381"/>
      <c r="DSP88" s="392"/>
      <c r="DSQ88" s="381"/>
      <c r="DSY88" s="392"/>
      <c r="DSZ88" s="381"/>
      <c r="DTH88" s="392"/>
      <c r="DTI88" s="381"/>
      <c r="DTQ88" s="392"/>
      <c r="DTR88" s="381"/>
      <c r="DTZ88" s="392"/>
      <c r="DUA88" s="381"/>
      <c r="DUI88" s="392"/>
      <c r="DUJ88" s="381"/>
      <c r="DUR88" s="392"/>
      <c r="DUS88" s="381"/>
      <c r="DVA88" s="392"/>
      <c r="DVB88" s="381"/>
      <c r="DVJ88" s="392"/>
      <c r="DVK88" s="381"/>
      <c r="DVS88" s="392"/>
      <c r="DVT88" s="381"/>
      <c r="DWB88" s="392"/>
      <c r="DWC88" s="381"/>
      <c r="DWK88" s="392"/>
      <c r="DWL88" s="381"/>
      <c r="DWT88" s="392"/>
      <c r="DWU88" s="381"/>
      <c r="DXC88" s="392"/>
      <c r="DXD88" s="381"/>
      <c r="DXL88" s="392"/>
      <c r="DXM88" s="381"/>
      <c r="DXU88" s="392"/>
      <c r="DXV88" s="381"/>
      <c r="DYD88" s="392"/>
      <c r="DYE88" s="381"/>
      <c r="DYM88" s="392"/>
      <c r="DYN88" s="381"/>
      <c r="DYV88" s="392"/>
      <c r="DYW88" s="381"/>
      <c r="DZE88" s="392"/>
      <c r="DZF88" s="381"/>
      <c r="DZN88" s="392"/>
      <c r="DZO88" s="381"/>
      <c r="DZW88" s="392"/>
      <c r="DZX88" s="381"/>
      <c r="EAF88" s="392"/>
      <c r="EAG88" s="381"/>
      <c r="EAO88" s="392"/>
      <c r="EAP88" s="381"/>
      <c r="EAX88" s="392"/>
      <c r="EAY88" s="381"/>
      <c r="EBG88" s="392"/>
      <c r="EBH88" s="381"/>
      <c r="EBP88" s="392"/>
      <c r="EBQ88" s="381"/>
      <c r="EBY88" s="392"/>
      <c r="EBZ88" s="381"/>
      <c r="ECH88" s="392"/>
      <c r="ECI88" s="381"/>
      <c r="ECQ88" s="392"/>
      <c r="ECR88" s="381"/>
      <c r="ECZ88" s="392"/>
      <c r="EDA88" s="381"/>
      <c r="EDI88" s="392"/>
      <c r="EDJ88" s="381"/>
      <c r="EDR88" s="392"/>
      <c r="EDS88" s="381"/>
      <c r="EEA88" s="392"/>
      <c r="EEB88" s="381"/>
      <c r="EEJ88" s="392"/>
      <c r="EEK88" s="381"/>
      <c r="EES88" s="392"/>
      <c r="EET88" s="381"/>
      <c r="EFB88" s="392"/>
      <c r="EFC88" s="381"/>
      <c r="EFK88" s="392"/>
      <c r="EFL88" s="381"/>
      <c r="EFT88" s="392"/>
      <c r="EFU88" s="381"/>
      <c r="EGC88" s="392"/>
      <c r="EGD88" s="381"/>
      <c r="EGL88" s="392"/>
      <c r="EGM88" s="381"/>
      <c r="EGU88" s="392"/>
      <c r="EGV88" s="381"/>
      <c r="EHD88" s="392"/>
      <c r="EHE88" s="381"/>
      <c r="EHM88" s="392"/>
      <c r="EHN88" s="381"/>
      <c r="EHV88" s="392"/>
      <c r="EHW88" s="381"/>
      <c r="EIE88" s="392"/>
      <c r="EIF88" s="381"/>
      <c r="EIN88" s="392"/>
      <c r="EIO88" s="381"/>
      <c r="EIW88" s="392"/>
      <c r="EIX88" s="381"/>
      <c r="EJF88" s="392"/>
      <c r="EJG88" s="381"/>
      <c r="EJO88" s="392"/>
      <c r="EJP88" s="381"/>
      <c r="EJX88" s="392"/>
      <c r="EJY88" s="381"/>
      <c r="EKG88" s="392"/>
      <c r="EKH88" s="381"/>
      <c r="EKP88" s="392"/>
      <c r="EKQ88" s="381"/>
      <c r="EKY88" s="392"/>
      <c r="EKZ88" s="381"/>
      <c r="ELH88" s="392"/>
      <c r="ELI88" s="381"/>
      <c r="ELQ88" s="392"/>
      <c r="ELR88" s="381"/>
      <c r="ELZ88" s="392"/>
      <c r="EMA88" s="381"/>
      <c r="EMI88" s="392"/>
      <c r="EMJ88" s="381"/>
      <c r="EMR88" s="392"/>
      <c r="EMS88" s="381"/>
      <c r="ENA88" s="392"/>
      <c r="ENB88" s="381"/>
      <c r="ENJ88" s="392"/>
      <c r="ENK88" s="381"/>
      <c r="ENS88" s="392"/>
      <c r="ENT88" s="381"/>
      <c r="EOB88" s="392"/>
      <c r="EOC88" s="381"/>
      <c r="EOK88" s="392"/>
      <c r="EOL88" s="381"/>
      <c r="EOT88" s="392"/>
      <c r="EOU88" s="381"/>
      <c r="EPC88" s="392"/>
      <c r="EPD88" s="381"/>
      <c r="EPL88" s="392"/>
      <c r="EPM88" s="381"/>
      <c r="EPU88" s="392"/>
      <c r="EPV88" s="381"/>
      <c r="EQD88" s="392"/>
      <c r="EQE88" s="381"/>
      <c r="EQM88" s="392"/>
      <c r="EQN88" s="381"/>
      <c r="EQV88" s="392"/>
      <c r="EQW88" s="381"/>
      <c r="ERE88" s="392"/>
      <c r="ERF88" s="381"/>
      <c r="ERN88" s="392"/>
      <c r="ERO88" s="381"/>
      <c r="ERW88" s="392"/>
      <c r="ERX88" s="381"/>
      <c r="ESF88" s="392"/>
      <c r="ESG88" s="381"/>
      <c r="ESO88" s="392"/>
      <c r="ESP88" s="381"/>
      <c r="ESX88" s="392"/>
      <c r="ESY88" s="381"/>
      <c r="ETG88" s="392"/>
      <c r="ETH88" s="381"/>
      <c r="ETP88" s="392"/>
      <c r="ETQ88" s="381"/>
      <c r="ETY88" s="392"/>
      <c r="ETZ88" s="381"/>
      <c r="EUH88" s="392"/>
      <c r="EUI88" s="381"/>
      <c r="EUQ88" s="392"/>
      <c r="EUR88" s="381"/>
      <c r="EUZ88" s="392"/>
      <c r="EVA88" s="381"/>
      <c r="EVI88" s="392"/>
      <c r="EVJ88" s="381"/>
      <c r="EVR88" s="392"/>
      <c r="EVS88" s="381"/>
      <c r="EWA88" s="392"/>
      <c r="EWB88" s="381"/>
      <c r="EWJ88" s="392"/>
      <c r="EWK88" s="381"/>
      <c r="EWS88" s="392"/>
      <c r="EWT88" s="381"/>
      <c r="EXB88" s="392"/>
      <c r="EXC88" s="381"/>
      <c r="EXK88" s="392"/>
      <c r="EXL88" s="381"/>
      <c r="EXT88" s="392"/>
      <c r="EXU88" s="381"/>
      <c r="EYC88" s="392"/>
      <c r="EYD88" s="381"/>
      <c r="EYL88" s="392"/>
      <c r="EYM88" s="381"/>
      <c r="EYU88" s="392"/>
      <c r="EYV88" s="381"/>
      <c r="EZD88" s="392"/>
      <c r="EZE88" s="381"/>
      <c r="EZM88" s="392"/>
      <c r="EZN88" s="381"/>
      <c r="EZV88" s="392"/>
      <c r="EZW88" s="381"/>
      <c r="FAE88" s="392"/>
      <c r="FAF88" s="381"/>
      <c r="FAN88" s="392"/>
      <c r="FAO88" s="381"/>
      <c r="FAW88" s="392"/>
      <c r="FAX88" s="381"/>
      <c r="FBF88" s="392"/>
      <c r="FBG88" s="381"/>
      <c r="FBO88" s="392"/>
      <c r="FBP88" s="381"/>
      <c r="FBX88" s="392"/>
      <c r="FBY88" s="381"/>
      <c r="FCG88" s="392"/>
      <c r="FCH88" s="381"/>
      <c r="FCP88" s="392"/>
      <c r="FCQ88" s="381"/>
      <c r="FCY88" s="392"/>
      <c r="FCZ88" s="381"/>
      <c r="FDH88" s="392"/>
      <c r="FDI88" s="381"/>
      <c r="FDQ88" s="392"/>
      <c r="FDR88" s="381"/>
      <c r="FDZ88" s="392"/>
      <c r="FEA88" s="381"/>
      <c r="FEI88" s="392"/>
      <c r="FEJ88" s="381"/>
      <c r="FER88" s="392"/>
      <c r="FES88" s="381"/>
      <c r="FFA88" s="392"/>
      <c r="FFB88" s="381"/>
      <c r="FFJ88" s="392"/>
      <c r="FFK88" s="381"/>
      <c r="FFS88" s="392"/>
      <c r="FFT88" s="381"/>
      <c r="FGB88" s="392"/>
      <c r="FGC88" s="381"/>
      <c r="FGK88" s="392"/>
      <c r="FGL88" s="381"/>
      <c r="FGT88" s="392"/>
      <c r="FGU88" s="381"/>
      <c r="FHC88" s="392"/>
      <c r="FHD88" s="381"/>
      <c r="FHL88" s="392"/>
      <c r="FHM88" s="381"/>
      <c r="FHU88" s="392"/>
      <c r="FHV88" s="381"/>
      <c r="FID88" s="392"/>
      <c r="FIE88" s="381"/>
      <c r="FIM88" s="392"/>
      <c r="FIN88" s="381"/>
      <c r="FIV88" s="392"/>
      <c r="FIW88" s="381"/>
      <c r="FJE88" s="392"/>
      <c r="FJF88" s="381"/>
      <c r="FJN88" s="392"/>
      <c r="FJO88" s="381"/>
      <c r="FJW88" s="392"/>
      <c r="FJX88" s="381"/>
      <c r="FKF88" s="392"/>
      <c r="FKG88" s="381"/>
      <c r="FKO88" s="392"/>
      <c r="FKP88" s="381"/>
      <c r="FKX88" s="392"/>
      <c r="FKY88" s="381"/>
      <c r="FLG88" s="392"/>
      <c r="FLH88" s="381"/>
      <c r="FLP88" s="392"/>
      <c r="FLQ88" s="381"/>
      <c r="FLY88" s="392"/>
      <c r="FLZ88" s="381"/>
      <c r="FMH88" s="392"/>
      <c r="FMI88" s="381"/>
      <c r="FMQ88" s="392"/>
      <c r="FMR88" s="381"/>
      <c r="FMZ88" s="392"/>
      <c r="FNA88" s="381"/>
      <c r="FNI88" s="392"/>
      <c r="FNJ88" s="381"/>
      <c r="FNR88" s="392"/>
      <c r="FNS88" s="381"/>
      <c r="FOA88" s="392"/>
      <c r="FOB88" s="381"/>
      <c r="FOJ88" s="392"/>
      <c r="FOK88" s="381"/>
      <c r="FOS88" s="392"/>
      <c r="FOT88" s="381"/>
      <c r="FPB88" s="392"/>
      <c r="FPC88" s="381"/>
      <c r="FPK88" s="392"/>
      <c r="FPL88" s="381"/>
      <c r="FPT88" s="392"/>
      <c r="FPU88" s="381"/>
      <c r="FQC88" s="392"/>
      <c r="FQD88" s="381"/>
      <c r="FQL88" s="392"/>
      <c r="FQM88" s="381"/>
      <c r="FQU88" s="392"/>
      <c r="FQV88" s="381"/>
      <c r="FRD88" s="392"/>
      <c r="FRE88" s="381"/>
      <c r="FRM88" s="392"/>
      <c r="FRN88" s="381"/>
      <c r="FRV88" s="392"/>
      <c r="FRW88" s="381"/>
      <c r="FSE88" s="392"/>
      <c r="FSF88" s="381"/>
      <c r="FSN88" s="392"/>
      <c r="FSO88" s="381"/>
      <c r="FSW88" s="392"/>
      <c r="FSX88" s="381"/>
      <c r="FTF88" s="392"/>
      <c r="FTG88" s="381"/>
      <c r="FTO88" s="392"/>
      <c r="FTP88" s="381"/>
      <c r="FTX88" s="392"/>
      <c r="FTY88" s="381"/>
      <c r="FUG88" s="392"/>
      <c r="FUH88" s="381"/>
      <c r="FUP88" s="392"/>
      <c r="FUQ88" s="381"/>
      <c r="FUY88" s="392"/>
      <c r="FUZ88" s="381"/>
      <c r="FVH88" s="392"/>
      <c r="FVI88" s="381"/>
      <c r="FVQ88" s="392"/>
      <c r="FVR88" s="381"/>
      <c r="FVZ88" s="392"/>
      <c r="FWA88" s="381"/>
      <c r="FWI88" s="392"/>
      <c r="FWJ88" s="381"/>
      <c r="FWR88" s="392"/>
      <c r="FWS88" s="381"/>
      <c r="FXA88" s="392"/>
      <c r="FXB88" s="381"/>
      <c r="FXJ88" s="392"/>
      <c r="FXK88" s="381"/>
      <c r="FXS88" s="392"/>
      <c r="FXT88" s="381"/>
      <c r="FYB88" s="392"/>
      <c r="FYC88" s="381"/>
      <c r="FYK88" s="392"/>
      <c r="FYL88" s="381"/>
      <c r="FYT88" s="392"/>
      <c r="FYU88" s="381"/>
      <c r="FZC88" s="392"/>
      <c r="FZD88" s="381"/>
      <c r="FZL88" s="392"/>
      <c r="FZM88" s="381"/>
      <c r="FZU88" s="392"/>
      <c r="FZV88" s="381"/>
      <c r="GAD88" s="392"/>
      <c r="GAE88" s="381"/>
      <c r="GAM88" s="392"/>
      <c r="GAN88" s="381"/>
      <c r="GAV88" s="392"/>
      <c r="GAW88" s="381"/>
      <c r="GBE88" s="392"/>
      <c r="GBF88" s="381"/>
      <c r="GBN88" s="392"/>
      <c r="GBO88" s="381"/>
      <c r="GBW88" s="392"/>
      <c r="GBX88" s="381"/>
      <c r="GCF88" s="392"/>
      <c r="GCG88" s="381"/>
      <c r="GCO88" s="392"/>
      <c r="GCP88" s="381"/>
      <c r="GCX88" s="392"/>
      <c r="GCY88" s="381"/>
      <c r="GDG88" s="392"/>
      <c r="GDH88" s="381"/>
      <c r="GDP88" s="392"/>
      <c r="GDQ88" s="381"/>
      <c r="GDY88" s="392"/>
      <c r="GDZ88" s="381"/>
      <c r="GEH88" s="392"/>
      <c r="GEI88" s="381"/>
      <c r="GEQ88" s="392"/>
      <c r="GER88" s="381"/>
      <c r="GEZ88" s="392"/>
      <c r="GFA88" s="381"/>
      <c r="GFI88" s="392"/>
      <c r="GFJ88" s="381"/>
      <c r="GFR88" s="392"/>
      <c r="GFS88" s="381"/>
      <c r="GGA88" s="392"/>
      <c r="GGB88" s="381"/>
      <c r="GGJ88" s="392"/>
      <c r="GGK88" s="381"/>
      <c r="GGS88" s="392"/>
      <c r="GGT88" s="381"/>
      <c r="GHB88" s="392"/>
      <c r="GHC88" s="381"/>
      <c r="GHK88" s="392"/>
      <c r="GHL88" s="381"/>
      <c r="GHT88" s="392"/>
      <c r="GHU88" s="381"/>
      <c r="GIC88" s="392"/>
      <c r="GID88" s="381"/>
      <c r="GIL88" s="392"/>
      <c r="GIM88" s="381"/>
      <c r="GIU88" s="392"/>
      <c r="GIV88" s="381"/>
      <c r="GJD88" s="392"/>
      <c r="GJE88" s="381"/>
      <c r="GJM88" s="392"/>
      <c r="GJN88" s="381"/>
      <c r="GJV88" s="392"/>
      <c r="GJW88" s="381"/>
      <c r="GKE88" s="392"/>
      <c r="GKF88" s="381"/>
      <c r="GKN88" s="392"/>
      <c r="GKO88" s="381"/>
      <c r="GKW88" s="392"/>
      <c r="GKX88" s="381"/>
      <c r="GLF88" s="392"/>
      <c r="GLG88" s="381"/>
      <c r="GLO88" s="392"/>
      <c r="GLP88" s="381"/>
      <c r="GLX88" s="392"/>
      <c r="GLY88" s="381"/>
      <c r="GMG88" s="392"/>
      <c r="GMH88" s="381"/>
      <c r="GMP88" s="392"/>
      <c r="GMQ88" s="381"/>
      <c r="GMY88" s="392"/>
      <c r="GMZ88" s="381"/>
      <c r="GNH88" s="392"/>
      <c r="GNI88" s="381"/>
      <c r="GNQ88" s="392"/>
      <c r="GNR88" s="381"/>
      <c r="GNZ88" s="392"/>
      <c r="GOA88" s="381"/>
      <c r="GOI88" s="392"/>
      <c r="GOJ88" s="381"/>
      <c r="GOR88" s="392"/>
      <c r="GOS88" s="381"/>
      <c r="GPA88" s="392"/>
      <c r="GPB88" s="381"/>
      <c r="GPJ88" s="392"/>
      <c r="GPK88" s="381"/>
      <c r="GPS88" s="392"/>
      <c r="GPT88" s="381"/>
      <c r="GQB88" s="392"/>
      <c r="GQC88" s="381"/>
      <c r="GQK88" s="392"/>
      <c r="GQL88" s="381"/>
      <c r="GQT88" s="392"/>
      <c r="GQU88" s="381"/>
      <c r="GRC88" s="392"/>
      <c r="GRD88" s="381"/>
      <c r="GRL88" s="392"/>
      <c r="GRM88" s="381"/>
      <c r="GRU88" s="392"/>
      <c r="GRV88" s="381"/>
      <c r="GSD88" s="392"/>
      <c r="GSE88" s="381"/>
      <c r="GSM88" s="392"/>
      <c r="GSN88" s="381"/>
      <c r="GSV88" s="392"/>
      <c r="GSW88" s="381"/>
      <c r="GTE88" s="392"/>
      <c r="GTF88" s="381"/>
      <c r="GTN88" s="392"/>
      <c r="GTO88" s="381"/>
      <c r="GTW88" s="392"/>
      <c r="GTX88" s="381"/>
      <c r="GUF88" s="392"/>
      <c r="GUG88" s="381"/>
      <c r="GUO88" s="392"/>
      <c r="GUP88" s="381"/>
      <c r="GUX88" s="392"/>
      <c r="GUY88" s="381"/>
      <c r="GVG88" s="392"/>
      <c r="GVH88" s="381"/>
      <c r="GVP88" s="392"/>
      <c r="GVQ88" s="381"/>
      <c r="GVY88" s="392"/>
      <c r="GVZ88" s="381"/>
      <c r="GWH88" s="392"/>
      <c r="GWI88" s="381"/>
      <c r="GWQ88" s="392"/>
      <c r="GWR88" s="381"/>
      <c r="GWZ88" s="392"/>
      <c r="GXA88" s="381"/>
      <c r="GXI88" s="392"/>
      <c r="GXJ88" s="381"/>
      <c r="GXR88" s="392"/>
      <c r="GXS88" s="381"/>
      <c r="GYA88" s="392"/>
      <c r="GYB88" s="381"/>
      <c r="GYJ88" s="392"/>
      <c r="GYK88" s="381"/>
      <c r="GYS88" s="392"/>
      <c r="GYT88" s="381"/>
      <c r="GZB88" s="392"/>
      <c r="GZC88" s="381"/>
      <c r="GZK88" s="392"/>
      <c r="GZL88" s="381"/>
      <c r="GZT88" s="392"/>
      <c r="GZU88" s="381"/>
      <c r="HAC88" s="392"/>
      <c r="HAD88" s="381"/>
      <c r="HAL88" s="392"/>
      <c r="HAM88" s="381"/>
      <c r="HAU88" s="392"/>
      <c r="HAV88" s="381"/>
      <c r="HBD88" s="392"/>
      <c r="HBE88" s="381"/>
      <c r="HBM88" s="392"/>
      <c r="HBN88" s="381"/>
      <c r="HBV88" s="392"/>
      <c r="HBW88" s="381"/>
      <c r="HCE88" s="392"/>
      <c r="HCF88" s="381"/>
      <c r="HCN88" s="392"/>
      <c r="HCO88" s="381"/>
      <c r="HCW88" s="392"/>
      <c r="HCX88" s="381"/>
      <c r="HDF88" s="392"/>
      <c r="HDG88" s="381"/>
      <c r="HDO88" s="392"/>
      <c r="HDP88" s="381"/>
      <c r="HDX88" s="392"/>
      <c r="HDY88" s="381"/>
      <c r="HEG88" s="392"/>
      <c r="HEH88" s="381"/>
      <c r="HEP88" s="392"/>
      <c r="HEQ88" s="381"/>
      <c r="HEY88" s="392"/>
      <c r="HEZ88" s="381"/>
      <c r="HFH88" s="392"/>
      <c r="HFI88" s="381"/>
      <c r="HFQ88" s="392"/>
      <c r="HFR88" s="381"/>
      <c r="HFZ88" s="392"/>
      <c r="HGA88" s="381"/>
      <c r="HGI88" s="392"/>
      <c r="HGJ88" s="381"/>
      <c r="HGR88" s="392"/>
      <c r="HGS88" s="381"/>
      <c r="HHA88" s="392"/>
      <c r="HHB88" s="381"/>
      <c r="HHJ88" s="392"/>
      <c r="HHK88" s="381"/>
      <c r="HHS88" s="392"/>
      <c r="HHT88" s="381"/>
      <c r="HIB88" s="392"/>
      <c r="HIC88" s="381"/>
      <c r="HIK88" s="392"/>
      <c r="HIL88" s="381"/>
      <c r="HIT88" s="392"/>
      <c r="HIU88" s="381"/>
      <c r="HJC88" s="392"/>
      <c r="HJD88" s="381"/>
      <c r="HJL88" s="392"/>
      <c r="HJM88" s="381"/>
      <c r="HJU88" s="392"/>
      <c r="HJV88" s="381"/>
      <c r="HKD88" s="392"/>
      <c r="HKE88" s="381"/>
      <c r="HKM88" s="392"/>
      <c r="HKN88" s="381"/>
      <c r="HKV88" s="392"/>
      <c r="HKW88" s="381"/>
      <c r="HLE88" s="392"/>
      <c r="HLF88" s="381"/>
      <c r="HLN88" s="392"/>
      <c r="HLO88" s="381"/>
      <c r="HLW88" s="392"/>
      <c r="HLX88" s="381"/>
      <c r="HMF88" s="392"/>
      <c r="HMG88" s="381"/>
      <c r="HMO88" s="392"/>
      <c r="HMP88" s="381"/>
      <c r="HMX88" s="392"/>
      <c r="HMY88" s="381"/>
      <c r="HNG88" s="392"/>
      <c r="HNH88" s="381"/>
      <c r="HNP88" s="392"/>
      <c r="HNQ88" s="381"/>
      <c r="HNY88" s="392"/>
      <c r="HNZ88" s="381"/>
      <c r="HOH88" s="392"/>
      <c r="HOI88" s="381"/>
      <c r="HOQ88" s="392"/>
      <c r="HOR88" s="381"/>
      <c r="HOZ88" s="392"/>
      <c r="HPA88" s="381"/>
      <c r="HPI88" s="392"/>
      <c r="HPJ88" s="381"/>
      <c r="HPR88" s="392"/>
      <c r="HPS88" s="381"/>
      <c r="HQA88" s="392"/>
      <c r="HQB88" s="381"/>
      <c r="HQJ88" s="392"/>
      <c r="HQK88" s="381"/>
      <c r="HQS88" s="392"/>
      <c r="HQT88" s="381"/>
      <c r="HRB88" s="392"/>
      <c r="HRC88" s="381"/>
      <c r="HRK88" s="392"/>
      <c r="HRL88" s="381"/>
      <c r="HRT88" s="392"/>
      <c r="HRU88" s="381"/>
      <c r="HSC88" s="392"/>
      <c r="HSD88" s="381"/>
      <c r="HSL88" s="392"/>
      <c r="HSM88" s="381"/>
      <c r="HSU88" s="392"/>
      <c r="HSV88" s="381"/>
      <c r="HTD88" s="392"/>
      <c r="HTE88" s="381"/>
      <c r="HTM88" s="392"/>
      <c r="HTN88" s="381"/>
      <c r="HTV88" s="392"/>
      <c r="HTW88" s="381"/>
      <c r="HUE88" s="392"/>
      <c r="HUF88" s="381"/>
      <c r="HUN88" s="392"/>
      <c r="HUO88" s="381"/>
      <c r="HUW88" s="392"/>
      <c r="HUX88" s="381"/>
      <c r="HVF88" s="392"/>
      <c r="HVG88" s="381"/>
      <c r="HVO88" s="392"/>
      <c r="HVP88" s="381"/>
      <c r="HVX88" s="392"/>
      <c r="HVY88" s="381"/>
      <c r="HWG88" s="392"/>
      <c r="HWH88" s="381"/>
      <c r="HWP88" s="392"/>
      <c r="HWQ88" s="381"/>
      <c r="HWY88" s="392"/>
      <c r="HWZ88" s="381"/>
      <c r="HXH88" s="392"/>
      <c r="HXI88" s="381"/>
      <c r="HXQ88" s="392"/>
      <c r="HXR88" s="381"/>
      <c r="HXZ88" s="392"/>
      <c r="HYA88" s="381"/>
      <c r="HYI88" s="392"/>
      <c r="HYJ88" s="381"/>
      <c r="HYR88" s="392"/>
      <c r="HYS88" s="381"/>
      <c r="HZA88" s="392"/>
      <c r="HZB88" s="381"/>
      <c r="HZJ88" s="392"/>
      <c r="HZK88" s="381"/>
      <c r="HZS88" s="392"/>
      <c r="HZT88" s="381"/>
      <c r="IAB88" s="392"/>
      <c r="IAC88" s="381"/>
      <c r="IAK88" s="392"/>
      <c r="IAL88" s="381"/>
      <c r="IAT88" s="392"/>
      <c r="IAU88" s="381"/>
      <c r="IBC88" s="392"/>
      <c r="IBD88" s="381"/>
      <c r="IBL88" s="392"/>
      <c r="IBM88" s="381"/>
      <c r="IBU88" s="392"/>
      <c r="IBV88" s="381"/>
      <c r="ICD88" s="392"/>
      <c r="ICE88" s="381"/>
      <c r="ICM88" s="392"/>
      <c r="ICN88" s="381"/>
      <c r="ICV88" s="392"/>
      <c r="ICW88" s="381"/>
      <c r="IDE88" s="392"/>
      <c r="IDF88" s="381"/>
      <c r="IDN88" s="392"/>
      <c r="IDO88" s="381"/>
      <c r="IDW88" s="392"/>
      <c r="IDX88" s="381"/>
      <c r="IEF88" s="392"/>
      <c r="IEG88" s="381"/>
      <c r="IEO88" s="392"/>
      <c r="IEP88" s="381"/>
      <c r="IEX88" s="392"/>
      <c r="IEY88" s="381"/>
      <c r="IFG88" s="392"/>
      <c r="IFH88" s="381"/>
      <c r="IFP88" s="392"/>
      <c r="IFQ88" s="381"/>
      <c r="IFY88" s="392"/>
      <c r="IFZ88" s="381"/>
      <c r="IGH88" s="392"/>
      <c r="IGI88" s="381"/>
      <c r="IGQ88" s="392"/>
      <c r="IGR88" s="381"/>
      <c r="IGZ88" s="392"/>
      <c r="IHA88" s="381"/>
      <c r="IHI88" s="392"/>
      <c r="IHJ88" s="381"/>
      <c r="IHR88" s="392"/>
      <c r="IHS88" s="381"/>
      <c r="IIA88" s="392"/>
      <c r="IIB88" s="381"/>
      <c r="IIJ88" s="392"/>
      <c r="IIK88" s="381"/>
      <c r="IIS88" s="392"/>
      <c r="IIT88" s="381"/>
      <c r="IJB88" s="392"/>
      <c r="IJC88" s="381"/>
      <c r="IJK88" s="392"/>
      <c r="IJL88" s="381"/>
      <c r="IJT88" s="392"/>
      <c r="IJU88" s="381"/>
      <c r="IKC88" s="392"/>
      <c r="IKD88" s="381"/>
      <c r="IKL88" s="392"/>
      <c r="IKM88" s="381"/>
      <c r="IKU88" s="392"/>
      <c r="IKV88" s="381"/>
      <c r="ILD88" s="392"/>
      <c r="ILE88" s="381"/>
      <c r="ILM88" s="392"/>
      <c r="ILN88" s="381"/>
      <c r="ILV88" s="392"/>
      <c r="ILW88" s="381"/>
      <c r="IME88" s="392"/>
      <c r="IMF88" s="381"/>
      <c r="IMN88" s="392"/>
      <c r="IMO88" s="381"/>
      <c r="IMW88" s="392"/>
      <c r="IMX88" s="381"/>
      <c r="INF88" s="392"/>
      <c r="ING88" s="381"/>
      <c r="INO88" s="392"/>
      <c r="INP88" s="381"/>
      <c r="INX88" s="392"/>
      <c r="INY88" s="381"/>
      <c r="IOG88" s="392"/>
      <c r="IOH88" s="381"/>
      <c r="IOP88" s="392"/>
      <c r="IOQ88" s="381"/>
      <c r="IOY88" s="392"/>
      <c r="IOZ88" s="381"/>
      <c r="IPH88" s="392"/>
      <c r="IPI88" s="381"/>
      <c r="IPQ88" s="392"/>
      <c r="IPR88" s="381"/>
      <c r="IPZ88" s="392"/>
      <c r="IQA88" s="381"/>
      <c r="IQI88" s="392"/>
      <c r="IQJ88" s="381"/>
      <c r="IQR88" s="392"/>
      <c r="IQS88" s="381"/>
      <c r="IRA88" s="392"/>
      <c r="IRB88" s="381"/>
      <c r="IRJ88" s="392"/>
      <c r="IRK88" s="381"/>
      <c r="IRS88" s="392"/>
      <c r="IRT88" s="381"/>
      <c r="ISB88" s="392"/>
      <c r="ISC88" s="381"/>
      <c r="ISK88" s="392"/>
      <c r="ISL88" s="381"/>
      <c r="IST88" s="392"/>
      <c r="ISU88" s="381"/>
      <c r="ITC88" s="392"/>
      <c r="ITD88" s="381"/>
      <c r="ITL88" s="392"/>
      <c r="ITM88" s="381"/>
      <c r="ITU88" s="392"/>
      <c r="ITV88" s="381"/>
      <c r="IUD88" s="392"/>
      <c r="IUE88" s="381"/>
      <c r="IUM88" s="392"/>
      <c r="IUN88" s="381"/>
      <c r="IUV88" s="392"/>
      <c r="IUW88" s="381"/>
      <c r="IVE88" s="392"/>
      <c r="IVF88" s="381"/>
      <c r="IVN88" s="392"/>
      <c r="IVO88" s="381"/>
      <c r="IVW88" s="392"/>
      <c r="IVX88" s="381"/>
      <c r="IWF88" s="392"/>
      <c r="IWG88" s="381"/>
      <c r="IWO88" s="392"/>
      <c r="IWP88" s="381"/>
      <c r="IWX88" s="392"/>
      <c r="IWY88" s="381"/>
      <c r="IXG88" s="392"/>
      <c r="IXH88" s="381"/>
      <c r="IXP88" s="392"/>
      <c r="IXQ88" s="381"/>
      <c r="IXY88" s="392"/>
      <c r="IXZ88" s="381"/>
      <c r="IYH88" s="392"/>
      <c r="IYI88" s="381"/>
      <c r="IYQ88" s="392"/>
      <c r="IYR88" s="381"/>
      <c r="IYZ88" s="392"/>
      <c r="IZA88" s="381"/>
      <c r="IZI88" s="392"/>
      <c r="IZJ88" s="381"/>
      <c r="IZR88" s="392"/>
      <c r="IZS88" s="381"/>
      <c r="JAA88" s="392"/>
      <c r="JAB88" s="381"/>
      <c r="JAJ88" s="392"/>
      <c r="JAK88" s="381"/>
      <c r="JAS88" s="392"/>
      <c r="JAT88" s="381"/>
      <c r="JBB88" s="392"/>
      <c r="JBC88" s="381"/>
      <c r="JBK88" s="392"/>
      <c r="JBL88" s="381"/>
      <c r="JBT88" s="392"/>
      <c r="JBU88" s="381"/>
      <c r="JCC88" s="392"/>
      <c r="JCD88" s="381"/>
      <c r="JCL88" s="392"/>
      <c r="JCM88" s="381"/>
      <c r="JCU88" s="392"/>
      <c r="JCV88" s="381"/>
      <c r="JDD88" s="392"/>
      <c r="JDE88" s="381"/>
      <c r="JDM88" s="392"/>
      <c r="JDN88" s="381"/>
      <c r="JDV88" s="392"/>
      <c r="JDW88" s="381"/>
      <c r="JEE88" s="392"/>
      <c r="JEF88" s="381"/>
      <c r="JEN88" s="392"/>
      <c r="JEO88" s="381"/>
      <c r="JEW88" s="392"/>
      <c r="JEX88" s="381"/>
      <c r="JFF88" s="392"/>
      <c r="JFG88" s="381"/>
      <c r="JFO88" s="392"/>
      <c r="JFP88" s="381"/>
      <c r="JFX88" s="392"/>
      <c r="JFY88" s="381"/>
      <c r="JGG88" s="392"/>
      <c r="JGH88" s="381"/>
      <c r="JGP88" s="392"/>
      <c r="JGQ88" s="381"/>
      <c r="JGY88" s="392"/>
      <c r="JGZ88" s="381"/>
      <c r="JHH88" s="392"/>
      <c r="JHI88" s="381"/>
      <c r="JHQ88" s="392"/>
      <c r="JHR88" s="381"/>
      <c r="JHZ88" s="392"/>
      <c r="JIA88" s="381"/>
      <c r="JII88" s="392"/>
      <c r="JIJ88" s="381"/>
      <c r="JIR88" s="392"/>
      <c r="JIS88" s="381"/>
      <c r="JJA88" s="392"/>
      <c r="JJB88" s="381"/>
      <c r="JJJ88" s="392"/>
      <c r="JJK88" s="381"/>
      <c r="JJS88" s="392"/>
      <c r="JJT88" s="381"/>
      <c r="JKB88" s="392"/>
      <c r="JKC88" s="381"/>
      <c r="JKK88" s="392"/>
      <c r="JKL88" s="381"/>
      <c r="JKT88" s="392"/>
      <c r="JKU88" s="381"/>
      <c r="JLC88" s="392"/>
      <c r="JLD88" s="381"/>
      <c r="JLL88" s="392"/>
      <c r="JLM88" s="381"/>
      <c r="JLU88" s="392"/>
      <c r="JLV88" s="381"/>
      <c r="JMD88" s="392"/>
      <c r="JME88" s="381"/>
      <c r="JMM88" s="392"/>
      <c r="JMN88" s="381"/>
      <c r="JMV88" s="392"/>
      <c r="JMW88" s="381"/>
      <c r="JNE88" s="392"/>
      <c r="JNF88" s="381"/>
      <c r="JNN88" s="392"/>
      <c r="JNO88" s="381"/>
      <c r="JNW88" s="392"/>
      <c r="JNX88" s="381"/>
      <c r="JOF88" s="392"/>
      <c r="JOG88" s="381"/>
      <c r="JOO88" s="392"/>
      <c r="JOP88" s="381"/>
      <c r="JOX88" s="392"/>
      <c r="JOY88" s="381"/>
      <c r="JPG88" s="392"/>
      <c r="JPH88" s="381"/>
      <c r="JPP88" s="392"/>
      <c r="JPQ88" s="381"/>
      <c r="JPY88" s="392"/>
      <c r="JPZ88" s="381"/>
      <c r="JQH88" s="392"/>
      <c r="JQI88" s="381"/>
      <c r="JQQ88" s="392"/>
      <c r="JQR88" s="381"/>
      <c r="JQZ88" s="392"/>
      <c r="JRA88" s="381"/>
      <c r="JRI88" s="392"/>
      <c r="JRJ88" s="381"/>
      <c r="JRR88" s="392"/>
      <c r="JRS88" s="381"/>
      <c r="JSA88" s="392"/>
      <c r="JSB88" s="381"/>
      <c r="JSJ88" s="392"/>
      <c r="JSK88" s="381"/>
      <c r="JSS88" s="392"/>
      <c r="JST88" s="381"/>
      <c r="JTB88" s="392"/>
      <c r="JTC88" s="381"/>
      <c r="JTK88" s="392"/>
      <c r="JTL88" s="381"/>
      <c r="JTT88" s="392"/>
      <c r="JTU88" s="381"/>
      <c r="JUC88" s="392"/>
      <c r="JUD88" s="381"/>
      <c r="JUL88" s="392"/>
      <c r="JUM88" s="381"/>
      <c r="JUU88" s="392"/>
      <c r="JUV88" s="381"/>
      <c r="JVD88" s="392"/>
      <c r="JVE88" s="381"/>
      <c r="JVM88" s="392"/>
      <c r="JVN88" s="381"/>
      <c r="JVV88" s="392"/>
      <c r="JVW88" s="381"/>
      <c r="JWE88" s="392"/>
      <c r="JWF88" s="381"/>
      <c r="JWN88" s="392"/>
      <c r="JWO88" s="381"/>
      <c r="JWW88" s="392"/>
      <c r="JWX88" s="381"/>
      <c r="JXF88" s="392"/>
      <c r="JXG88" s="381"/>
      <c r="JXO88" s="392"/>
      <c r="JXP88" s="381"/>
      <c r="JXX88" s="392"/>
      <c r="JXY88" s="381"/>
      <c r="JYG88" s="392"/>
      <c r="JYH88" s="381"/>
      <c r="JYP88" s="392"/>
      <c r="JYQ88" s="381"/>
      <c r="JYY88" s="392"/>
      <c r="JYZ88" s="381"/>
      <c r="JZH88" s="392"/>
      <c r="JZI88" s="381"/>
      <c r="JZQ88" s="392"/>
      <c r="JZR88" s="381"/>
      <c r="JZZ88" s="392"/>
      <c r="KAA88" s="381"/>
      <c r="KAI88" s="392"/>
      <c r="KAJ88" s="381"/>
      <c r="KAR88" s="392"/>
      <c r="KAS88" s="381"/>
      <c r="KBA88" s="392"/>
      <c r="KBB88" s="381"/>
      <c r="KBJ88" s="392"/>
      <c r="KBK88" s="381"/>
      <c r="KBS88" s="392"/>
      <c r="KBT88" s="381"/>
      <c r="KCB88" s="392"/>
      <c r="KCC88" s="381"/>
      <c r="KCK88" s="392"/>
      <c r="KCL88" s="381"/>
      <c r="KCT88" s="392"/>
      <c r="KCU88" s="381"/>
      <c r="KDC88" s="392"/>
      <c r="KDD88" s="381"/>
      <c r="KDL88" s="392"/>
      <c r="KDM88" s="381"/>
      <c r="KDU88" s="392"/>
      <c r="KDV88" s="381"/>
      <c r="KED88" s="392"/>
      <c r="KEE88" s="381"/>
      <c r="KEM88" s="392"/>
      <c r="KEN88" s="381"/>
      <c r="KEV88" s="392"/>
      <c r="KEW88" s="381"/>
      <c r="KFE88" s="392"/>
      <c r="KFF88" s="381"/>
      <c r="KFN88" s="392"/>
      <c r="KFO88" s="381"/>
      <c r="KFW88" s="392"/>
      <c r="KFX88" s="381"/>
      <c r="KGF88" s="392"/>
      <c r="KGG88" s="381"/>
      <c r="KGO88" s="392"/>
      <c r="KGP88" s="381"/>
      <c r="KGX88" s="392"/>
      <c r="KGY88" s="381"/>
      <c r="KHG88" s="392"/>
      <c r="KHH88" s="381"/>
      <c r="KHP88" s="392"/>
      <c r="KHQ88" s="381"/>
      <c r="KHY88" s="392"/>
      <c r="KHZ88" s="381"/>
      <c r="KIH88" s="392"/>
      <c r="KII88" s="381"/>
      <c r="KIQ88" s="392"/>
      <c r="KIR88" s="381"/>
      <c r="KIZ88" s="392"/>
      <c r="KJA88" s="381"/>
      <c r="KJI88" s="392"/>
      <c r="KJJ88" s="381"/>
      <c r="KJR88" s="392"/>
      <c r="KJS88" s="381"/>
      <c r="KKA88" s="392"/>
      <c r="KKB88" s="381"/>
      <c r="KKJ88" s="392"/>
      <c r="KKK88" s="381"/>
      <c r="KKS88" s="392"/>
      <c r="KKT88" s="381"/>
      <c r="KLB88" s="392"/>
      <c r="KLC88" s="381"/>
      <c r="KLK88" s="392"/>
      <c r="KLL88" s="381"/>
      <c r="KLT88" s="392"/>
      <c r="KLU88" s="381"/>
      <c r="KMC88" s="392"/>
      <c r="KMD88" s="381"/>
      <c r="KML88" s="392"/>
      <c r="KMM88" s="381"/>
      <c r="KMU88" s="392"/>
      <c r="KMV88" s="381"/>
      <c r="KND88" s="392"/>
      <c r="KNE88" s="381"/>
      <c r="KNM88" s="392"/>
      <c r="KNN88" s="381"/>
      <c r="KNV88" s="392"/>
      <c r="KNW88" s="381"/>
      <c r="KOE88" s="392"/>
      <c r="KOF88" s="381"/>
      <c r="KON88" s="392"/>
      <c r="KOO88" s="381"/>
      <c r="KOW88" s="392"/>
      <c r="KOX88" s="381"/>
      <c r="KPF88" s="392"/>
      <c r="KPG88" s="381"/>
      <c r="KPO88" s="392"/>
      <c r="KPP88" s="381"/>
      <c r="KPX88" s="392"/>
      <c r="KPY88" s="381"/>
      <c r="KQG88" s="392"/>
      <c r="KQH88" s="381"/>
      <c r="KQP88" s="392"/>
      <c r="KQQ88" s="381"/>
      <c r="KQY88" s="392"/>
      <c r="KQZ88" s="381"/>
      <c r="KRH88" s="392"/>
      <c r="KRI88" s="381"/>
      <c r="KRQ88" s="392"/>
      <c r="KRR88" s="381"/>
      <c r="KRZ88" s="392"/>
      <c r="KSA88" s="381"/>
      <c r="KSI88" s="392"/>
      <c r="KSJ88" s="381"/>
      <c r="KSR88" s="392"/>
      <c r="KSS88" s="381"/>
      <c r="KTA88" s="392"/>
      <c r="KTB88" s="381"/>
      <c r="KTJ88" s="392"/>
      <c r="KTK88" s="381"/>
      <c r="KTS88" s="392"/>
      <c r="KTT88" s="381"/>
      <c r="KUB88" s="392"/>
      <c r="KUC88" s="381"/>
      <c r="KUK88" s="392"/>
      <c r="KUL88" s="381"/>
      <c r="KUT88" s="392"/>
      <c r="KUU88" s="381"/>
      <c r="KVC88" s="392"/>
      <c r="KVD88" s="381"/>
      <c r="KVL88" s="392"/>
      <c r="KVM88" s="381"/>
      <c r="KVU88" s="392"/>
      <c r="KVV88" s="381"/>
      <c r="KWD88" s="392"/>
      <c r="KWE88" s="381"/>
      <c r="KWM88" s="392"/>
      <c r="KWN88" s="381"/>
      <c r="KWV88" s="392"/>
      <c r="KWW88" s="381"/>
      <c r="KXE88" s="392"/>
      <c r="KXF88" s="381"/>
      <c r="KXN88" s="392"/>
      <c r="KXO88" s="381"/>
      <c r="KXW88" s="392"/>
      <c r="KXX88" s="381"/>
      <c r="KYF88" s="392"/>
      <c r="KYG88" s="381"/>
      <c r="KYO88" s="392"/>
      <c r="KYP88" s="381"/>
      <c r="KYX88" s="392"/>
      <c r="KYY88" s="381"/>
      <c r="KZG88" s="392"/>
      <c r="KZH88" s="381"/>
      <c r="KZP88" s="392"/>
      <c r="KZQ88" s="381"/>
      <c r="KZY88" s="392"/>
      <c r="KZZ88" s="381"/>
      <c r="LAH88" s="392"/>
      <c r="LAI88" s="381"/>
      <c r="LAQ88" s="392"/>
      <c r="LAR88" s="381"/>
      <c r="LAZ88" s="392"/>
      <c r="LBA88" s="381"/>
      <c r="LBI88" s="392"/>
      <c r="LBJ88" s="381"/>
      <c r="LBR88" s="392"/>
      <c r="LBS88" s="381"/>
      <c r="LCA88" s="392"/>
      <c r="LCB88" s="381"/>
      <c r="LCJ88" s="392"/>
      <c r="LCK88" s="381"/>
      <c r="LCS88" s="392"/>
      <c r="LCT88" s="381"/>
      <c r="LDB88" s="392"/>
      <c r="LDC88" s="381"/>
      <c r="LDK88" s="392"/>
      <c r="LDL88" s="381"/>
      <c r="LDT88" s="392"/>
      <c r="LDU88" s="381"/>
      <c r="LEC88" s="392"/>
      <c r="LED88" s="381"/>
      <c r="LEL88" s="392"/>
      <c r="LEM88" s="381"/>
      <c r="LEU88" s="392"/>
      <c r="LEV88" s="381"/>
      <c r="LFD88" s="392"/>
      <c r="LFE88" s="381"/>
      <c r="LFM88" s="392"/>
      <c r="LFN88" s="381"/>
      <c r="LFV88" s="392"/>
      <c r="LFW88" s="381"/>
      <c r="LGE88" s="392"/>
      <c r="LGF88" s="381"/>
      <c r="LGN88" s="392"/>
      <c r="LGO88" s="381"/>
      <c r="LGW88" s="392"/>
      <c r="LGX88" s="381"/>
      <c r="LHF88" s="392"/>
      <c r="LHG88" s="381"/>
      <c r="LHO88" s="392"/>
      <c r="LHP88" s="381"/>
      <c r="LHX88" s="392"/>
      <c r="LHY88" s="381"/>
      <c r="LIG88" s="392"/>
      <c r="LIH88" s="381"/>
      <c r="LIP88" s="392"/>
      <c r="LIQ88" s="381"/>
      <c r="LIY88" s="392"/>
      <c r="LIZ88" s="381"/>
      <c r="LJH88" s="392"/>
      <c r="LJI88" s="381"/>
      <c r="LJQ88" s="392"/>
      <c r="LJR88" s="381"/>
      <c r="LJZ88" s="392"/>
      <c r="LKA88" s="381"/>
      <c r="LKI88" s="392"/>
      <c r="LKJ88" s="381"/>
      <c r="LKR88" s="392"/>
      <c r="LKS88" s="381"/>
      <c r="LLA88" s="392"/>
      <c r="LLB88" s="381"/>
      <c r="LLJ88" s="392"/>
      <c r="LLK88" s="381"/>
      <c r="LLS88" s="392"/>
      <c r="LLT88" s="381"/>
      <c r="LMB88" s="392"/>
      <c r="LMC88" s="381"/>
      <c r="LMK88" s="392"/>
      <c r="LML88" s="381"/>
      <c r="LMT88" s="392"/>
      <c r="LMU88" s="381"/>
      <c r="LNC88" s="392"/>
      <c r="LND88" s="381"/>
      <c r="LNL88" s="392"/>
      <c r="LNM88" s="381"/>
      <c r="LNU88" s="392"/>
      <c r="LNV88" s="381"/>
      <c r="LOD88" s="392"/>
      <c r="LOE88" s="381"/>
      <c r="LOM88" s="392"/>
      <c r="LON88" s="381"/>
      <c r="LOV88" s="392"/>
      <c r="LOW88" s="381"/>
      <c r="LPE88" s="392"/>
      <c r="LPF88" s="381"/>
      <c r="LPN88" s="392"/>
      <c r="LPO88" s="381"/>
      <c r="LPW88" s="392"/>
      <c r="LPX88" s="381"/>
      <c r="LQF88" s="392"/>
      <c r="LQG88" s="381"/>
      <c r="LQO88" s="392"/>
      <c r="LQP88" s="381"/>
      <c r="LQX88" s="392"/>
      <c r="LQY88" s="381"/>
      <c r="LRG88" s="392"/>
      <c r="LRH88" s="381"/>
      <c r="LRP88" s="392"/>
      <c r="LRQ88" s="381"/>
      <c r="LRY88" s="392"/>
      <c r="LRZ88" s="381"/>
      <c r="LSH88" s="392"/>
      <c r="LSI88" s="381"/>
      <c r="LSQ88" s="392"/>
      <c r="LSR88" s="381"/>
      <c r="LSZ88" s="392"/>
      <c r="LTA88" s="381"/>
      <c r="LTI88" s="392"/>
      <c r="LTJ88" s="381"/>
      <c r="LTR88" s="392"/>
      <c r="LTS88" s="381"/>
      <c r="LUA88" s="392"/>
      <c r="LUB88" s="381"/>
      <c r="LUJ88" s="392"/>
      <c r="LUK88" s="381"/>
      <c r="LUS88" s="392"/>
      <c r="LUT88" s="381"/>
      <c r="LVB88" s="392"/>
      <c r="LVC88" s="381"/>
      <c r="LVK88" s="392"/>
      <c r="LVL88" s="381"/>
      <c r="LVT88" s="392"/>
      <c r="LVU88" s="381"/>
      <c r="LWC88" s="392"/>
      <c r="LWD88" s="381"/>
      <c r="LWL88" s="392"/>
      <c r="LWM88" s="381"/>
      <c r="LWU88" s="392"/>
      <c r="LWV88" s="381"/>
      <c r="LXD88" s="392"/>
      <c r="LXE88" s="381"/>
      <c r="LXM88" s="392"/>
      <c r="LXN88" s="381"/>
      <c r="LXV88" s="392"/>
      <c r="LXW88" s="381"/>
      <c r="LYE88" s="392"/>
      <c r="LYF88" s="381"/>
      <c r="LYN88" s="392"/>
      <c r="LYO88" s="381"/>
      <c r="LYW88" s="392"/>
      <c r="LYX88" s="381"/>
      <c r="LZF88" s="392"/>
      <c r="LZG88" s="381"/>
      <c r="LZO88" s="392"/>
      <c r="LZP88" s="381"/>
      <c r="LZX88" s="392"/>
      <c r="LZY88" s="381"/>
      <c r="MAG88" s="392"/>
      <c r="MAH88" s="381"/>
      <c r="MAP88" s="392"/>
      <c r="MAQ88" s="381"/>
      <c r="MAY88" s="392"/>
      <c r="MAZ88" s="381"/>
      <c r="MBH88" s="392"/>
      <c r="MBI88" s="381"/>
      <c r="MBQ88" s="392"/>
      <c r="MBR88" s="381"/>
      <c r="MBZ88" s="392"/>
      <c r="MCA88" s="381"/>
      <c r="MCI88" s="392"/>
      <c r="MCJ88" s="381"/>
      <c r="MCR88" s="392"/>
      <c r="MCS88" s="381"/>
      <c r="MDA88" s="392"/>
      <c r="MDB88" s="381"/>
      <c r="MDJ88" s="392"/>
      <c r="MDK88" s="381"/>
      <c r="MDS88" s="392"/>
      <c r="MDT88" s="381"/>
      <c r="MEB88" s="392"/>
      <c r="MEC88" s="381"/>
      <c r="MEK88" s="392"/>
      <c r="MEL88" s="381"/>
      <c r="MET88" s="392"/>
      <c r="MEU88" s="381"/>
      <c r="MFC88" s="392"/>
      <c r="MFD88" s="381"/>
      <c r="MFL88" s="392"/>
      <c r="MFM88" s="381"/>
      <c r="MFU88" s="392"/>
      <c r="MFV88" s="381"/>
      <c r="MGD88" s="392"/>
      <c r="MGE88" s="381"/>
      <c r="MGM88" s="392"/>
      <c r="MGN88" s="381"/>
      <c r="MGV88" s="392"/>
      <c r="MGW88" s="381"/>
      <c r="MHE88" s="392"/>
      <c r="MHF88" s="381"/>
      <c r="MHN88" s="392"/>
      <c r="MHO88" s="381"/>
      <c r="MHW88" s="392"/>
      <c r="MHX88" s="381"/>
      <c r="MIF88" s="392"/>
      <c r="MIG88" s="381"/>
      <c r="MIO88" s="392"/>
      <c r="MIP88" s="381"/>
      <c r="MIX88" s="392"/>
      <c r="MIY88" s="381"/>
      <c r="MJG88" s="392"/>
      <c r="MJH88" s="381"/>
      <c r="MJP88" s="392"/>
      <c r="MJQ88" s="381"/>
      <c r="MJY88" s="392"/>
      <c r="MJZ88" s="381"/>
      <c r="MKH88" s="392"/>
      <c r="MKI88" s="381"/>
      <c r="MKQ88" s="392"/>
      <c r="MKR88" s="381"/>
      <c r="MKZ88" s="392"/>
      <c r="MLA88" s="381"/>
      <c r="MLI88" s="392"/>
      <c r="MLJ88" s="381"/>
      <c r="MLR88" s="392"/>
      <c r="MLS88" s="381"/>
      <c r="MMA88" s="392"/>
      <c r="MMB88" s="381"/>
      <c r="MMJ88" s="392"/>
      <c r="MMK88" s="381"/>
      <c r="MMS88" s="392"/>
      <c r="MMT88" s="381"/>
      <c r="MNB88" s="392"/>
      <c r="MNC88" s="381"/>
      <c r="MNK88" s="392"/>
      <c r="MNL88" s="381"/>
      <c r="MNT88" s="392"/>
      <c r="MNU88" s="381"/>
      <c r="MOC88" s="392"/>
      <c r="MOD88" s="381"/>
      <c r="MOL88" s="392"/>
      <c r="MOM88" s="381"/>
      <c r="MOU88" s="392"/>
      <c r="MOV88" s="381"/>
      <c r="MPD88" s="392"/>
      <c r="MPE88" s="381"/>
      <c r="MPM88" s="392"/>
      <c r="MPN88" s="381"/>
      <c r="MPV88" s="392"/>
      <c r="MPW88" s="381"/>
      <c r="MQE88" s="392"/>
      <c r="MQF88" s="381"/>
      <c r="MQN88" s="392"/>
      <c r="MQO88" s="381"/>
      <c r="MQW88" s="392"/>
      <c r="MQX88" s="381"/>
      <c r="MRF88" s="392"/>
      <c r="MRG88" s="381"/>
      <c r="MRO88" s="392"/>
      <c r="MRP88" s="381"/>
      <c r="MRX88" s="392"/>
      <c r="MRY88" s="381"/>
      <c r="MSG88" s="392"/>
      <c r="MSH88" s="381"/>
      <c r="MSP88" s="392"/>
      <c r="MSQ88" s="381"/>
      <c r="MSY88" s="392"/>
      <c r="MSZ88" s="381"/>
      <c r="MTH88" s="392"/>
      <c r="MTI88" s="381"/>
      <c r="MTQ88" s="392"/>
      <c r="MTR88" s="381"/>
      <c r="MTZ88" s="392"/>
      <c r="MUA88" s="381"/>
      <c r="MUI88" s="392"/>
      <c r="MUJ88" s="381"/>
      <c r="MUR88" s="392"/>
      <c r="MUS88" s="381"/>
      <c r="MVA88" s="392"/>
      <c r="MVB88" s="381"/>
      <c r="MVJ88" s="392"/>
      <c r="MVK88" s="381"/>
      <c r="MVS88" s="392"/>
      <c r="MVT88" s="381"/>
      <c r="MWB88" s="392"/>
      <c r="MWC88" s="381"/>
      <c r="MWK88" s="392"/>
      <c r="MWL88" s="381"/>
      <c r="MWT88" s="392"/>
      <c r="MWU88" s="381"/>
      <c r="MXC88" s="392"/>
      <c r="MXD88" s="381"/>
      <c r="MXL88" s="392"/>
      <c r="MXM88" s="381"/>
      <c r="MXU88" s="392"/>
      <c r="MXV88" s="381"/>
      <c r="MYD88" s="392"/>
      <c r="MYE88" s="381"/>
      <c r="MYM88" s="392"/>
      <c r="MYN88" s="381"/>
      <c r="MYV88" s="392"/>
      <c r="MYW88" s="381"/>
      <c r="MZE88" s="392"/>
      <c r="MZF88" s="381"/>
      <c r="MZN88" s="392"/>
      <c r="MZO88" s="381"/>
      <c r="MZW88" s="392"/>
      <c r="MZX88" s="381"/>
      <c r="NAF88" s="392"/>
      <c r="NAG88" s="381"/>
      <c r="NAO88" s="392"/>
      <c r="NAP88" s="381"/>
      <c r="NAX88" s="392"/>
      <c r="NAY88" s="381"/>
      <c r="NBG88" s="392"/>
      <c r="NBH88" s="381"/>
      <c r="NBP88" s="392"/>
      <c r="NBQ88" s="381"/>
      <c r="NBY88" s="392"/>
      <c r="NBZ88" s="381"/>
      <c r="NCH88" s="392"/>
      <c r="NCI88" s="381"/>
      <c r="NCQ88" s="392"/>
      <c r="NCR88" s="381"/>
      <c r="NCZ88" s="392"/>
      <c r="NDA88" s="381"/>
      <c r="NDI88" s="392"/>
      <c r="NDJ88" s="381"/>
      <c r="NDR88" s="392"/>
      <c r="NDS88" s="381"/>
      <c r="NEA88" s="392"/>
      <c r="NEB88" s="381"/>
      <c r="NEJ88" s="392"/>
      <c r="NEK88" s="381"/>
      <c r="NES88" s="392"/>
      <c r="NET88" s="381"/>
      <c r="NFB88" s="392"/>
      <c r="NFC88" s="381"/>
      <c r="NFK88" s="392"/>
      <c r="NFL88" s="381"/>
      <c r="NFT88" s="392"/>
      <c r="NFU88" s="381"/>
      <c r="NGC88" s="392"/>
      <c r="NGD88" s="381"/>
      <c r="NGL88" s="392"/>
      <c r="NGM88" s="381"/>
      <c r="NGU88" s="392"/>
      <c r="NGV88" s="381"/>
      <c r="NHD88" s="392"/>
      <c r="NHE88" s="381"/>
      <c r="NHM88" s="392"/>
      <c r="NHN88" s="381"/>
      <c r="NHV88" s="392"/>
      <c r="NHW88" s="381"/>
      <c r="NIE88" s="392"/>
      <c r="NIF88" s="381"/>
      <c r="NIN88" s="392"/>
      <c r="NIO88" s="381"/>
      <c r="NIW88" s="392"/>
      <c r="NIX88" s="381"/>
      <c r="NJF88" s="392"/>
      <c r="NJG88" s="381"/>
      <c r="NJO88" s="392"/>
      <c r="NJP88" s="381"/>
      <c r="NJX88" s="392"/>
      <c r="NJY88" s="381"/>
      <c r="NKG88" s="392"/>
      <c r="NKH88" s="381"/>
      <c r="NKP88" s="392"/>
      <c r="NKQ88" s="381"/>
      <c r="NKY88" s="392"/>
      <c r="NKZ88" s="381"/>
      <c r="NLH88" s="392"/>
      <c r="NLI88" s="381"/>
      <c r="NLQ88" s="392"/>
      <c r="NLR88" s="381"/>
      <c r="NLZ88" s="392"/>
      <c r="NMA88" s="381"/>
      <c r="NMI88" s="392"/>
      <c r="NMJ88" s="381"/>
      <c r="NMR88" s="392"/>
      <c r="NMS88" s="381"/>
      <c r="NNA88" s="392"/>
      <c r="NNB88" s="381"/>
      <c r="NNJ88" s="392"/>
      <c r="NNK88" s="381"/>
      <c r="NNS88" s="392"/>
      <c r="NNT88" s="381"/>
      <c r="NOB88" s="392"/>
      <c r="NOC88" s="381"/>
      <c r="NOK88" s="392"/>
      <c r="NOL88" s="381"/>
      <c r="NOT88" s="392"/>
      <c r="NOU88" s="381"/>
      <c r="NPC88" s="392"/>
      <c r="NPD88" s="381"/>
      <c r="NPL88" s="392"/>
      <c r="NPM88" s="381"/>
      <c r="NPU88" s="392"/>
      <c r="NPV88" s="381"/>
      <c r="NQD88" s="392"/>
      <c r="NQE88" s="381"/>
      <c r="NQM88" s="392"/>
      <c r="NQN88" s="381"/>
      <c r="NQV88" s="392"/>
      <c r="NQW88" s="381"/>
      <c r="NRE88" s="392"/>
      <c r="NRF88" s="381"/>
      <c r="NRN88" s="392"/>
      <c r="NRO88" s="381"/>
      <c r="NRW88" s="392"/>
      <c r="NRX88" s="381"/>
      <c r="NSF88" s="392"/>
      <c r="NSG88" s="381"/>
      <c r="NSO88" s="392"/>
      <c r="NSP88" s="381"/>
      <c r="NSX88" s="392"/>
      <c r="NSY88" s="381"/>
      <c r="NTG88" s="392"/>
      <c r="NTH88" s="381"/>
      <c r="NTP88" s="392"/>
      <c r="NTQ88" s="381"/>
      <c r="NTY88" s="392"/>
      <c r="NTZ88" s="381"/>
      <c r="NUH88" s="392"/>
      <c r="NUI88" s="381"/>
      <c r="NUQ88" s="392"/>
      <c r="NUR88" s="381"/>
      <c r="NUZ88" s="392"/>
      <c r="NVA88" s="381"/>
      <c r="NVI88" s="392"/>
      <c r="NVJ88" s="381"/>
      <c r="NVR88" s="392"/>
      <c r="NVS88" s="381"/>
      <c r="NWA88" s="392"/>
      <c r="NWB88" s="381"/>
      <c r="NWJ88" s="392"/>
      <c r="NWK88" s="381"/>
      <c r="NWS88" s="392"/>
      <c r="NWT88" s="381"/>
      <c r="NXB88" s="392"/>
      <c r="NXC88" s="381"/>
      <c r="NXK88" s="392"/>
      <c r="NXL88" s="381"/>
      <c r="NXT88" s="392"/>
      <c r="NXU88" s="381"/>
      <c r="NYC88" s="392"/>
      <c r="NYD88" s="381"/>
      <c r="NYL88" s="392"/>
      <c r="NYM88" s="381"/>
      <c r="NYU88" s="392"/>
      <c r="NYV88" s="381"/>
      <c r="NZD88" s="392"/>
      <c r="NZE88" s="381"/>
      <c r="NZM88" s="392"/>
      <c r="NZN88" s="381"/>
      <c r="NZV88" s="392"/>
      <c r="NZW88" s="381"/>
      <c r="OAE88" s="392"/>
      <c r="OAF88" s="381"/>
      <c r="OAN88" s="392"/>
      <c r="OAO88" s="381"/>
      <c r="OAW88" s="392"/>
      <c r="OAX88" s="381"/>
      <c r="OBF88" s="392"/>
      <c r="OBG88" s="381"/>
      <c r="OBO88" s="392"/>
      <c r="OBP88" s="381"/>
      <c r="OBX88" s="392"/>
      <c r="OBY88" s="381"/>
      <c r="OCG88" s="392"/>
      <c r="OCH88" s="381"/>
      <c r="OCP88" s="392"/>
      <c r="OCQ88" s="381"/>
      <c r="OCY88" s="392"/>
      <c r="OCZ88" s="381"/>
      <c r="ODH88" s="392"/>
      <c r="ODI88" s="381"/>
      <c r="ODQ88" s="392"/>
      <c r="ODR88" s="381"/>
      <c r="ODZ88" s="392"/>
      <c r="OEA88" s="381"/>
      <c r="OEI88" s="392"/>
      <c r="OEJ88" s="381"/>
      <c r="OER88" s="392"/>
      <c r="OES88" s="381"/>
      <c r="OFA88" s="392"/>
      <c r="OFB88" s="381"/>
      <c r="OFJ88" s="392"/>
      <c r="OFK88" s="381"/>
      <c r="OFS88" s="392"/>
      <c r="OFT88" s="381"/>
      <c r="OGB88" s="392"/>
      <c r="OGC88" s="381"/>
      <c r="OGK88" s="392"/>
      <c r="OGL88" s="381"/>
      <c r="OGT88" s="392"/>
      <c r="OGU88" s="381"/>
      <c r="OHC88" s="392"/>
      <c r="OHD88" s="381"/>
      <c r="OHL88" s="392"/>
      <c r="OHM88" s="381"/>
      <c r="OHU88" s="392"/>
      <c r="OHV88" s="381"/>
      <c r="OID88" s="392"/>
      <c r="OIE88" s="381"/>
      <c r="OIM88" s="392"/>
      <c r="OIN88" s="381"/>
      <c r="OIV88" s="392"/>
      <c r="OIW88" s="381"/>
      <c r="OJE88" s="392"/>
      <c r="OJF88" s="381"/>
      <c r="OJN88" s="392"/>
      <c r="OJO88" s="381"/>
      <c r="OJW88" s="392"/>
      <c r="OJX88" s="381"/>
      <c r="OKF88" s="392"/>
      <c r="OKG88" s="381"/>
      <c r="OKO88" s="392"/>
      <c r="OKP88" s="381"/>
      <c r="OKX88" s="392"/>
      <c r="OKY88" s="381"/>
      <c r="OLG88" s="392"/>
      <c r="OLH88" s="381"/>
      <c r="OLP88" s="392"/>
      <c r="OLQ88" s="381"/>
      <c r="OLY88" s="392"/>
      <c r="OLZ88" s="381"/>
      <c r="OMH88" s="392"/>
      <c r="OMI88" s="381"/>
      <c r="OMQ88" s="392"/>
      <c r="OMR88" s="381"/>
      <c r="OMZ88" s="392"/>
      <c r="ONA88" s="381"/>
      <c r="ONI88" s="392"/>
      <c r="ONJ88" s="381"/>
      <c r="ONR88" s="392"/>
      <c r="ONS88" s="381"/>
      <c r="OOA88" s="392"/>
      <c r="OOB88" s="381"/>
      <c r="OOJ88" s="392"/>
      <c r="OOK88" s="381"/>
      <c r="OOS88" s="392"/>
      <c r="OOT88" s="381"/>
      <c r="OPB88" s="392"/>
      <c r="OPC88" s="381"/>
      <c r="OPK88" s="392"/>
      <c r="OPL88" s="381"/>
      <c r="OPT88" s="392"/>
      <c r="OPU88" s="381"/>
      <c r="OQC88" s="392"/>
      <c r="OQD88" s="381"/>
      <c r="OQL88" s="392"/>
      <c r="OQM88" s="381"/>
      <c r="OQU88" s="392"/>
      <c r="OQV88" s="381"/>
      <c r="ORD88" s="392"/>
      <c r="ORE88" s="381"/>
      <c r="ORM88" s="392"/>
      <c r="ORN88" s="381"/>
      <c r="ORV88" s="392"/>
      <c r="ORW88" s="381"/>
      <c r="OSE88" s="392"/>
      <c r="OSF88" s="381"/>
      <c r="OSN88" s="392"/>
      <c r="OSO88" s="381"/>
      <c r="OSW88" s="392"/>
      <c r="OSX88" s="381"/>
      <c r="OTF88" s="392"/>
      <c r="OTG88" s="381"/>
      <c r="OTO88" s="392"/>
      <c r="OTP88" s="381"/>
      <c r="OTX88" s="392"/>
      <c r="OTY88" s="381"/>
      <c r="OUG88" s="392"/>
      <c r="OUH88" s="381"/>
      <c r="OUP88" s="392"/>
      <c r="OUQ88" s="381"/>
      <c r="OUY88" s="392"/>
      <c r="OUZ88" s="381"/>
      <c r="OVH88" s="392"/>
      <c r="OVI88" s="381"/>
      <c r="OVQ88" s="392"/>
      <c r="OVR88" s="381"/>
      <c r="OVZ88" s="392"/>
      <c r="OWA88" s="381"/>
      <c r="OWI88" s="392"/>
      <c r="OWJ88" s="381"/>
      <c r="OWR88" s="392"/>
      <c r="OWS88" s="381"/>
      <c r="OXA88" s="392"/>
      <c r="OXB88" s="381"/>
      <c r="OXJ88" s="392"/>
      <c r="OXK88" s="381"/>
      <c r="OXS88" s="392"/>
      <c r="OXT88" s="381"/>
      <c r="OYB88" s="392"/>
      <c r="OYC88" s="381"/>
      <c r="OYK88" s="392"/>
      <c r="OYL88" s="381"/>
      <c r="OYT88" s="392"/>
      <c r="OYU88" s="381"/>
      <c r="OZC88" s="392"/>
      <c r="OZD88" s="381"/>
      <c r="OZL88" s="392"/>
      <c r="OZM88" s="381"/>
      <c r="OZU88" s="392"/>
      <c r="OZV88" s="381"/>
      <c r="PAD88" s="392"/>
      <c r="PAE88" s="381"/>
      <c r="PAM88" s="392"/>
      <c r="PAN88" s="381"/>
      <c r="PAV88" s="392"/>
      <c r="PAW88" s="381"/>
      <c r="PBE88" s="392"/>
      <c r="PBF88" s="381"/>
      <c r="PBN88" s="392"/>
      <c r="PBO88" s="381"/>
      <c r="PBW88" s="392"/>
      <c r="PBX88" s="381"/>
      <c r="PCF88" s="392"/>
      <c r="PCG88" s="381"/>
      <c r="PCO88" s="392"/>
      <c r="PCP88" s="381"/>
      <c r="PCX88" s="392"/>
      <c r="PCY88" s="381"/>
      <c r="PDG88" s="392"/>
      <c r="PDH88" s="381"/>
      <c r="PDP88" s="392"/>
      <c r="PDQ88" s="381"/>
      <c r="PDY88" s="392"/>
      <c r="PDZ88" s="381"/>
      <c r="PEH88" s="392"/>
      <c r="PEI88" s="381"/>
      <c r="PEQ88" s="392"/>
      <c r="PER88" s="381"/>
      <c r="PEZ88" s="392"/>
      <c r="PFA88" s="381"/>
      <c r="PFI88" s="392"/>
      <c r="PFJ88" s="381"/>
      <c r="PFR88" s="392"/>
      <c r="PFS88" s="381"/>
      <c r="PGA88" s="392"/>
      <c r="PGB88" s="381"/>
      <c r="PGJ88" s="392"/>
      <c r="PGK88" s="381"/>
      <c r="PGS88" s="392"/>
      <c r="PGT88" s="381"/>
      <c r="PHB88" s="392"/>
      <c r="PHC88" s="381"/>
      <c r="PHK88" s="392"/>
      <c r="PHL88" s="381"/>
      <c r="PHT88" s="392"/>
      <c r="PHU88" s="381"/>
      <c r="PIC88" s="392"/>
      <c r="PID88" s="381"/>
      <c r="PIL88" s="392"/>
      <c r="PIM88" s="381"/>
      <c r="PIU88" s="392"/>
      <c r="PIV88" s="381"/>
      <c r="PJD88" s="392"/>
      <c r="PJE88" s="381"/>
      <c r="PJM88" s="392"/>
      <c r="PJN88" s="381"/>
      <c r="PJV88" s="392"/>
      <c r="PJW88" s="381"/>
      <c r="PKE88" s="392"/>
      <c r="PKF88" s="381"/>
      <c r="PKN88" s="392"/>
      <c r="PKO88" s="381"/>
      <c r="PKW88" s="392"/>
      <c r="PKX88" s="381"/>
      <c r="PLF88" s="392"/>
      <c r="PLG88" s="381"/>
      <c r="PLO88" s="392"/>
      <c r="PLP88" s="381"/>
      <c r="PLX88" s="392"/>
      <c r="PLY88" s="381"/>
      <c r="PMG88" s="392"/>
      <c r="PMH88" s="381"/>
      <c r="PMP88" s="392"/>
      <c r="PMQ88" s="381"/>
      <c r="PMY88" s="392"/>
      <c r="PMZ88" s="381"/>
      <c r="PNH88" s="392"/>
      <c r="PNI88" s="381"/>
      <c r="PNQ88" s="392"/>
      <c r="PNR88" s="381"/>
      <c r="PNZ88" s="392"/>
      <c r="POA88" s="381"/>
      <c r="POI88" s="392"/>
      <c r="POJ88" s="381"/>
      <c r="POR88" s="392"/>
      <c r="POS88" s="381"/>
      <c r="PPA88" s="392"/>
      <c r="PPB88" s="381"/>
      <c r="PPJ88" s="392"/>
      <c r="PPK88" s="381"/>
      <c r="PPS88" s="392"/>
      <c r="PPT88" s="381"/>
      <c r="PQB88" s="392"/>
      <c r="PQC88" s="381"/>
      <c r="PQK88" s="392"/>
      <c r="PQL88" s="381"/>
      <c r="PQT88" s="392"/>
      <c r="PQU88" s="381"/>
      <c r="PRC88" s="392"/>
      <c r="PRD88" s="381"/>
      <c r="PRL88" s="392"/>
      <c r="PRM88" s="381"/>
      <c r="PRU88" s="392"/>
      <c r="PRV88" s="381"/>
      <c r="PSD88" s="392"/>
      <c r="PSE88" s="381"/>
      <c r="PSM88" s="392"/>
      <c r="PSN88" s="381"/>
      <c r="PSV88" s="392"/>
      <c r="PSW88" s="381"/>
      <c r="PTE88" s="392"/>
      <c r="PTF88" s="381"/>
      <c r="PTN88" s="392"/>
      <c r="PTO88" s="381"/>
      <c r="PTW88" s="392"/>
      <c r="PTX88" s="381"/>
      <c r="PUF88" s="392"/>
      <c r="PUG88" s="381"/>
      <c r="PUO88" s="392"/>
      <c r="PUP88" s="381"/>
      <c r="PUX88" s="392"/>
      <c r="PUY88" s="381"/>
      <c r="PVG88" s="392"/>
      <c r="PVH88" s="381"/>
      <c r="PVP88" s="392"/>
      <c r="PVQ88" s="381"/>
      <c r="PVY88" s="392"/>
      <c r="PVZ88" s="381"/>
      <c r="PWH88" s="392"/>
      <c r="PWI88" s="381"/>
      <c r="PWQ88" s="392"/>
      <c r="PWR88" s="381"/>
      <c r="PWZ88" s="392"/>
      <c r="PXA88" s="381"/>
      <c r="PXI88" s="392"/>
      <c r="PXJ88" s="381"/>
      <c r="PXR88" s="392"/>
      <c r="PXS88" s="381"/>
      <c r="PYA88" s="392"/>
      <c r="PYB88" s="381"/>
      <c r="PYJ88" s="392"/>
      <c r="PYK88" s="381"/>
      <c r="PYS88" s="392"/>
      <c r="PYT88" s="381"/>
      <c r="PZB88" s="392"/>
      <c r="PZC88" s="381"/>
      <c r="PZK88" s="392"/>
      <c r="PZL88" s="381"/>
      <c r="PZT88" s="392"/>
      <c r="PZU88" s="381"/>
      <c r="QAC88" s="392"/>
      <c r="QAD88" s="381"/>
      <c r="QAL88" s="392"/>
      <c r="QAM88" s="381"/>
      <c r="QAU88" s="392"/>
      <c r="QAV88" s="381"/>
      <c r="QBD88" s="392"/>
      <c r="QBE88" s="381"/>
      <c r="QBM88" s="392"/>
      <c r="QBN88" s="381"/>
      <c r="QBV88" s="392"/>
      <c r="QBW88" s="381"/>
      <c r="QCE88" s="392"/>
      <c r="QCF88" s="381"/>
      <c r="QCN88" s="392"/>
      <c r="QCO88" s="381"/>
      <c r="QCW88" s="392"/>
      <c r="QCX88" s="381"/>
      <c r="QDF88" s="392"/>
      <c r="QDG88" s="381"/>
      <c r="QDO88" s="392"/>
      <c r="QDP88" s="381"/>
      <c r="QDX88" s="392"/>
      <c r="QDY88" s="381"/>
      <c r="QEG88" s="392"/>
      <c r="QEH88" s="381"/>
      <c r="QEP88" s="392"/>
      <c r="QEQ88" s="381"/>
      <c r="QEY88" s="392"/>
      <c r="QEZ88" s="381"/>
      <c r="QFH88" s="392"/>
      <c r="QFI88" s="381"/>
      <c r="QFQ88" s="392"/>
      <c r="QFR88" s="381"/>
      <c r="QFZ88" s="392"/>
      <c r="QGA88" s="381"/>
      <c r="QGI88" s="392"/>
      <c r="QGJ88" s="381"/>
      <c r="QGR88" s="392"/>
      <c r="QGS88" s="381"/>
      <c r="QHA88" s="392"/>
      <c r="QHB88" s="381"/>
      <c r="QHJ88" s="392"/>
      <c r="QHK88" s="381"/>
      <c r="QHS88" s="392"/>
      <c r="QHT88" s="381"/>
      <c r="QIB88" s="392"/>
      <c r="QIC88" s="381"/>
      <c r="QIK88" s="392"/>
      <c r="QIL88" s="381"/>
      <c r="QIT88" s="392"/>
      <c r="QIU88" s="381"/>
      <c r="QJC88" s="392"/>
      <c r="QJD88" s="381"/>
      <c r="QJL88" s="392"/>
      <c r="QJM88" s="381"/>
      <c r="QJU88" s="392"/>
      <c r="QJV88" s="381"/>
      <c r="QKD88" s="392"/>
      <c r="QKE88" s="381"/>
      <c r="QKM88" s="392"/>
      <c r="QKN88" s="381"/>
      <c r="QKV88" s="392"/>
      <c r="QKW88" s="381"/>
      <c r="QLE88" s="392"/>
      <c r="QLF88" s="381"/>
      <c r="QLN88" s="392"/>
      <c r="QLO88" s="381"/>
      <c r="QLW88" s="392"/>
      <c r="QLX88" s="381"/>
      <c r="QMF88" s="392"/>
      <c r="QMG88" s="381"/>
      <c r="QMO88" s="392"/>
      <c r="QMP88" s="381"/>
      <c r="QMX88" s="392"/>
      <c r="QMY88" s="381"/>
      <c r="QNG88" s="392"/>
      <c r="QNH88" s="381"/>
      <c r="QNP88" s="392"/>
      <c r="QNQ88" s="381"/>
      <c r="QNY88" s="392"/>
      <c r="QNZ88" s="381"/>
      <c r="QOH88" s="392"/>
      <c r="QOI88" s="381"/>
      <c r="QOQ88" s="392"/>
      <c r="QOR88" s="381"/>
      <c r="QOZ88" s="392"/>
      <c r="QPA88" s="381"/>
      <c r="QPI88" s="392"/>
      <c r="QPJ88" s="381"/>
      <c r="QPR88" s="392"/>
      <c r="QPS88" s="381"/>
      <c r="QQA88" s="392"/>
      <c r="QQB88" s="381"/>
      <c r="QQJ88" s="392"/>
      <c r="QQK88" s="381"/>
      <c r="QQS88" s="392"/>
      <c r="QQT88" s="381"/>
      <c r="QRB88" s="392"/>
      <c r="QRC88" s="381"/>
      <c r="QRK88" s="392"/>
      <c r="QRL88" s="381"/>
      <c r="QRT88" s="392"/>
      <c r="QRU88" s="381"/>
      <c r="QSC88" s="392"/>
      <c r="QSD88" s="381"/>
      <c r="QSL88" s="392"/>
      <c r="QSM88" s="381"/>
      <c r="QSU88" s="392"/>
      <c r="QSV88" s="381"/>
      <c r="QTD88" s="392"/>
      <c r="QTE88" s="381"/>
      <c r="QTM88" s="392"/>
      <c r="QTN88" s="381"/>
      <c r="QTV88" s="392"/>
      <c r="QTW88" s="381"/>
      <c r="QUE88" s="392"/>
      <c r="QUF88" s="381"/>
      <c r="QUN88" s="392"/>
      <c r="QUO88" s="381"/>
      <c r="QUW88" s="392"/>
      <c r="QUX88" s="381"/>
      <c r="QVF88" s="392"/>
      <c r="QVG88" s="381"/>
      <c r="QVO88" s="392"/>
      <c r="QVP88" s="381"/>
      <c r="QVX88" s="392"/>
      <c r="QVY88" s="381"/>
      <c r="QWG88" s="392"/>
      <c r="QWH88" s="381"/>
      <c r="QWP88" s="392"/>
      <c r="QWQ88" s="381"/>
      <c r="QWY88" s="392"/>
      <c r="QWZ88" s="381"/>
      <c r="QXH88" s="392"/>
      <c r="QXI88" s="381"/>
      <c r="QXQ88" s="392"/>
      <c r="QXR88" s="381"/>
      <c r="QXZ88" s="392"/>
      <c r="QYA88" s="381"/>
      <c r="QYI88" s="392"/>
      <c r="QYJ88" s="381"/>
      <c r="QYR88" s="392"/>
      <c r="QYS88" s="381"/>
      <c r="QZA88" s="392"/>
      <c r="QZB88" s="381"/>
      <c r="QZJ88" s="392"/>
      <c r="QZK88" s="381"/>
      <c r="QZS88" s="392"/>
      <c r="QZT88" s="381"/>
      <c r="RAB88" s="392"/>
      <c r="RAC88" s="381"/>
      <c r="RAK88" s="392"/>
      <c r="RAL88" s="381"/>
      <c r="RAT88" s="392"/>
      <c r="RAU88" s="381"/>
      <c r="RBC88" s="392"/>
      <c r="RBD88" s="381"/>
      <c r="RBL88" s="392"/>
      <c r="RBM88" s="381"/>
      <c r="RBU88" s="392"/>
      <c r="RBV88" s="381"/>
      <c r="RCD88" s="392"/>
      <c r="RCE88" s="381"/>
      <c r="RCM88" s="392"/>
      <c r="RCN88" s="381"/>
      <c r="RCV88" s="392"/>
      <c r="RCW88" s="381"/>
      <c r="RDE88" s="392"/>
      <c r="RDF88" s="381"/>
      <c r="RDN88" s="392"/>
      <c r="RDO88" s="381"/>
      <c r="RDW88" s="392"/>
      <c r="RDX88" s="381"/>
      <c r="REF88" s="392"/>
      <c r="REG88" s="381"/>
      <c r="REO88" s="392"/>
      <c r="REP88" s="381"/>
      <c r="REX88" s="392"/>
      <c r="REY88" s="381"/>
      <c r="RFG88" s="392"/>
      <c r="RFH88" s="381"/>
      <c r="RFP88" s="392"/>
      <c r="RFQ88" s="381"/>
      <c r="RFY88" s="392"/>
      <c r="RFZ88" s="381"/>
      <c r="RGH88" s="392"/>
      <c r="RGI88" s="381"/>
      <c r="RGQ88" s="392"/>
      <c r="RGR88" s="381"/>
      <c r="RGZ88" s="392"/>
      <c r="RHA88" s="381"/>
      <c r="RHI88" s="392"/>
      <c r="RHJ88" s="381"/>
      <c r="RHR88" s="392"/>
      <c r="RHS88" s="381"/>
      <c r="RIA88" s="392"/>
      <c r="RIB88" s="381"/>
      <c r="RIJ88" s="392"/>
      <c r="RIK88" s="381"/>
      <c r="RIS88" s="392"/>
      <c r="RIT88" s="381"/>
      <c r="RJB88" s="392"/>
      <c r="RJC88" s="381"/>
      <c r="RJK88" s="392"/>
      <c r="RJL88" s="381"/>
      <c r="RJT88" s="392"/>
      <c r="RJU88" s="381"/>
      <c r="RKC88" s="392"/>
      <c r="RKD88" s="381"/>
      <c r="RKL88" s="392"/>
      <c r="RKM88" s="381"/>
      <c r="RKU88" s="392"/>
      <c r="RKV88" s="381"/>
      <c r="RLD88" s="392"/>
      <c r="RLE88" s="381"/>
      <c r="RLM88" s="392"/>
      <c r="RLN88" s="381"/>
      <c r="RLV88" s="392"/>
      <c r="RLW88" s="381"/>
      <c r="RME88" s="392"/>
      <c r="RMF88" s="381"/>
      <c r="RMN88" s="392"/>
      <c r="RMO88" s="381"/>
      <c r="RMW88" s="392"/>
      <c r="RMX88" s="381"/>
      <c r="RNF88" s="392"/>
      <c r="RNG88" s="381"/>
      <c r="RNO88" s="392"/>
      <c r="RNP88" s="381"/>
      <c r="RNX88" s="392"/>
      <c r="RNY88" s="381"/>
      <c r="ROG88" s="392"/>
      <c r="ROH88" s="381"/>
      <c r="ROP88" s="392"/>
      <c r="ROQ88" s="381"/>
      <c r="ROY88" s="392"/>
      <c r="ROZ88" s="381"/>
      <c r="RPH88" s="392"/>
      <c r="RPI88" s="381"/>
      <c r="RPQ88" s="392"/>
      <c r="RPR88" s="381"/>
      <c r="RPZ88" s="392"/>
      <c r="RQA88" s="381"/>
      <c r="RQI88" s="392"/>
      <c r="RQJ88" s="381"/>
      <c r="RQR88" s="392"/>
      <c r="RQS88" s="381"/>
      <c r="RRA88" s="392"/>
      <c r="RRB88" s="381"/>
      <c r="RRJ88" s="392"/>
      <c r="RRK88" s="381"/>
      <c r="RRS88" s="392"/>
      <c r="RRT88" s="381"/>
      <c r="RSB88" s="392"/>
      <c r="RSC88" s="381"/>
      <c r="RSK88" s="392"/>
      <c r="RSL88" s="381"/>
      <c r="RST88" s="392"/>
      <c r="RSU88" s="381"/>
      <c r="RTC88" s="392"/>
      <c r="RTD88" s="381"/>
      <c r="RTL88" s="392"/>
      <c r="RTM88" s="381"/>
      <c r="RTU88" s="392"/>
      <c r="RTV88" s="381"/>
      <c r="RUD88" s="392"/>
      <c r="RUE88" s="381"/>
      <c r="RUM88" s="392"/>
      <c r="RUN88" s="381"/>
      <c r="RUV88" s="392"/>
      <c r="RUW88" s="381"/>
      <c r="RVE88" s="392"/>
      <c r="RVF88" s="381"/>
      <c r="RVN88" s="392"/>
      <c r="RVO88" s="381"/>
      <c r="RVW88" s="392"/>
      <c r="RVX88" s="381"/>
      <c r="RWF88" s="392"/>
      <c r="RWG88" s="381"/>
      <c r="RWO88" s="392"/>
      <c r="RWP88" s="381"/>
      <c r="RWX88" s="392"/>
      <c r="RWY88" s="381"/>
      <c r="RXG88" s="392"/>
      <c r="RXH88" s="381"/>
      <c r="RXP88" s="392"/>
      <c r="RXQ88" s="381"/>
      <c r="RXY88" s="392"/>
      <c r="RXZ88" s="381"/>
      <c r="RYH88" s="392"/>
      <c r="RYI88" s="381"/>
      <c r="RYQ88" s="392"/>
      <c r="RYR88" s="381"/>
      <c r="RYZ88" s="392"/>
      <c r="RZA88" s="381"/>
      <c r="RZI88" s="392"/>
      <c r="RZJ88" s="381"/>
      <c r="RZR88" s="392"/>
      <c r="RZS88" s="381"/>
      <c r="SAA88" s="392"/>
      <c r="SAB88" s="381"/>
      <c r="SAJ88" s="392"/>
      <c r="SAK88" s="381"/>
      <c r="SAS88" s="392"/>
      <c r="SAT88" s="381"/>
      <c r="SBB88" s="392"/>
      <c r="SBC88" s="381"/>
      <c r="SBK88" s="392"/>
      <c r="SBL88" s="381"/>
      <c r="SBT88" s="392"/>
      <c r="SBU88" s="381"/>
      <c r="SCC88" s="392"/>
      <c r="SCD88" s="381"/>
      <c r="SCL88" s="392"/>
      <c r="SCM88" s="381"/>
      <c r="SCU88" s="392"/>
      <c r="SCV88" s="381"/>
      <c r="SDD88" s="392"/>
      <c r="SDE88" s="381"/>
      <c r="SDM88" s="392"/>
      <c r="SDN88" s="381"/>
      <c r="SDV88" s="392"/>
      <c r="SDW88" s="381"/>
      <c r="SEE88" s="392"/>
      <c r="SEF88" s="381"/>
      <c r="SEN88" s="392"/>
      <c r="SEO88" s="381"/>
      <c r="SEW88" s="392"/>
      <c r="SEX88" s="381"/>
      <c r="SFF88" s="392"/>
      <c r="SFG88" s="381"/>
      <c r="SFO88" s="392"/>
      <c r="SFP88" s="381"/>
      <c r="SFX88" s="392"/>
      <c r="SFY88" s="381"/>
      <c r="SGG88" s="392"/>
      <c r="SGH88" s="381"/>
      <c r="SGP88" s="392"/>
      <c r="SGQ88" s="381"/>
      <c r="SGY88" s="392"/>
      <c r="SGZ88" s="381"/>
      <c r="SHH88" s="392"/>
      <c r="SHI88" s="381"/>
      <c r="SHQ88" s="392"/>
      <c r="SHR88" s="381"/>
      <c r="SHZ88" s="392"/>
      <c r="SIA88" s="381"/>
      <c r="SII88" s="392"/>
      <c r="SIJ88" s="381"/>
      <c r="SIR88" s="392"/>
      <c r="SIS88" s="381"/>
      <c r="SJA88" s="392"/>
      <c r="SJB88" s="381"/>
      <c r="SJJ88" s="392"/>
      <c r="SJK88" s="381"/>
      <c r="SJS88" s="392"/>
      <c r="SJT88" s="381"/>
      <c r="SKB88" s="392"/>
      <c r="SKC88" s="381"/>
      <c r="SKK88" s="392"/>
      <c r="SKL88" s="381"/>
      <c r="SKT88" s="392"/>
      <c r="SKU88" s="381"/>
      <c r="SLC88" s="392"/>
      <c r="SLD88" s="381"/>
      <c r="SLL88" s="392"/>
      <c r="SLM88" s="381"/>
      <c r="SLU88" s="392"/>
      <c r="SLV88" s="381"/>
      <c r="SMD88" s="392"/>
      <c r="SME88" s="381"/>
      <c r="SMM88" s="392"/>
      <c r="SMN88" s="381"/>
      <c r="SMV88" s="392"/>
      <c r="SMW88" s="381"/>
      <c r="SNE88" s="392"/>
      <c r="SNF88" s="381"/>
      <c r="SNN88" s="392"/>
      <c r="SNO88" s="381"/>
      <c r="SNW88" s="392"/>
      <c r="SNX88" s="381"/>
      <c r="SOF88" s="392"/>
      <c r="SOG88" s="381"/>
      <c r="SOO88" s="392"/>
      <c r="SOP88" s="381"/>
      <c r="SOX88" s="392"/>
      <c r="SOY88" s="381"/>
      <c r="SPG88" s="392"/>
      <c r="SPH88" s="381"/>
      <c r="SPP88" s="392"/>
      <c r="SPQ88" s="381"/>
      <c r="SPY88" s="392"/>
      <c r="SPZ88" s="381"/>
      <c r="SQH88" s="392"/>
      <c r="SQI88" s="381"/>
      <c r="SQQ88" s="392"/>
      <c r="SQR88" s="381"/>
      <c r="SQZ88" s="392"/>
      <c r="SRA88" s="381"/>
      <c r="SRI88" s="392"/>
      <c r="SRJ88" s="381"/>
      <c r="SRR88" s="392"/>
      <c r="SRS88" s="381"/>
      <c r="SSA88" s="392"/>
      <c r="SSB88" s="381"/>
      <c r="SSJ88" s="392"/>
      <c r="SSK88" s="381"/>
      <c r="SSS88" s="392"/>
      <c r="SST88" s="381"/>
      <c r="STB88" s="392"/>
      <c r="STC88" s="381"/>
      <c r="STK88" s="392"/>
      <c r="STL88" s="381"/>
      <c r="STT88" s="392"/>
      <c r="STU88" s="381"/>
      <c r="SUC88" s="392"/>
      <c r="SUD88" s="381"/>
      <c r="SUL88" s="392"/>
      <c r="SUM88" s="381"/>
      <c r="SUU88" s="392"/>
      <c r="SUV88" s="381"/>
      <c r="SVD88" s="392"/>
      <c r="SVE88" s="381"/>
      <c r="SVM88" s="392"/>
      <c r="SVN88" s="381"/>
      <c r="SVV88" s="392"/>
      <c r="SVW88" s="381"/>
      <c r="SWE88" s="392"/>
      <c r="SWF88" s="381"/>
      <c r="SWN88" s="392"/>
      <c r="SWO88" s="381"/>
      <c r="SWW88" s="392"/>
      <c r="SWX88" s="381"/>
      <c r="SXF88" s="392"/>
      <c r="SXG88" s="381"/>
      <c r="SXO88" s="392"/>
      <c r="SXP88" s="381"/>
      <c r="SXX88" s="392"/>
      <c r="SXY88" s="381"/>
      <c r="SYG88" s="392"/>
      <c r="SYH88" s="381"/>
      <c r="SYP88" s="392"/>
      <c r="SYQ88" s="381"/>
      <c r="SYY88" s="392"/>
      <c r="SYZ88" s="381"/>
      <c r="SZH88" s="392"/>
      <c r="SZI88" s="381"/>
      <c r="SZQ88" s="392"/>
      <c r="SZR88" s="381"/>
      <c r="SZZ88" s="392"/>
      <c r="TAA88" s="381"/>
      <c r="TAI88" s="392"/>
      <c r="TAJ88" s="381"/>
      <c r="TAR88" s="392"/>
      <c r="TAS88" s="381"/>
      <c r="TBA88" s="392"/>
      <c r="TBB88" s="381"/>
      <c r="TBJ88" s="392"/>
      <c r="TBK88" s="381"/>
      <c r="TBS88" s="392"/>
      <c r="TBT88" s="381"/>
      <c r="TCB88" s="392"/>
      <c r="TCC88" s="381"/>
      <c r="TCK88" s="392"/>
      <c r="TCL88" s="381"/>
      <c r="TCT88" s="392"/>
      <c r="TCU88" s="381"/>
      <c r="TDC88" s="392"/>
      <c r="TDD88" s="381"/>
      <c r="TDL88" s="392"/>
      <c r="TDM88" s="381"/>
      <c r="TDU88" s="392"/>
      <c r="TDV88" s="381"/>
      <c r="TED88" s="392"/>
      <c r="TEE88" s="381"/>
      <c r="TEM88" s="392"/>
      <c r="TEN88" s="381"/>
      <c r="TEV88" s="392"/>
      <c r="TEW88" s="381"/>
      <c r="TFE88" s="392"/>
      <c r="TFF88" s="381"/>
      <c r="TFN88" s="392"/>
      <c r="TFO88" s="381"/>
      <c r="TFW88" s="392"/>
      <c r="TFX88" s="381"/>
      <c r="TGF88" s="392"/>
      <c r="TGG88" s="381"/>
      <c r="TGO88" s="392"/>
      <c r="TGP88" s="381"/>
      <c r="TGX88" s="392"/>
      <c r="TGY88" s="381"/>
      <c r="THG88" s="392"/>
      <c r="THH88" s="381"/>
      <c r="THP88" s="392"/>
      <c r="THQ88" s="381"/>
      <c r="THY88" s="392"/>
      <c r="THZ88" s="381"/>
      <c r="TIH88" s="392"/>
      <c r="TII88" s="381"/>
      <c r="TIQ88" s="392"/>
      <c r="TIR88" s="381"/>
      <c r="TIZ88" s="392"/>
      <c r="TJA88" s="381"/>
      <c r="TJI88" s="392"/>
      <c r="TJJ88" s="381"/>
      <c r="TJR88" s="392"/>
      <c r="TJS88" s="381"/>
      <c r="TKA88" s="392"/>
      <c r="TKB88" s="381"/>
      <c r="TKJ88" s="392"/>
      <c r="TKK88" s="381"/>
      <c r="TKS88" s="392"/>
      <c r="TKT88" s="381"/>
      <c r="TLB88" s="392"/>
      <c r="TLC88" s="381"/>
      <c r="TLK88" s="392"/>
      <c r="TLL88" s="381"/>
      <c r="TLT88" s="392"/>
      <c r="TLU88" s="381"/>
      <c r="TMC88" s="392"/>
      <c r="TMD88" s="381"/>
      <c r="TML88" s="392"/>
      <c r="TMM88" s="381"/>
      <c r="TMU88" s="392"/>
      <c r="TMV88" s="381"/>
      <c r="TND88" s="392"/>
      <c r="TNE88" s="381"/>
      <c r="TNM88" s="392"/>
      <c r="TNN88" s="381"/>
      <c r="TNV88" s="392"/>
      <c r="TNW88" s="381"/>
      <c r="TOE88" s="392"/>
      <c r="TOF88" s="381"/>
      <c r="TON88" s="392"/>
      <c r="TOO88" s="381"/>
      <c r="TOW88" s="392"/>
      <c r="TOX88" s="381"/>
      <c r="TPF88" s="392"/>
      <c r="TPG88" s="381"/>
      <c r="TPO88" s="392"/>
      <c r="TPP88" s="381"/>
      <c r="TPX88" s="392"/>
      <c r="TPY88" s="381"/>
      <c r="TQG88" s="392"/>
      <c r="TQH88" s="381"/>
      <c r="TQP88" s="392"/>
      <c r="TQQ88" s="381"/>
      <c r="TQY88" s="392"/>
      <c r="TQZ88" s="381"/>
      <c r="TRH88" s="392"/>
      <c r="TRI88" s="381"/>
      <c r="TRQ88" s="392"/>
      <c r="TRR88" s="381"/>
      <c r="TRZ88" s="392"/>
      <c r="TSA88" s="381"/>
      <c r="TSI88" s="392"/>
      <c r="TSJ88" s="381"/>
      <c r="TSR88" s="392"/>
      <c r="TSS88" s="381"/>
      <c r="TTA88" s="392"/>
      <c r="TTB88" s="381"/>
      <c r="TTJ88" s="392"/>
      <c r="TTK88" s="381"/>
      <c r="TTS88" s="392"/>
      <c r="TTT88" s="381"/>
      <c r="TUB88" s="392"/>
      <c r="TUC88" s="381"/>
      <c r="TUK88" s="392"/>
      <c r="TUL88" s="381"/>
      <c r="TUT88" s="392"/>
      <c r="TUU88" s="381"/>
      <c r="TVC88" s="392"/>
      <c r="TVD88" s="381"/>
      <c r="TVL88" s="392"/>
      <c r="TVM88" s="381"/>
      <c r="TVU88" s="392"/>
      <c r="TVV88" s="381"/>
      <c r="TWD88" s="392"/>
      <c r="TWE88" s="381"/>
      <c r="TWM88" s="392"/>
      <c r="TWN88" s="381"/>
      <c r="TWV88" s="392"/>
      <c r="TWW88" s="381"/>
      <c r="TXE88" s="392"/>
      <c r="TXF88" s="381"/>
      <c r="TXN88" s="392"/>
      <c r="TXO88" s="381"/>
      <c r="TXW88" s="392"/>
      <c r="TXX88" s="381"/>
      <c r="TYF88" s="392"/>
      <c r="TYG88" s="381"/>
      <c r="TYO88" s="392"/>
      <c r="TYP88" s="381"/>
      <c r="TYX88" s="392"/>
      <c r="TYY88" s="381"/>
      <c r="TZG88" s="392"/>
      <c r="TZH88" s="381"/>
      <c r="TZP88" s="392"/>
      <c r="TZQ88" s="381"/>
      <c r="TZY88" s="392"/>
      <c r="TZZ88" s="381"/>
      <c r="UAH88" s="392"/>
      <c r="UAI88" s="381"/>
      <c r="UAQ88" s="392"/>
      <c r="UAR88" s="381"/>
      <c r="UAZ88" s="392"/>
      <c r="UBA88" s="381"/>
      <c r="UBI88" s="392"/>
      <c r="UBJ88" s="381"/>
      <c r="UBR88" s="392"/>
      <c r="UBS88" s="381"/>
      <c r="UCA88" s="392"/>
      <c r="UCB88" s="381"/>
      <c r="UCJ88" s="392"/>
      <c r="UCK88" s="381"/>
      <c r="UCS88" s="392"/>
      <c r="UCT88" s="381"/>
      <c r="UDB88" s="392"/>
      <c r="UDC88" s="381"/>
      <c r="UDK88" s="392"/>
      <c r="UDL88" s="381"/>
      <c r="UDT88" s="392"/>
      <c r="UDU88" s="381"/>
      <c r="UEC88" s="392"/>
      <c r="UED88" s="381"/>
      <c r="UEL88" s="392"/>
      <c r="UEM88" s="381"/>
      <c r="UEU88" s="392"/>
      <c r="UEV88" s="381"/>
      <c r="UFD88" s="392"/>
      <c r="UFE88" s="381"/>
      <c r="UFM88" s="392"/>
      <c r="UFN88" s="381"/>
      <c r="UFV88" s="392"/>
      <c r="UFW88" s="381"/>
      <c r="UGE88" s="392"/>
      <c r="UGF88" s="381"/>
      <c r="UGN88" s="392"/>
      <c r="UGO88" s="381"/>
      <c r="UGW88" s="392"/>
      <c r="UGX88" s="381"/>
      <c r="UHF88" s="392"/>
      <c r="UHG88" s="381"/>
      <c r="UHO88" s="392"/>
      <c r="UHP88" s="381"/>
      <c r="UHX88" s="392"/>
      <c r="UHY88" s="381"/>
      <c r="UIG88" s="392"/>
      <c r="UIH88" s="381"/>
      <c r="UIP88" s="392"/>
      <c r="UIQ88" s="381"/>
      <c r="UIY88" s="392"/>
      <c r="UIZ88" s="381"/>
      <c r="UJH88" s="392"/>
      <c r="UJI88" s="381"/>
      <c r="UJQ88" s="392"/>
      <c r="UJR88" s="381"/>
      <c r="UJZ88" s="392"/>
      <c r="UKA88" s="381"/>
      <c r="UKI88" s="392"/>
      <c r="UKJ88" s="381"/>
      <c r="UKR88" s="392"/>
      <c r="UKS88" s="381"/>
      <c r="ULA88" s="392"/>
      <c r="ULB88" s="381"/>
      <c r="ULJ88" s="392"/>
      <c r="ULK88" s="381"/>
      <c r="ULS88" s="392"/>
      <c r="ULT88" s="381"/>
      <c r="UMB88" s="392"/>
      <c r="UMC88" s="381"/>
      <c r="UMK88" s="392"/>
      <c r="UML88" s="381"/>
      <c r="UMT88" s="392"/>
      <c r="UMU88" s="381"/>
      <c r="UNC88" s="392"/>
      <c r="UND88" s="381"/>
      <c r="UNL88" s="392"/>
      <c r="UNM88" s="381"/>
      <c r="UNU88" s="392"/>
      <c r="UNV88" s="381"/>
      <c r="UOD88" s="392"/>
      <c r="UOE88" s="381"/>
      <c r="UOM88" s="392"/>
      <c r="UON88" s="381"/>
      <c r="UOV88" s="392"/>
      <c r="UOW88" s="381"/>
      <c r="UPE88" s="392"/>
      <c r="UPF88" s="381"/>
      <c r="UPN88" s="392"/>
      <c r="UPO88" s="381"/>
      <c r="UPW88" s="392"/>
      <c r="UPX88" s="381"/>
      <c r="UQF88" s="392"/>
      <c r="UQG88" s="381"/>
      <c r="UQO88" s="392"/>
      <c r="UQP88" s="381"/>
      <c r="UQX88" s="392"/>
      <c r="UQY88" s="381"/>
      <c r="URG88" s="392"/>
      <c r="URH88" s="381"/>
      <c r="URP88" s="392"/>
      <c r="URQ88" s="381"/>
      <c r="URY88" s="392"/>
      <c r="URZ88" s="381"/>
      <c r="USH88" s="392"/>
      <c r="USI88" s="381"/>
      <c r="USQ88" s="392"/>
      <c r="USR88" s="381"/>
      <c r="USZ88" s="392"/>
      <c r="UTA88" s="381"/>
      <c r="UTI88" s="392"/>
      <c r="UTJ88" s="381"/>
      <c r="UTR88" s="392"/>
      <c r="UTS88" s="381"/>
      <c r="UUA88" s="392"/>
      <c r="UUB88" s="381"/>
      <c r="UUJ88" s="392"/>
      <c r="UUK88" s="381"/>
      <c r="UUS88" s="392"/>
      <c r="UUT88" s="381"/>
      <c r="UVB88" s="392"/>
      <c r="UVC88" s="381"/>
      <c r="UVK88" s="392"/>
      <c r="UVL88" s="381"/>
      <c r="UVT88" s="392"/>
      <c r="UVU88" s="381"/>
      <c r="UWC88" s="392"/>
      <c r="UWD88" s="381"/>
      <c r="UWL88" s="392"/>
      <c r="UWM88" s="381"/>
      <c r="UWU88" s="392"/>
      <c r="UWV88" s="381"/>
      <c r="UXD88" s="392"/>
      <c r="UXE88" s="381"/>
      <c r="UXM88" s="392"/>
      <c r="UXN88" s="381"/>
      <c r="UXV88" s="392"/>
      <c r="UXW88" s="381"/>
      <c r="UYE88" s="392"/>
      <c r="UYF88" s="381"/>
      <c r="UYN88" s="392"/>
      <c r="UYO88" s="381"/>
      <c r="UYW88" s="392"/>
      <c r="UYX88" s="381"/>
      <c r="UZF88" s="392"/>
      <c r="UZG88" s="381"/>
      <c r="UZO88" s="392"/>
      <c r="UZP88" s="381"/>
      <c r="UZX88" s="392"/>
      <c r="UZY88" s="381"/>
      <c r="VAG88" s="392"/>
      <c r="VAH88" s="381"/>
      <c r="VAP88" s="392"/>
      <c r="VAQ88" s="381"/>
      <c r="VAY88" s="392"/>
      <c r="VAZ88" s="381"/>
      <c r="VBH88" s="392"/>
      <c r="VBI88" s="381"/>
      <c r="VBQ88" s="392"/>
      <c r="VBR88" s="381"/>
      <c r="VBZ88" s="392"/>
      <c r="VCA88" s="381"/>
      <c r="VCI88" s="392"/>
      <c r="VCJ88" s="381"/>
      <c r="VCR88" s="392"/>
      <c r="VCS88" s="381"/>
      <c r="VDA88" s="392"/>
      <c r="VDB88" s="381"/>
      <c r="VDJ88" s="392"/>
      <c r="VDK88" s="381"/>
      <c r="VDS88" s="392"/>
      <c r="VDT88" s="381"/>
      <c r="VEB88" s="392"/>
      <c r="VEC88" s="381"/>
      <c r="VEK88" s="392"/>
      <c r="VEL88" s="381"/>
      <c r="VET88" s="392"/>
      <c r="VEU88" s="381"/>
      <c r="VFC88" s="392"/>
      <c r="VFD88" s="381"/>
      <c r="VFL88" s="392"/>
      <c r="VFM88" s="381"/>
      <c r="VFU88" s="392"/>
      <c r="VFV88" s="381"/>
      <c r="VGD88" s="392"/>
      <c r="VGE88" s="381"/>
      <c r="VGM88" s="392"/>
      <c r="VGN88" s="381"/>
      <c r="VGV88" s="392"/>
      <c r="VGW88" s="381"/>
      <c r="VHE88" s="392"/>
      <c r="VHF88" s="381"/>
      <c r="VHN88" s="392"/>
      <c r="VHO88" s="381"/>
      <c r="VHW88" s="392"/>
      <c r="VHX88" s="381"/>
      <c r="VIF88" s="392"/>
      <c r="VIG88" s="381"/>
      <c r="VIO88" s="392"/>
      <c r="VIP88" s="381"/>
      <c r="VIX88" s="392"/>
      <c r="VIY88" s="381"/>
      <c r="VJG88" s="392"/>
      <c r="VJH88" s="381"/>
      <c r="VJP88" s="392"/>
      <c r="VJQ88" s="381"/>
      <c r="VJY88" s="392"/>
      <c r="VJZ88" s="381"/>
      <c r="VKH88" s="392"/>
      <c r="VKI88" s="381"/>
      <c r="VKQ88" s="392"/>
      <c r="VKR88" s="381"/>
      <c r="VKZ88" s="392"/>
      <c r="VLA88" s="381"/>
      <c r="VLI88" s="392"/>
      <c r="VLJ88" s="381"/>
      <c r="VLR88" s="392"/>
      <c r="VLS88" s="381"/>
      <c r="VMA88" s="392"/>
      <c r="VMB88" s="381"/>
      <c r="VMJ88" s="392"/>
      <c r="VMK88" s="381"/>
      <c r="VMS88" s="392"/>
      <c r="VMT88" s="381"/>
      <c r="VNB88" s="392"/>
      <c r="VNC88" s="381"/>
      <c r="VNK88" s="392"/>
      <c r="VNL88" s="381"/>
      <c r="VNT88" s="392"/>
      <c r="VNU88" s="381"/>
      <c r="VOC88" s="392"/>
      <c r="VOD88" s="381"/>
      <c r="VOL88" s="392"/>
      <c r="VOM88" s="381"/>
      <c r="VOU88" s="392"/>
      <c r="VOV88" s="381"/>
      <c r="VPD88" s="392"/>
      <c r="VPE88" s="381"/>
      <c r="VPM88" s="392"/>
      <c r="VPN88" s="381"/>
      <c r="VPV88" s="392"/>
      <c r="VPW88" s="381"/>
      <c r="VQE88" s="392"/>
      <c r="VQF88" s="381"/>
      <c r="VQN88" s="392"/>
      <c r="VQO88" s="381"/>
      <c r="VQW88" s="392"/>
      <c r="VQX88" s="381"/>
      <c r="VRF88" s="392"/>
      <c r="VRG88" s="381"/>
      <c r="VRO88" s="392"/>
      <c r="VRP88" s="381"/>
      <c r="VRX88" s="392"/>
      <c r="VRY88" s="381"/>
      <c r="VSG88" s="392"/>
      <c r="VSH88" s="381"/>
      <c r="VSP88" s="392"/>
      <c r="VSQ88" s="381"/>
      <c r="VSY88" s="392"/>
      <c r="VSZ88" s="381"/>
      <c r="VTH88" s="392"/>
      <c r="VTI88" s="381"/>
      <c r="VTQ88" s="392"/>
      <c r="VTR88" s="381"/>
      <c r="VTZ88" s="392"/>
      <c r="VUA88" s="381"/>
      <c r="VUI88" s="392"/>
      <c r="VUJ88" s="381"/>
      <c r="VUR88" s="392"/>
      <c r="VUS88" s="381"/>
      <c r="VVA88" s="392"/>
      <c r="VVB88" s="381"/>
      <c r="VVJ88" s="392"/>
      <c r="VVK88" s="381"/>
      <c r="VVS88" s="392"/>
      <c r="VVT88" s="381"/>
      <c r="VWB88" s="392"/>
      <c r="VWC88" s="381"/>
      <c r="VWK88" s="392"/>
      <c r="VWL88" s="381"/>
      <c r="VWT88" s="392"/>
      <c r="VWU88" s="381"/>
      <c r="VXC88" s="392"/>
      <c r="VXD88" s="381"/>
      <c r="VXL88" s="392"/>
      <c r="VXM88" s="381"/>
      <c r="VXU88" s="392"/>
      <c r="VXV88" s="381"/>
      <c r="VYD88" s="392"/>
      <c r="VYE88" s="381"/>
      <c r="VYM88" s="392"/>
      <c r="VYN88" s="381"/>
      <c r="VYV88" s="392"/>
      <c r="VYW88" s="381"/>
      <c r="VZE88" s="392"/>
      <c r="VZF88" s="381"/>
      <c r="VZN88" s="392"/>
      <c r="VZO88" s="381"/>
      <c r="VZW88" s="392"/>
      <c r="VZX88" s="381"/>
      <c r="WAF88" s="392"/>
      <c r="WAG88" s="381"/>
      <c r="WAO88" s="392"/>
      <c r="WAP88" s="381"/>
      <c r="WAX88" s="392"/>
      <c r="WAY88" s="381"/>
      <c r="WBG88" s="392"/>
      <c r="WBH88" s="381"/>
      <c r="WBP88" s="392"/>
      <c r="WBQ88" s="381"/>
      <c r="WBY88" s="392"/>
      <c r="WBZ88" s="381"/>
      <c r="WCH88" s="392"/>
      <c r="WCI88" s="381"/>
      <c r="WCQ88" s="392"/>
      <c r="WCR88" s="381"/>
      <c r="WCZ88" s="392"/>
      <c r="WDA88" s="381"/>
      <c r="WDI88" s="392"/>
      <c r="WDJ88" s="381"/>
      <c r="WDR88" s="392"/>
      <c r="WDS88" s="381"/>
      <c r="WEA88" s="392"/>
      <c r="WEB88" s="381"/>
      <c r="WEJ88" s="392"/>
      <c r="WEK88" s="381"/>
      <c r="WES88" s="392"/>
      <c r="WET88" s="381"/>
      <c r="WFB88" s="392"/>
      <c r="WFC88" s="381"/>
      <c r="WFK88" s="392"/>
      <c r="WFL88" s="381"/>
      <c r="WFT88" s="392"/>
      <c r="WFU88" s="381"/>
      <c r="WGC88" s="392"/>
      <c r="WGD88" s="381"/>
      <c r="WGL88" s="392"/>
      <c r="WGM88" s="381"/>
      <c r="WGU88" s="392"/>
      <c r="WGV88" s="381"/>
      <c r="WHD88" s="392"/>
      <c r="WHE88" s="381"/>
      <c r="WHM88" s="392"/>
      <c r="WHN88" s="381"/>
      <c r="WHV88" s="392"/>
      <c r="WHW88" s="381"/>
      <c r="WIE88" s="392"/>
      <c r="WIF88" s="381"/>
      <c r="WIN88" s="392"/>
      <c r="WIO88" s="381"/>
      <c r="WIW88" s="392"/>
      <c r="WIX88" s="381"/>
      <c r="WJF88" s="392"/>
      <c r="WJG88" s="381"/>
      <c r="WJO88" s="392"/>
      <c r="WJP88" s="381"/>
      <c r="WJX88" s="392"/>
      <c r="WJY88" s="381"/>
      <c r="WKG88" s="392"/>
      <c r="WKH88" s="381"/>
      <c r="WKP88" s="392"/>
      <c r="WKQ88" s="381"/>
      <c r="WKY88" s="392"/>
      <c r="WKZ88" s="381"/>
      <c r="WLH88" s="392"/>
      <c r="WLI88" s="381"/>
      <c r="WLQ88" s="392"/>
      <c r="WLR88" s="381"/>
      <c r="WLZ88" s="392"/>
      <c r="WMA88" s="381"/>
      <c r="WMI88" s="392"/>
      <c r="WMJ88" s="381"/>
      <c r="WMR88" s="392"/>
      <c r="WMS88" s="381"/>
      <c r="WNA88" s="392"/>
      <c r="WNB88" s="381"/>
      <c r="WNJ88" s="392"/>
      <c r="WNK88" s="381"/>
      <c r="WNS88" s="392"/>
      <c r="WNT88" s="381"/>
      <c r="WOB88" s="392"/>
      <c r="WOC88" s="381"/>
      <c r="WOK88" s="392"/>
      <c r="WOL88" s="381"/>
      <c r="WOT88" s="392"/>
      <c r="WOU88" s="381"/>
      <c r="WPC88" s="392"/>
      <c r="WPD88" s="381"/>
      <c r="WPL88" s="392"/>
      <c r="WPM88" s="381"/>
      <c r="WPU88" s="392"/>
      <c r="WPV88" s="381"/>
      <c r="WQD88" s="392"/>
      <c r="WQE88" s="381"/>
      <c r="WQM88" s="392"/>
      <c r="WQN88" s="381"/>
      <c r="WQV88" s="392"/>
      <c r="WQW88" s="381"/>
      <c r="WRE88" s="392"/>
      <c r="WRF88" s="381"/>
      <c r="WRN88" s="392"/>
      <c r="WRO88" s="381"/>
      <c r="WRW88" s="392"/>
      <c r="WRX88" s="381"/>
      <c r="WSF88" s="392"/>
      <c r="WSG88" s="381"/>
      <c r="WSO88" s="392"/>
      <c r="WSP88" s="381"/>
      <c r="WSX88" s="392"/>
      <c r="WSY88" s="381"/>
      <c r="WTG88" s="392"/>
      <c r="WTH88" s="381"/>
      <c r="WTP88" s="392"/>
      <c r="WTQ88" s="381"/>
      <c r="WTY88" s="392"/>
      <c r="WTZ88" s="381"/>
      <c r="WUH88" s="392"/>
      <c r="WUI88" s="381"/>
      <c r="WUQ88" s="392"/>
      <c r="WUR88" s="381"/>
      <c r="WUZ88" s="392"/>
      <c r="WVA88" s="381"/>
      <c r="WVI88" s="392"/>
      <c r="WVJ88" s="381"/>
      <c r="WVR88" s="392"/>
      <c r="WVS88" s="381"/>
      <c r="WWA88" s="392"/>
      <c r="WWB88" s="381"/>
      <c r="WWJ88" s="392"/>
      <c r="WWK88" s="381"/>
      <c r="WWS88" s="392"/>
      <c r="WWT88" s="381"/>
      <c r="WXB88" s="392"/>
      <c r="WXC88" s="381"/>
      <c r="WXK88" s="392"/>
      <c r="WXL88" s="381"/>
      <c r="WXT88" s="392"/>
      <c r="WXU88" s="381"/>
      <c r="WYC88" s="392"/>
      <c r="WYD88" s="381"/>
      <c r="WYL88" s="392"/>
      <c r="WYM88" s="381"/>
      <c r="WYU88" s="392"/>
      <c r="WYV88" s="381"/>
      <c r="WZD88" s="392"/>
      <c r="WZE88" s="381"/>
      <c r="WZM88" s="392"/>
      <c r="WZN88" s="381"/>
      <c r="WZV88" s="392"/>
      <c r="WZW88" s="381"/>
      <c r="XAE88" s="392"/>
      <c r="XAF88" s="381"/>
      <c r="XAN88" s="392"/>
      <c r="XAO88" s="381"/>
      <c r="XAW88" s="392"/>
      <c r="XAX88" s="381"/>
      <c r="XBF88" s="392"/>
      <c r="XBG88" s="381"/>
      <c r="XBO88" s="392"/>
      <c r="XBP88" s="381"/>
      <c r="XBX88" s="392"/>
      <c r="XBY88" s="381"/>
      <c r="XCG88" s="392"/>
      <c r="XCH88" s="381"/>
      <c r="XCP88" s="392"/>
      <c r="XCQ88" s="381"/>
      <c r="XCY88" s="392"/>
      <c r="XCZ88" s="381"/>
      <c r="XDH88" s="392"/>
      <c r="XDI88" s="381"/>
      <c r="XDQ88" s="392"/>
      <c r="XDR88" s="381"/>
      <c r="XDZ88" s="392"/>
      <c r="XEA88" s="381"/>
      <c r="XEI88" s="392"/>
      <c r="XEJ88" s="381"/>
      <c r="XER88" s="392"/>
      <c r="XES88" s="381"/>
      <c r="XFA88" s="392"/>
      <c r="XFB88" s="381"/>
    </row>
    <row r="89" spans="1:1019 1027:2045 2053:3071 3079:5114 5122:6140 6148:7166 7174:8192 8200:9209 9217:10235 10243:11261 11269:12287 12295:14330 14338:15356 15364:16382" s="378" customFormat="1" ht="25.5">
      <c r="A89" s="392">
        <v>43</v>
      </c>
      <c r="B89" s="381" t="s">
        <v>45</v>
      </c>
      <c r="J89" s="392"/>
      <c r="K89" s="381"/>
      <c r="S89" s="392"/>
      <c r="T89" s="381"/>
      <c r="AB89" s="392"/>
      <c r="AC89" s="381"/>
      <c r="AK89" s="392"/>
      <c r="AL89" s="381"/>
      <c r="AT89" s="392"/>
      <c r="AU89" s="381"/>
      <c r="BC89" s="392"/>
      <c r="BD89" s="381"/>
      <c r="BL89" s="392"/>
      <c r="BM89" s="381"/>
      <c r="BU89" s="392"/>
      <c r="BV89" s="381"/>
      <c r="CD89" s="392"/>
      <c r="CE89" s="381"/>
      <c r="CM89" s="392"/>
      <c r="CN89" s="381"/>
      <c r="CV89" s="392"/>
      <c r="CW89" s="381"/>
      <c r="DE89" s="392"/>
      <c r="DF89" s="381"/>
      <c r="DN89" s="392"/>
      <c r="DO89" s="381"/>
      <c r="DW89" s="392"/>
      <c r="DX89" s="381"/>
      <c r="EF89" s="392"/>
      <c r="EG89" s="381"/>
      <c r="EO89" s="392"/>
      <c r="EP89" s="381"/>
      <c r="EX89" s="392"/>
      <c r="EY89" s="381"/>
      <c r="FG89" s="392"/>
      <c r="FH89" s="381"/>
      <c r="FP89" s="392"/>
      <c r="FQ89" s="381"/>
      <c r="FY89" s="392"/>
      <c r="FZ89" s="381"/>
      <c r="GH89" s="392"/>
      <c r="GI89" s="381"/>
      <c r="GQ89" s="392"/>
      <c r="GR89" s="381"/>
      <c r="GZ89" s="392"/>
      <c r="HA89" s="381"/>
      <c r="HI89" s="392"/>
      <c r="HJ89" s="381"/>
      <c r="HR89" s="392"/>
      <c r="HS89" s="381"/>
      <c r="IA89" s="392"/>
      <c r="IB89" s="381"/>
      <c r="IJ89" s="392"/>
      <c r="IK89" s="381"/>
      <c r="IS89" s="392"/>
      <c r="IT89" s="381"/>
      <c r="JB89" s="392"/>
      <c r="JC89" s="381"/>
      <c r="JK89" s="392"/>
      <c r="JL89" s="381"/>
      <c r="JT89" s="392"/>
      <c r="JU89" s="381"/>
      <c r="KC89" s="392"/>
      <c r="KD89" s="381"/>
      <c r="KL89" s="392"/>
      <c r="KM89" s="381"/>
      <c r="KU89" s="392"/>
      <c r="KV89" s="381"/>
      <c r="LD89" s="392"/>
      <c r="LE89" s="381"/>
      <c r="LM89" s="392"/>
      <c r="LN89" s="381"/>
      <c r="LV89" s="392"/>
      <c r="LW89" s="381"/>
      <c r="ME89" s="392"/>
      <c r="MF89" s="381"/>
      <c r="MN89" s="392"/>
      <c r="MO89" s="381"/>
      <c r="MW89" s="392"/>
      <c r="MX89" s="381"/>
      <c r="NF89" s="392"/>
      <c r="NG89" s="381"/>
      <c r="NO89" s="392"/>
      <c r="NP89" s="381"/>
      <c r="NX89" s="392"/>
      <c r="NY89" s="381"/>
      <c r="OG89" s="392"/>
      <c r="OH89" s="381"/>
      <c r="OP89" s="392"/>
      <c r="OQ89" s="381"/>
      <c r="OY89" s="392"/>
      <c r="OZ89" s="381"/>
      <c r="PH89" s="392"/>
      <c r="PI89" s="381"/>
      <c r="PQ89" s="392"/>
      <c r="PR89" s="381"/>
      <c r="PZ89" s="392"/>
      <c r="QA89" s="381"/>
      <c r="QI89" s="392"/>
      <c r="QJ89" s="381"/>
      <c r="QR89" s="392"/>
      <c r="QS89" s="381"/>
      <c r="RA89" s="392"/>
      <c r="RB89" s="381"/>
      <c r="RJ89" s="392"/>
      <c r="RK89" s="381"/>
      <c r="RS89" s="392"/>
      <c r="RT89" s="381"/>
      <c r="SB89" s="392"/>
      <c r="SC89" s="381"/>
      <c r="SK89" s="392"/>
      <c r="SL89" s="381"/>
      <c r="ST89" s="392"/>
      <c r="SU89" s="381"/>
      <c r="TC89" s="392"/>
      <c r="TD89" s="381"/>
      <c r="TL89" s="392"/>
      <c r="TM89" s="381"/>
      <c r="TU89" s="392"/>
      <c r="TV89" s="381"/>
      <c r="UD89" s="392"/>
      <c r="UE89" s="381"/>
      <c r="UM89" s="392"/>
      <c r="UN89" s="381"/>
      <c r="UV89" s="392"/>
      <c r="UW89" s="381"/>
      <c r="VE89" s="392"/>
      <c r="VF89" s="381"/>
      <c r="VN89" s="392"/>
      <c r="VO89" s="381"/>
      <c r="VW89" s="392"/>
      <c r="VX89" s="381"/>
      <c r="WF89" s="392"/>
      <c r="WG89" s="381"/>
      <c r="WO89" s="392"/>
      <c r="WP89" s="381"/>
      <c r="WX89" s="392"/>
      <c r="WY89" s="381"/>
      <c r="XG89" s="392"/>
      <c r="XH89" s="381"/>
      <c r="XP89" s="392"/>
      <c r="XQ89" s="381"/>
      <c r="XY89" s="392"/>
      <c r="XZ89" s="381"/>
      <c r="YH89" s="392"/>
      <c r="YI89" s="381"/>
      <c r="YQ89" s="392"/>
      <c r="YR89" s="381"/>
      <c r="YZ89" s="392"/>
      <c r="ZA89" s="381"/>
      <c r="ZI89" s="392"/>
      <c r="ZJ89" s="381"/>
      <c r="ZR89" s="392"/>
      <c r="ZS89" s="381"/>
      <c r="AAA89" s="392"/>
      <c r="AAB89" s="381"/>
      <c r="AAJ89" s="392"/>
      <c r="AAK89" s="381"/>
      <c r="AAS89" s="392"/>
      <c r="AAT89" s="381"/>
      <c r="ABB89" s="392"/>
      <c r="ABC89" s="381"/>
      <c r="ABK89" s="392"/>
      <c r="ABL89" s="381"/>
      <c r="ABT89" s="392"/>
      <c r="ABU89" s="381"/>
      <c r="ACC89" s="392"/>
      <c r="ACD89" s="381"/>
      <c r="ACL89" s="392"/>
      <c r="ACM89" s="381"/>
      <c r="ACU89" s="392"/>
      <c r="ACV89" s="381"/>
      <c r="ADD89" s="392"/>
      <c r="ADE89" s="381"/>
      <c r="ADM89" s="392"/>
      <c r="ADN89" s="381"/>
      <c r="ADV89" s="392"/>
      <c r="ADW89" s="381"/>
      <c r="AEE89" s="392"/>
      <c r="AEF89" s="381"/>
      <c r="AEN89" s="392"/>
      <c r="AEO89" s="381"/>
      <c r="AEW89" s="392"/>
      <c r="AEX89" s="381"/>
      <c r="AFF89" s="392"/>
      <c r="AFG89" s="381"/>
      <c r="AFO89" s="392"/>
      <c r="AFP89" s="381"/>
      <c r="AFX89" s="392"/>
      <c r="AFY89" s="381"/>
      <c r="AGG89" s="392"/>
      <c r="AGH89" s="381"/>
      <c r="AGP89" s="392"/>
      <c r="AGQ89" s="381"/>
      <c r="AGY89" s="392"/>
      <c r="AGZ89" s="381"/>
      <c r="AHH89" s="392"/>
      <c r="AHI89" s="381"/>
      <c r="AHQ89" s="392"/>
      <c r="AHR89" s="381"/>
      <c r="AHZ89" s="392"/>
      <c r="AIA89" s="381"/>
      <c r="AII89" s="392"/>
      <c r="AIJ89" s="381"/>
      <c r="AIR89" s="392"/>
      <c r="AIS89" s="381"/>
      <c r="AJA89" s="392"/>
      <c r="AJB89" s="381"/>
      <c r="AJJ89" s="392"/>
      <c r="AJK89" s="381"/>
      <c r="AJS89" s="392"/>
      <c r="AJT89" s="381"/>
      <c r="AKB89" s="392"/>
      <c r="AKC89" s="381"/>
      <c r="AKK89" s="392"/>
      <c r="AKL89" s="381"/>
      <c r="AKT89" s="392"/>
      <c r="AKU89" s="381"/>
      <c r="ALC89" s="392"/>
      <c r="ALD89" s="381"/>
      <c r="ALL89" s="392"/>
      <c r="ALM89" s="381"/>
      <c r="ALU89" s="392"/>
      <c r="ALV89" s="381"/>
      <c r="AMD89" s="392"/>
      <c r="AME89" s="381"/>
      <c r="AMM89" s="392"/>
      <c r="AMN89" s="381"/>
      <c r="AMV89" s="392"/>
      <c r="AMW89" s="381"/>
      <c r="ANE89" s="392"/>
      <c r="ANF89" s="381"/>
      <c r="ANN89" s="392"/>
      <c r="ANO89" s="381"/>
      <c r="ANW89" s="392"/>
      <c r="ANX89" s="381"/>
      <c r="AOF89" s="392"/>
      <c r="AOG89" s="381"/>
      <c r="AOO89" s="392"/>
      <c r="AOP89" s="381"/>
      <c r="AOX89" s="392"/>
      <c r="AOY89" s="381"/>
      <c r="APG89" s="392"/>
      <c r="APH89" s="381"/>
      <c r="APP89" s="392"/>
      <c r="APQ89" s="381"/>
      <c r="APY89" s="392"/>
      <c r="APZ89" s="381"/>
      <c r="AQH89" s="392"/>
      <c r="AQI89" s="381"/>
      <c r="AQQ89" s="392"/>
      <c r="AQR89" s="381"/>
      <c r="AQZ89" s="392"/>
      <c r="ARA89" s="381"/>
      <c r="ARI89" s="392"/>
      <c r="ARJ89" s="381"/>
      <c r="ARR89" s="392"/>
      <c r="ARS89" s="381"/>
      <c r="ASA89" s="392"/>
      <c r="ASB89" s="381"/>
      <c r="ASJ89" s="392"/>
      <c r="ASK89" s="381"/>
      <c r="ASS89" s="392"/>
      <c r="AST89" s="381"/>
      <c r="ATB89" s="392"/>
      <c r="ATC89" s="381"/>
      <c r="ATK89" s="392"/>
      <c r="ATL89" s="381"/>
      <c r="ATT89" s="392"/>
      <c r="ATU89" s="381"/>
      <c r="AUC89" s="392"/>
      <c r="AUD89" s="381"/>
      <c r="AUL89" s="392"/>
      <c r="AUM89" s="381"/>
      <c r="AUU89" s="392"/>
      <c r="AUV89" s="381"/>
      <c r="AVD89" s="392"/>
      <c r="AVE89" s="381"/>
      <c r="AVM89" s="392"/>
      <c r="AVN89" s="381"/>
      <c r="AVV89" s="392"/>
      <c r="AVW89" s="381"/>
      <c r="AWE89" s="392"/>
      <c r="AWF89" s="381"/>
      <c r="AWN89" s="392"/>
      <c r="AWO89" s="381"/>
      <c r="AWW89" s="392"/>
      <c r="AWX89" s="381"/>
      <c r="AXF89" s="392"/>
      <c r="AXG89" s="381"/>
      <c r="AXO89" s="392"/>
      <c r="AXP89" s="381"/>
      <c r="AXX89" s="392"/>
      <c r="AXY89" s="381"/>
      <c r="AYG89" s="392"/>
      <c r="AYH89" s="381"/>
      <c r="AYP89" s="392"/>
      <c r="AYQ89" s="381"/>
      <c r="AYY89" s="392"/>
      <c r="AYZ89" s="381"/>
      <c r="AZH89" s="392"/>
      <c r="AZI89" s="381"/>
      <c r="AZQ89" s="392"/>
      <c r="AZR89" s="381"/>
      <c r="AZZ89" s="392"/>
      <c r="BAA89" s="381"/>
      <c r="BAI89" s="392"/>
      <c r="BAJ89" s="381"/>
      <c r="BAR89" s="392"/>
      <c r="BAS89" s="381"/>
      <c r="BBA89" s="392"/>
      <c r="BBB89" s="381"/>
      <c r="BBJ89" s="392"/>
      <c r="BBK89" s="381"/>
      <c r="BBS89" s="392"/>
      <c r="BBT89" s="381"/>
      <c r="BCB89" s="392"/>
      <c r="BCC89" s="381"/>
      <c r="BCK89" s="392"/>
      <c r="BCL89" s="381"/>
      <c r="BCT89" s="392"/>
      <c r="BCU89" s="381"/>
      <c r="BDC89" s="392"/>
      <c r="BDD89" s="381"/>
      <c r="BDL89" s="392"/>
      <c r="BDM89" s="381"/>
      <c r="BDU89" s="392"/>
      <c r="BDV89" s="381"/>
      <c r="BED89" s="392"/>
      <c r="BEE89" s="381"/>
      <c r="BEM89" s="392"/>
      <c r="BEN89" s="381"/>
      <c r="BEV89" s="392"/>
      <c r="BEW89" s="381"/>
      <c r="BFE89" s="392"/>
      <c r="BFF89" s="381"/>
      <c r="BFN89" s="392"/>
      <c r="BFO89" s="381"/>
      <c r="BFW89" s="392"/>
      <c r="BFX89" s="381"/>
      <c r="BGF89" s="392"/>
      <c r="BGG89" s="381"/>
      <c r="BGO89" s="392"/>
      <c r="BGP89" s="381"/>
      <c r="BGX89" s="392"/>
      <c r="BGY89" s="381"/>
      <c r="BHG89" s="392"/>
      <c r="BHH89" s="381"/>
      <c r="BHP89" s="392"/>
      <c r="BHQ89" s="381"/>
      <c r="BHY89" s="392"/>
      <c r="BHZ89" s="381"/>
      <c r="BIH89" s="392"/>
      <c r="BII89" s="381"/>
      <c r="BIQ89" s="392"/>
      <c r="BIR89" s="381"/>
      <c r="BIZ89" s="392"/>
      <c r="BJA89" s="381"/>
      <c r="BJI89" s="392"/>
      <c r="BJJ89" s="381"/>
      <c r="BJR89" s="392"/>
      <c r="BJS89" s="381"/>
      <c r="BKA89" s="392"/>
      <c r="BKB89" s="381"/>
      <c r="BKJ89" s="392"/>
      <c r="BKK89" s="381"/>
      <c r="BKS89" s="392"/>
      <c r="BKT89" s="381"/>
      <c r="BLB89" s="392"/>
      <c r="BLC89" s="381"/>
      <c r="BLK89" s="392"/>
      <c r="BLL89" s="381"/>
      <c r="BLT89" s="392"/>
      <c r="BLU89" s="381"/>
      <c r="BMC89" s="392"/>
      <c r="BMD89" s="381"/>
      <c r="BML89" s="392"/>
      <c r="BMM89" s="381"/>
      <c r="BMU89" s="392"/>
      <c r="BMV89" s="381"/>
      <c r="BND89" s="392"/>
      <c r="BNE89" s="381"/>
      <c r="BNM89" s="392"/>
      <c r="BNN89" s="381"/>
      <c r="BNV89" s="392"/>
      <c r="BNW89" s="381"/>
      <c r="BOE89" s="392"/>
      <c r="BOF89" s="381"/>
      <c r="BON89" s="392"/>
      <c r="BOO89" s="381"/>
      <c r="BOW89" s="392"/>
      <c r="BOX89" s="381"/>
      <c r="BPF89" s="392"/>
      <c r="BPG89" s="381"/>
      <c r="BPO89" s="392"/>
      <c r="BPP89" s="381"/>
      <c r="BPX89" s="392"/>
      <c r="BPY89" s="381"/>
      <c r="BQG89" s="392"/>
      <c r="BQH89" s="381"/>
      <c r="BQP89" s="392"/>
      <c r="BQQ89" s="381"/>
      <c r="BQY89" s="392"/>
      <c r="BQZ89" s="381"/>
      <c r="BRH89" s="392"/>
      <c r="BRI89" s="381"/>
      <c r="BRQ89" s="392"/>
      <c r="BRR89" s="381"/>
      <c r="BRZ89" s="392"/>
      <c r="BSA89" s="381"/>
      <c r="BSI89" s="392"/>
      <c r="BSJ89" s="381"/>
      <c r="BSR89" s="392"/>
      <c r="BSS89" s="381"/>
      <c r="BTA89" s="392"/>
      <c r="BTB89" s="381"/>
      <c r="BTJ89" s="392"/>
      <c r="BTK89" s="381"/>
      <c r="BTS89" s="392"/>
      <c r="BTT89" s="381"/>
      <c r="BUB89" s="392"/>
      <c r="BUC89" s="381"/>
      <c r="BUK89" s="392"/>
      <c r="BUL89" s="381"/>
      <c r="BUT89" s="392"/>
      <c r="BUU89" s="381"/>
      <c r="BVC89" s="392"/>
      <c r="BVD89" s="381"/>
      <c r="BVL89" s="392"/>
      <c r="BVM89" s="381"/>
      <c r="BVU89" s="392"/>
      <c r="BVV89" s="381"/>
      <c r="BWD89" s="392"/>
      <c r="BWE89" s="381"/>
      <c r="BWM89" s="392"/>
      <c r="BWN89" s="381"/>
      <c r="BWV89" s="392"/>
      <c r="BWW89" s="381"/>
      <c r="BXE89" s="392"/>
      <c r="BXF89" s="381"/>
      <c r="BXN89" s="392"/>
      <c r="BXO89" s="381"/>
      <c r="BXW89" s="392"/>
      <c r="BXX89" s="381"/>
      <c r="BYF89" s="392"/>
      <c r="BYG89" s="381"/>
      <c r="BYO89" s="392"/>
      <c r="BYP89" s="381"/>
      <c r="BYX89" s="392"/>
      <c r="BYY89" s="381"/>
      <c r="BZG89" s="392"/>
      <c r="BZH89" s="381"/>
      <c r="BZP89" s="392"/>
      <c r="BZQ89" s="381"/>
      <c r="BZY89" s="392"/>
      <c r="BZZ89" s="381"/>
      <c r="CAH89" s="392"/>
      <c r="CAI89" s="381"/>
      <c r="CAQ89" s="392"/>
      <c r="CAR89" s="381"/>
      <c r="CAZ89" s="392"/>
      <c r="CBA89" s="381"/>
      <c r="CBI89" s="392"/>
      <c r="CBJ89" s="381"/>
      <c r="CBR89" s="392"/>
      <c r="CBS89" s="381"/>
      <c r="CCA89" s="392"/>
      <c r="CCB89" s="381"/>
      <c r="CCJ89" s="392"/>
      <c r="CCK89" s="381"/>
      <c r="CCS89" s="392"/>
      <c r="CCT89" s="381"/>
      <c r="CDB89" s="392"/>
      <c r="CDC89" s="381"/>
      <c r="CDK89" s="392"/>
      <c r="CDL89" s="381"/>
      <c r="CDT89" s="392"/>
      <c r="CDU89" s="381"/>
      <c r="CEC89" s="392"/>
      <c r="CED89" s="381"/>
      <c r="CEL89" s="392"/>
      <c r="CEM89" s="381"/>
      <c r="CEU89" s="392"/>
      <c r="CEV89" s="381"/>
      <c r="CFD89" s="392"/>
      <c r="CFE89" s="381"/>
      <c r="CFM89" s="392"/>
      <c r="CFN89" s="381"/>
      <c r="CFV89" s="392"/>
      <c r="CFW89" s="381"/>
      <c r="CGE89" s="392"/>
      <c r="CGF89" s="381"/>
      <c r="CGN89" s="392"/>
      <c r="CGO89" s="381"/>
      <c r="CGW89" s="392"/>
      <c r="CGX89" s="381"/>
      <c r="CHF89" s="392"/>
      <c r="CHG89" s="381"/>
      <c r="CHO89" s="392"/>
      <c r="CHP89" s="381"/>
      <c r="CHX89" s="392"/>
      <c r="CHY89" s="381"/>
      <c r="CIG89" s="392"/>
      <c r="CIH89" s="381"/>
      <c r="CIP89" s="392"/>
      <c r="CIQ89" s="381"/>
      <c r="CIY89" s="392"/>
      <c r="CIZ89" s="381"/>
      <c r="CJH89" s="392"/>
      <c r="CJI89" s="381"/>
      <c r="CJQ89" s="392"/>
      <c r="CJR89" s="381"/>
      <c r="CJZ89" s="392"/>
      <c r="CKA89" s="381"/>
      <c r="CKI89" s="392"/>
      <c r="CKJ89" s="381"/>
      <c r="CKR89" s="392"/>
      <c r="CKS89" s="381"/>
      <c r="CLA89" s="392"/>
      <c r="CLB89" s="381"/>
      <c r="CLJ89" s="392"/>
      <c r="CLK89" s="381"/>
      <c r="CLS89" s="392"/>
      <c r="CLT89" s="381"/>
      <c r="CMB89" s="392"/>
      <c r="CMC89" s="381"/>
      <c r="CMK89" s="392"/>
      <c r="CML89" s="381"/>
      <c r="CMT89" s="392"/>
      <c r="CMU89" s="381"/>
      <c r="CNC89" s="392"/>
      <c r="CND89" s="381"/>
      <c r="CNL89" s="392"/>
      <c r="CNM89" s="381"/>
      <c r="CNU89" s="392"/>
      <c r="CNV89" s="381"/>
      <c r="COD89" s="392"/>
      <c r="COE89" s="381"/>
      <c r="COM89" s="392"/>
      <c r="CON89" s="381"/>
      <c r="COV89" s="392"/>
      <c r="COW89" s="381"/>
      <c r="CPE89" s="392"/>
      <c r="CPF89" s="381"/>
      <c r="CPN89" s="392"/>
      <c r="CPO89" s="381"/>
      <c r="CPW89" s="392"/>
      <c r="CPX89" s="381"/>
      <c r="CQF89" s="392"/>
      <c r="CQG89" s="381"/>
      <c r="CQO89" s="392"/>
      <c r="CQP89" s="381"/>
      <c r="CQX89" s="392"/>
      <c r="CQY89" s="381"/>
      <c r="CRG89" s="392"/>
      <c r="CRH89" s="381"/>
      <c r="CRP89" s="392"/>
      <c r="CRQ89" s="381"/>
      <c r="CRY89" s="392"/>
      <c r="CRZ89" s="381"/>
      <c r="CSH89" s="392"/>
      <c r="CSI89" s="381"/>
      <c r="CSQ89" s="392"/>
      <c r="CSR89" s="381"/>
      <c r="CSZ89" s="392"/>
      <c r="CTA89" s="381"/>
      <c r="CTI89" s="392"/>
      <c r="CTJ89" s="381"/>
      <c r="CTR89" s="392"/>
      <c r="CTS89" s="381"/>
      <c r="CUA89" s="392"/>
      <c r="CUB89" s="381"/>
      <c r="CUJ89" s="392"/>
      <c r="CUK89" s="381"/>
      <c r="CUS89" s="392"/>
      <c r="CUT89" s="381"/>
      <c r="CVB89" s="392"/>
      <c r="CVC89" s="381"/>
      <c r="CVK89" s="392"/>
      <c r="CVL89" s="381"/>
      <c r="CVT89" s="392"/>
      <c r="CVU89" s="381"/>
      <c r="CWC89" s="392"/>
      <c r="CWD89" s="381"/>
      <c r="CWL89" s="392"/>
      <c r="CWM89" s="381"/>
      <c r="CWU89" s="392"/>
      <c r="CWV89" s="381"/>
      <c r="CXD89" s="392"/>
      <c r="CXE89" s="381"/>
      <c r="CXM89" s="392"/>
      <c r="CXN89" s="381"/>
      <c r="CXV89" s="392"/>
      <c r="CXW89" s="381"/>
      <c r="CYE89" s="392"/>
      <c r="CYF89" s="381"/>
      <c r="CYN89" s="392"/>
      <c r="CYO89" s="381"/>
      <c r="CYW89" s="392"/>
      <c r="CYX89" s="381"/>
      <c r="CZF89" s="392"/>
      <c r="CZG89" s="381"/>
      <c r="CZO89" s="392"/>
      <c r="CZP89" s="381"/>
      <c r="CZX89" s="392"/>
      <c r="CZY89" s="381"/>
      <c r="DAG89" s="392"/>
      <c r="DAH89" s="381"/>
      <c r="DAP89" s="392"/>
      <c r="DAQ89" s="381"/>
      <c r="DAY89" s="392"/>
      <c r="DAZ89" s="381"/>
      <c r="DBH89" s="392"/>
      <c r="DBI89" s="381"/>
      <c r="DBQ89" s="392"/>
      <c r="DBR89" s="381"/>
      <c r="DBZ89" s="392"/>
      <c r="DCA89" s="381"/>
      <c r="DCI89" s="392"/>
      <c r="DCJ89" s="381"/>
      <c r="DCR89" s="392"/>
      <c r="DCS89" s="381"/>
      <c r="DDA89" s="392"/>
      <c r="DDB89" s="381"/>
      <c r="DDJ89" s="392"/>
      <c r="DDK89" s="381"/>
      <c r="DDS89" s="392"/>
      <c r="DDT89" s="381"/>
      <c r="DEB89" s="392"/>
      <c r="DEC89" s="381"/>
      <c r="DEK89" s="392"/>
      <c r="DEL89" s="381"/>
      <c r="DET89" s="392"/>
      <c r="DEU89" s="381"/>
      <c r="DFC89" s="392"/>
      <c r="DFD89" s="381"/>
      <c r="DFL89" s="392"/>
      <c r="DFM89" s="381"/>
      <c r="DFU89" s="392"/>
      <c r="DFV89" s="381"/>
      <c r="DGD89" s="392"/>
      <c r="DGE89" s="381"/>
      <c r="DGM89" s="392"/>
      <c r="DGN89" s="381"/>
      <c r="DGV89" s="392"/>
      <c r="DGW89" s="381"/>
      <c r="DHE89" s="392"/>
      <c r="DHF89" s="381"/>
      <c r="DHN89" s="392"/>
      <c r="DHO89" s="381"/>
      <c r="DHW89" s="392"/>
      <c r="DHX89" s="381"/>
      <c r="DIF89" s="392"/>
      <c r="DIG89" s="381"/>
      <c r="DIO89" s="392"/>
      <c r="DIP89" s="381"/>
      <c r="DIX89" s="392"/>
      <c r="DIY89" s="381"/>
      <c r="DJG89" s="392"/>
      <c r="DJH89" s="381"/>
      <c r="DJP89" s="392"/>
      <c r="DJQ89" s="381"/>
      <c r="DJY89" s="392"/>
      <c r="DJZ89" s="381"/>
      <c r="DKH89" s="392"/>
      <c r="DKI89" s="381"/>
      <c r="DKQ89" s="392"/>
      <c r="DKR89" s="381"/>
      <c r="DKZ89" s="392"/>
      <c r="DLA89" s="381"/>
      <c r="DLI89" s="392"/>
      <c r="DLJ89" s="381"/>
      <c r="DLR89" s="392"/>
      <c r="DLS89" s="381"/>
      <c r="DMA89" s="392"/>
      <c r="DMB89" s="381"/>
      <c r="DMJ89" s="392"/>
      <c r="DMK89" s="381"/>
      <c r="DMS89" s="392"/>
      <c r="DMT89" s="381"/>
      <c r="DNB89" s="392"/>
      <c r="DNC89" s="381"/>
      <c r="DNK89" s="392"/>
      <c r="DNL89" s="381"/>
      <c r="DNT89" s="392"/>
      <c r="DNU89" s="381"/>
      <c r="DOC89" s="392"/>
      <c r="DOD89" s="381"/>
      <c r="DOL89" s="392"/>
      <c r="DOM89" s="381"/>
      <c r="DOU89" s="392"/>
      <c r="DOV89" s="381"/>
      <c r="DPD89" s="392"/>
      <c r="DPE89" s="381"/>
      <c r="DPM89" s="392"/>
      <c r="DPN89" s="381"/>
      <c r="DPV89" s="392"/>
      <c r="DPW89" s="381"/>
      <c r="DQE89" s="392"/>
      <c r="DQF89" s="381"/>
      <c r="DQN89" s="392"/>
      <c r="DQO89" s="381"/>
      <c r="DQW89" s="392"/>
      <c r="DQX89" s="381"/>
      <c r="DRF89" s="392"/>
      <c r="DRG89" s="381"/>
      <c r="DRO89" s="392"/>
      <c r="DRP89" s="381"/>
      <c r="DRX89" s="392"/>
      <c r="DRY89" s="381"/>
      <c r="DSG89" s="392"/>
      <c r="DSH89" s="381"/>
      <c r="DSP89" s="392"/>
      <c r="DSQ89" s="381"/>
      <c r="DSY89" s="392"/>
      <c r="DSZ89" s="381"/>
      <c r="DTH89" s="392"/>
      <c r="DTI89" s="381"/>
      <c r="DTQ89" s="392"/>
      <c r="DTR89" s="381"/>
      <c r="DTZ89" s="392"/>
      <c r="DUA89" s="381"/>
      <c r="DUI89" s="392"/>
      <c r="DUJ89" s="381"/>
      <c r="DUR89" s="392"/>
      <c r="DUS89" s="381"/>
      <c r="DVA89" s="392"/>
      <c r="DVB89" s="381"/>
      <c r="DVJ89" s="392"/>
      <c r="DVK89" s="381"/>
      <c r="DVS89" s="392"/>
      <c r="DVT89" s="381"/>
      <c r="DWB89" s="392"/>
      <c r="DWC89" s="381"/>
      <c r="DWK89" s="392"/>
      <c r="DWL89" s="381"/>
      <c r="DWT89" s="392"/>
      <c r="DWU89" s="381"/>
      <c r="DXC89" s="392"/>
      <c r="DXD89" s="381"/>
      <c r="DXL89" s="392"/>
      <c r="DXM89" s="381"/>
      <c r="DXU89" s="392"/>
      <c r="DXV89" s="381"/>
      <c r="DYD89" s="392"/>
      <c r="DYE89" s="381"/>
      <c r="DYM89" s="392"/>
      <c r="DYN89" s="381"/>
      <c r="DYV89" s="392"/>
      <c r="DYW89" s="381"/>
      <c r="DZE89" s="392"/>
      <c r="DZF89" s="381"/>
      <c r="DZN89" s="392"/>
      <c r="DZO89" s="381"/>
      <c r="DZW89" s="392"/>
      <c r="DZX89" s="381"/>
      <c r="EAF89" s="392"/>
      <c r="EAG89" s="381"/>
      <c r="EAO89" s="392"/>
      <c r="EAP89" s="381"/>
      <c r="EAX89" s="392"/>
      <c r="EAY89" s="381"/>
      <c r="EBG89" s="392"/>
      <c r="EBH89" s="381"/>
      <c r="EBP89" s="392"/>
      <c r="EBQ89" s="381"/>
      <c r="EBY89" s="392"/>
      <c r="EBZ89" s="381"/>
      <c r="ECH89" s="392"/>
      <c r="ECI89" s="381"/>
      <c r="ECQ89" s="392"/>
      <c r="ECR89" s="381"/>
      <c r="ECZ89" s="392"/>
      <c r="EDA89" s="381"/>
      <c r="EDI89" s="392"/>
      <c r="EDJ89" s="381"/>
      <c r="EDR89" s="392"/>
      <c r="EDS89" s="381"/>
      <c r="EEA89" s="392"/>
      <c r="EEB89" s="381"/>
      <c r="EEJ89" s="392"/>
      <c r="EEK89" s="381"/>
      <c r="EES89" s="392"/>
      <c r="EET89" s="381"/>
      <c r="EFB89" s="392"/>
      <c r="EFC89" s="381"/>
      <c r="EFK89" s="392"/>
      <c r="EFL89" s="381"/>
      <c r="EFT89" s="392"/>
      <c r="EFU89" s="381"/>
      <c r="EGC89" s="392"/>
      <c r="EGD89" s="381"/>
      <c r="EGL89" s="392"/>
      <c r="EGM89" s="381"/>
      <c r="EGU89" s="392"/>
      <c r="EGV89" s="381"/>
      <c r="EHD89" s="392"/>
      <c r="EHE89" s="381"/>
      <c r="EHM89" s="392"/>
      <c r="EHN89" s="381"/>
      <c r="EHV89" s="392"/>
      <c r="EHW89" s="381"/>
      <c r="EIE89" s="392"/>
      <c r="EIF89" s="381"/>
      <c r="EIN89" s="392"/>
      <c r="EIO89" s="381"/>
      <c r="EIW89" s="392"/>
      <c r="EIX89" s="381"/>
      <c r="EJF89" s="392"/>
      <c r="EJG89" s="381"/>
      <c r="EJO89" s="392"/>
      <c r="EJP89" s="381"/>
      <c r="EJX89" s="392"/>
      <c r="EJY89" s="381"/>
      <c r="EKG89" s="392"/>
      <c r="EKH89" s="381"/>
      <c r="EKP89" s="392"/>
      <c r="EKQ89" s="381"/>
      <c r="EKY89" s="392"/>
      <c r="EKZ89" s="381"/>
      <c r="ELH89" s="392"/>
      <c r="ELI89" s="381"/>
      <c r="ELQ89" s="392"/>
      <c r="ELR89" s="381"/>
      <c r="ELZ89" s="392"/>
      <c r="EMA89" s="381"/>
      <c r="EMI89" s="392"/>
      <c r="EMJ89" s="381"/>
      <c r="EMR89" s="392"/>
      <c r="EMS89" s="381"/>
      <c r="ENA89" s="392"/>
      <c r="ENB89" s="381"/>
      <c r="ENJ89" s="392"/>
      <c r="ENK89" s="381"/>
      <c r="ENS89" s="392"/>
      <c r="ENT89" s="381"/>
      <c r="EOB89" s="392"/>
      <c r="EOC89" s="381"/>
      <c r="EOK89" s="392"/>
      <c r="EOL89" s="381"/>
      <c r="EOT89" s="392"/>
      <c r="EOU89" s="381"/>
      <c r="EPC89" s="392"/>
      <c r="EPD89" s="381"/>
      <c r="EPL89" s="392"/>
      <c r="EPM89" s="381"/>
      <c r="EPU89" s="392"/>
      <c r="EPV89" s="381"/>
      <c r="EQD89" s="392"/>
      <c r="EQE89" s="381"/>
      <c r="EQM89" s="392"/>
      <c r="EQN89" s="381"/>
      <c r="EQV89" s="392"/>
      <c r="EQW89" s="381"/>
      <c r="ERE89" s="392"/>
      <c r="ERF89" s="381"/>
      <c r="ERN89" s="392"/>
      <c r="ERO89" s="381"/>
      <c r="ERW89" s="392"/>
      <c r="ERX89" s="381"/>
      <c r="ESF89" s="392"/>
      <c r="ESG89" s="381"/>
      <c r="ESO89" s="392"/>
      <c r="ESP89" s="381"/>
      <c r="ESX89" s="392"/>
      <c r="ESY89" s="381"/>
      <c r="ETG89" s="392"/>
      <c r="ETH89" s="381"/>
      <c r="ETP89" s="392"/>
      <c r="ETQ89" s="381"/>
      <c r="ETY89" s="392"/>
      <c r="ETZ89" s="381"/>
      <c r="EUH89" s="392"/>
      <c r="EUI89" s="381"/>
      <c r="EUQ89" s="392"/>
      <c r="EUR89" s="381"/>
      <c r="EUZ89" s="392"/>
      <c r="EVA89" s="381"/>
      <c r="EVI89" s="392"/>
      <c r="EVJ89" s="381"/>
      <c r="EVR89" s="392"/>
      <c r="EVS89" s="381"/>
      <c r="EWA89" s="392"/>
      <c r="EWB89" s="381"/>
      <c r="EWJ89" s="392"/>
      <c r="EWK89" s="381"/>
      <c r="EWS89" s="392"/>
      <c r="EWT89" s="381"/>
      <c r="EXB89" s="392"/>
      <c r="EXC89" s="381"/>
      <c r="EXK89" s="392"/>
      <c r="EXL89" s="381"/>
      <c r="EXT89" s="392"/>
      <c r="EXU89" s="381"/>
      <c r="EYC89" s="392"/>
      <c r="EYD89" s="381"/>
      <c r="EYL89" s="392"/>
      <c r="EYM89" s="381"/>
      <c r="EYU89" s="392"/>
      <c r="EYV89" s="381"/>
      <c r="EZD89" s="392"/>
      <c r="EZE89" s="381"/>
      <c r="EZM89" s="392"/>
      <c r="EZN89" s="381"/>
      <c r="EZV89" s="392"/>
      <c r="EZW89" s="381"/>
      <c r="FAE89" s="392"/>
      <c r="FAF89" s="381"/>
      <c r="FAN89" s="392"/>
      <c r="FAO89" s="381"/>
      <c r="FAW89" s="392"/>
      <c r="FAX89" s="381"/>
      <c r="FBF89" s="392"/>
      <c r="FBG89" s="381"/>
      <c r="FBO89" s="392"/>
      <c r="FBP89" s="381"/>
      <c r="FBX89" s="392"/>
      <c r="FBY89" s="381"/>
      <c r="FCG89" s="392"/>
      <c r="FCH89" s="381"/>
      <c r="FCP89" s="392"/>
      <c r="FCQ89" s="381"/>
      <c r="FCY89" s="392"/>
      <c r="FCZ89" s="381"/>
      <c r="FDH89" s="392"/>
      <c r="FDI89" s="381"/>
      <c r="FDQ89" s="392"/>
      <c r="FDR89" s="381"/>
      <c r="FDZ89" s="392"/>
      <c r="FEA89" s="381"/>
      <c r="FEI89" s="392"/>
      <c r="FEJ89" s="381"/>
      <c r="FER89" s="392"/>
      <c r="FES89" s="381"/>
      <c r="FFA89" s="392"/>
      <c r="FFB89" s="381"/>
      <c r="FFJ89" s="392"/>
      <c r="FFK89" s="381"/>
      <c r="FFS89" s="392"/>
      <c r="FFT89" s="381"/>
      <c r="FGB89" s="392"/>
      <c r="FGC89" s="381"/>
      <c r="FGK89" s="392"/>
      <c r="FGL89" s="381"/>
      <c r="FGT89" s="392"/>
      <c r="FGU89" s="381"/>
      <c r="FHC89" s="392"/>
      <c r="FHD89" s="381"/>
      <c r="FHL89" s="392"/>
      <c r="FHM89" s="381"/>
      <c r="FHU89" s="392"/>
      <c r="FHV89" s="381"/>
      <c r="FID89" s="392"/>
      <c r="FIE89" s="381"/>
      <c r="FIM89" s="392"/>
      <c r="FIN89" s="381"/>
      <c r="FIV89" s="392"/>
      <c r="FIW89" s="381"/>
      <c r="FJE89" s="392"/>
      <c r="FJF89" s="381"/>
      <c r="FJN89" s="392"/>
      <c r="FJO89" s="381"/>
      <c r="FJW89" s="392"/>
      <c r="FJX89" s="381"/>
      <c r="FKF89" s="392"/>
      <c r="FKG89" s="381"/>
      <c r="FKO89" s="392"/>
      <c r="FKP89" s="381"/>
      <c r="FKX89" s="392"/>
      <c r="FKY89" s="381"/>
      <c r="FLG89" s="392"/>
      <c r="FLH89" s="381"/>
      <c r="FLP89" s="392"/>
      <c r="FLQ89" s="381"/>
      <c r="FLY89" s="392"/>
      <c r="FLZ89" s="381"/>
      <c r="FMH89" s="392"/>
      <c r="FMI89" s="381"/>
      <c r="FMQ89" s="392"/>
      <c r="FMR89" s="381"/>
      <c r="FMZ89" s="392"/>
      <c r="FNA89" s="381"/>
      <c r="FNI89" s="392"/>
      <c r="FNJ89" s="381"/>
      <c r="FNR89" s="392"/>
      <c r="FNS89" s="381"/>
      <c r="FOA89" s="392"/>
      <c r="FOB89" s="381"/>
      <c r="FOJ89" s="392"/>
      <c r="FOK89" s="381"/>
      <c r="FOS89" s="392"/>
      <c r="FOT89" s="381"/>
      <c r="FPB89" s="392"/>
      <c r="FPC89" s="381"/>
      <c r="FPK89" s="392"/>
      <c r="FPL89" s="381"/>
      <c r="FPT89" s="392"/>
      <c r="FPU89" s="381"/>
      <c r="FQC89" s="392"/>
      <c r="FQD89" s="381"/>
      <c r="FQL89" s="392"/>
      <c r="FQM89" s="381"/>
      <c r="FQU89" s="392"/>
      <c r="FQV89" s="381"/>
      <c r="FRD89" s="392"/>
      <c r="FRE89" s="381"/>
      <c r="FRM89" s="392"/>
      <c r="FRN89" s="381"/>
      <c r="FRV89" s="392"/>
      <c r="FRW89" s="381"/>
      <c r="FSE89" s="392"/>
      <c r="FSF89" s="381"/>
      <c r="FSN89" s="392"/>
      <c r="FSO89" s="381"/>
      <c r="FSW89" s="392"/>
      <c r="FSX89" s="381"/>
      <c r="FTF89" s="392"/>
      <c r="FTG89" s="381"/>
      <c r="FTO89" s="392"/>
      <c r="FTP89" s="381"/>
      <c r="FTX89" s="392"/>
      <c r="FTY89" s="381"/>
      <c r="FUG89" s="392"/>
      <c r="FUH89" s="381"/>
      <c r="FUP89" s="392"/>
      <c r="FUQ89" s="381"/>
      <c r="FUY89" s="392"/>
      <c r="FUZ89" s="381"/>
      <c r="FVH89" s="392"/>
      <c r="FVI89" s="381"/>
      <c r="FVQ89" s="392"/>
      <c r="FVR89" s="381"/>
      <c r="FVZ89" s="392"/>
      <c r="FWA89" s="381"/>
      <c r="FWI89" s="392"/>
      <c r="FWJ89" s="381"/>
      <c r="FWR89" s="392"/>
      <c r="FWS89" s="381"/>
      <c r="FXA89" s="392"/>
      <c r="FXB89" s="381"/>
      <c r="FXJ89" s="392"/>
      <c r="FXK89" s="381"/>
      <c r="FXS89" s="392"/>
      <c r="FXT89" s="381"/>
      <c r="FYB89" s="392"/>
      <c r="FYC89" s="381"/>
      <c r="FYK89" s="392"/>
      <c r="FYL89" s="381"/>
      <c r="FYT89" s="392"/>
      <c r="FYU89" s="381"/>
      <c r="FZC89" s="392"/>
      <c r="FZD89" s="381"/>
      <c r="FZL89" s="392"/>
      <c r="FZM89" s="381"/>
      <c r="FZU89" s="392"/>
      <c r="FZV89" s="381"/>
      <c r="GAD89" s="392"/>
      <c r="GAE89" s="381"/>
      <c r="GAM89" s="392"/>
      <c r="GAN89" s="381"/>
      <c r="GAV89" s="392"/>
      <c r="GAW89" s="381"/>
      <c r="GBE89" s="392"/>
      <c r="GBF89" s="381"/>
      <c r="GBN89" s="392"/>
      <c r="GBO89" s="381"/>
      <c r="GBW89" s="392"/>
      <c r="GBX89" s="381"/>
      <c r="GCF89" s="392"/>
      <c r="GCG89" s="381"/>
      <c r="GCO89" s="392"/>
      <c r="GCP89" s="381"/>
      <c r="GCX89" s="392"/>
      <c r="GCY89" s="381"/>
      <c r="GDG89" s="392"/>
      <c r="GDH89" s="381"/>
      <c r="GDP89" s="392"/>
      <c r="GDQ89" s="381"/>
      <c r="GDY89" s="392"/>
      <c r="GDZ89" s="381"/>
      <c r="GEH89" s="392"/>
      <c r="GEI89" s="381"/>
      <c r="GEQ89" s="392"/>
      <c r="GER89" s="381"/>
      <c r="GEZ89" s="392"/>
      <c r="GFA89" s="381"/>
      <c r="GFI89" s="392"/>
      <c r="GFJ89" s="381"/>
      <c r="GFR89" s="392"/>
      <c r="GFS89" s="381"/>
      <c r="GGA89" s="392"/>
      <c r="GGB89" s="381"/>
      <c r="GGJ89" s="392"/>
      <c r="GGK89" s="381"/>
      <c r="GGS89" s="392"/>
      <c r="GGT89" s="381"/>
      <c r="GHB89" s="392"/>
      <c r="GHC89" s="381"/>
      <c r="GHK89" s="392"/>
      <c r="GHL89" s="381"/>
      <c r="GHT89" s="392"/>
      <c r="GHU89" s="381"/>
      <c r="GIC89" s="392"/>
      <c r="GID89" s="381"/>
      <c r="GIL89" s="392"/>
      <c r="GIM89" s="381"/>
      <c r="GIU89" s="392"/>
      <c r="GIV89" s="381"/>
      <c r="GJD89" s="392"/>
      <c r="GJE89" s="381"/>
      <c r="GJM89" s="392"/>
      <c r="GJN89" s="381"/>
      <c r="GJV89" s="392"/>
      <c r="GJW89" s="381"/>
      <c r="GKE89" s="392"/>
      <c r="GKF89" s="381"/>
      <c r="GKN89" s="392"/>
      <c r="GKO89" s="381"/>
      <c r="GKW89" s="392"/>
      <c r="GKX89" s="381"/>
      <c r="GLF89" s="392"/>
      <c r="GLG89" s="381"/>
      <c r="GLO89" s="392"/>
      <c r="GLP89" s="381"/>
      <c r="GLX89" s="392"/>
      <c r="GLY89" s="381"/>
      <c r="GMG89" s="392"/>
      <c r="GMH89" s="381"/>
      <c r="GMP89" s="392"/>
      <c r="GMQ89" s="381"/>
      <c r="GMY89" s="392"/>
      <c r="GMZ89" s="381"/>
      <c r="GNH89" s="392"/>
      <c r="GNI89" s="381"/>
      <c r="GNQ89" s="392"/>
      <c r="GNR89" s="381"/>
      <c r="GNZ89" s="392"/>
      <c r="GOA89" s="381"/>
      <c r="GOI89" s="392"/>
      <c r="GOJ89" s="381"/>
      <c r="GOR89" s="392"/>
      <c r="GOS89" s="381"/>
      <c r="GPA89" s="392"/>
      <c r="GPB89" s="381"/>
      <c r="GPJ89" s="392"/>
      <c r="GPK89" s="381"/>
      <c r="GPS89" s="392"/>
      <c r="GPT89" s="381"/>
      <c r="GQB89" s="392"/>
      <c r="GQC89" s="381"/>
      <c r="GQK89" s="392"/>
      <c r="GQL89" s="381"/>
      <c r="GQT89" s="392"/>
      <c r="GQU89" s="381"/>
      <c r="GRC89" s="392"/>
      <c r="GRD89" s="381"/>
      <c r="GRL89" s="392"/>
      <c r="GRM89" s="381"/>
      <c r="GRU89" s="392"/>
      <c r="GRV89" s="381"/>
      <c r="GSD89" s="392"/>
      <c r="GSE89" s="381"/>
      <c r="GSM89" s="392"/>
      <c r="GSN89" s="381"/>
      <c r="GSV89" s="392"/>
      <c r="GSW89" s="381"/>
      <c r="GTE89" s="392"/>
      <c r="GTF89" s="381"/>
      <c r="GTN89" s="392"/>
      <c r="GTO89" s="381"/>
      <c r="GTW89" s="392"/>
      <c r="GTX89" s="381"/>
      <c r="GUF89" s="392"/>
      <c r="GUG89" s="381"/>
      <c r="GUO89" s="392"/>
      <c r="GUP89" s="381"/>
      <c r="GUX89" s="392"/>
      <c r="GUY89" s="381"/>
      <c r="GVG89" s="392"/>
      <c r="GVH89" s="381"/>
      <c r="GVP89" s="392"/>
      <c r="GVQ89" s="381"/>
      <c r="GVY89" s="392"/>
      <c r="GVZ89" s="381"/>
      <c r="GWH89" s="392"/>
      <c r="GWI89" s="381"/>
      <c r="GWQ89" s="392"/>
      <c r="GWR89" s="381"/>
      <c r="GWZ89" s="392"/>
      <c r="GXA89" s="381"/>
      <c r="GXI89" s="392"/>
      <c r="GXJ89" s="381"/>
      <c r="GXR89" s="392"/>
      <c r="GXS89" s="381"/>
      <c r="GYA89" s="392"/>
      <c r="GYB89" s="381"/>
      <c r="GYJ89" s="392"/>
      <c r="GYK89" s="381"/>
      <c r="GYS89" s="392"/>
      <c r="GYT89" s="381"/>
      <c r="GZB89" s="392"/>
      <c r="GZC89" s="381"/>
      <c r="GZK89" s="392"/>
      <c r="GZL89" s="381"/>
      <c r="GZT89" s="392"/>
      <c r="GZU89" s="381"/>
      <c r="HAC89" s="392"/>
      <c r="HAD89" s="381"/>
      <c r="HAL89" s="392"/>
      <c r="HAM89" s="381"/>
      <c r="HAU89" s="392"/>
      <c r="HAV89" s="381"/>
      <c r="HBD89" s="392"/>
      <c r="HBE89" s="381"/>
      <c r="HBM89" s="392"/>
      <c r="HBN89" s="381"/>
      <c r="HBV89" s="392"/>
      <c r="HBW89" s="381"/>
      <c r="HCE89" s="392"/>
      <c r="HCF89" s="381"/>
      <c r="HCN89" s="392"/>
      <c r="HCO89" s="381"/>
      <c r="HCW89" s="392"/>
      <c r="HCX89" s="381"/>
      <c r="HDF89" s="392"/>
      <c r="HDG89" s="381"/>
      <c r="HDO89" s="392"/>
      <c r="HDP89" s="381"/>
      <c r="HDX89" s="392"/>
      <c r="HDY89" s="381"/>
      <c r="HEG89" s="392"/>
      <c r="HEH89" s="381"/>
      <c r="HEP89" s="392"/>
      <c r="HEQ89" s="381"/>
      <c r="HEY89" s="392"/>
      <c r="HEZ89" s="381"/>
      <c r="HFH89" s="392"/>
      <c r="HFI89" s="381"/>
      <c r="HFQ89" s="392"/>
      <c r="HFR89" s="381"/>
      <c r="HFZ89" s="392"/>
      <c r="HGA89" s="381"/>
      <c r="HGI89" s="392"/>
      <c r="HGJ89" s="381"/>
      <c r="HGR89" s="392"/>
      <c r="HGS89" s="381"/>
      <c r="HHA89" s="392"/>
      <c r="HHB89" s="381"/>
      <c r="HHJ89" s="392"/>
      <c r="HHK89" s="381"/>
      <c r="HHS89" s="392"/>
      <c r="HHT89" s="381"/>
      <c r="HIB89" s="392"/>
      <c r="HIC89" s="381"/>
      <c r="HIK89" s="392"/>
      <c r="HIL89" s="381"/>
      <c r="HIT89" s="392"/>
      <c r="HIU89" s="381"/>
      <c r="HJC89" s="392"/>
      <c r="HJD89" s="381"/>
      <c r="HJL89" s="392"/>
      <c r="HJM89" s="381"/>
      <c r="HJU89" s="392"/>
      <c r="HJV89" s="381"/>
      <c r="HKD89" s="392"/>
      <c r="HKE89" s="381"/>
      <c r="HKM89" s="392"/>
      <c r="HKN89" s="381"/>
      <c r="HKV89" s="392"/>
      <c r="HKW89" s="381"/>
      <c r="HLE89" s="392"/>
      <c r="HLF89" s="381"/>
      <c r="HLN89" s="392"/>
      <c r="HLO89" s="381"/>
      <c r="HLW89" s="392"/>
      <c r="HLX89" s="381"/>
      <c r="HMF89" s="392"/>
      <c r="HMG89" s="381"/>
      <c r="HMO89" s="392"/>
      <c r="HMP89" s="381"/>
      <c r="HMX89" s="392"/>
      <c r="HMY89" s="381"/>
      <c r="HNG89" s="392"/>
      <c r="HNH89" s="381"/>
      <c r="HNP89" s="392"/>
      <c r="HNQ89" s="381"/>
      <c r="HNY89" s="392"/>
      <c r="HNZ89" s="381"/>
      <c r="HOH89" s="392"/>
      <c r="HOI89" s="381"/>
      <c r="HOQ89" s="392"/>
      <c r="HOR89" s="381"/>
      <c r="HOZ89" s="392"/>
      <c r="HPA89" s="381"/>
      <c r="HPI89" s="392"/>
      <c r="HPJ89" s="381"/>
      <c r="HPR89" s="392"/>
      <c r="HPS89" s="381"/>
      <c r="HQA89" s="392"/>
      <c r="HQB89" s="381"/>
      <c r="HQJ89" s="392"/>
      <c r="HQK89" s="381"/>
      <c r="HQS89" s="392"/>
      <c r="HQT89" s="381"/>
      <c r="HRB89" s="392"/>
      <c r="HRC89" s="381"/>
      <c r="HRK89" s="392"/>
      <c r="HRL89" s="381"/>
      <c r="HRT89" s="392"/>
      <c r="HRU89" s="381"/>
      <c r="HSC89" s="392"/>
      <c r="HSD89" s="381"/>
      <c r="HSL89" s="392"/>
      <c r="HSM89" s="381"/>
      <c r="HSU89" s="392"/>
      <c r="HSV89" s="381"/>
      <c r="HTD89" s="392"/>
      <c r="HTE89" s="381"/>
      <c r="HTM89" s="392"/>
      <c r="HTN89" s="381"/>
      <c r="HTV89" s="392"/>
      <c r="HTW89" s="381"/>
      <c r="HUE89" s="392"/>
      <c r="HUF89" s="381"/>
      <c r="HUN89" s="392"/>
      <c r="HUO89" s="381"/>
      <c r="HUW89" s="392"/>
      <c r="HUX89" s="381"/>
      <c r="HVF89" s="392"/>
      <c r="HVG89" s="381"/>
      <c r="HVO89" s="392"/>
      <c r="HVP89" s="381"/>
      <c r="HVX89" s="392"/>
      <c r="HVY89" s="381"/>
      <c r="HWG89" s="392"/>
      <c r="HWH89" s="381"/>
      <c r="HWP89" s="392"/>
      <c r="HWQ89" s="381"/>
      <c r="HWY89" s="392"/>
      <c r="HWZ89" s="381"/>
      <c r="HXH89" s="392"/>
      <c r="HXI89" s="381"/>
      <c r="HXQ89" s="392"/>
      <c r="HXR89" s="381"/>
      <c r="HXZ89" s="392"/>
      <c r="HYA89" s="381"/>
      <c r="HYI89" s="392"/>
      <c r="HYJ89" s="381"/>
      <c r="HYR89" s="392"/>
      <c r="HYS89" s="381"/>
      <c r="HZA89" s="392"/>
      <c r="HZB89" s="381"/>
      <c r="HZJ89" s="392"/>
      <c r="HZK89" s="381"/>
      <c r="HZS89" s="392"/>
      <c r="HZT89" s="381"/>
      <c r="IAB89" s="392"/>
      <c r="IAC89" s="381"/>
      <c r="IAK89" s="392"/>
      <c r="IAL89" s="381"/>
      <c r="IAT89" s="392"/>
      <c r="IAU89" s="381"/>
      <c r="IBC89" s="392"/>
      <c r="IBD89" s="381"/>
      <c r="IBL89" s="392"/>
      <c r="IBM89" s="381"/>
      <c r="IBU89" s="392"/>
      <c r="IBV89" s="381"/>
      <c r="ICD89" s="392"/>
      <c r="ICE89" s="381"/>
      <c r="ICM89" s="392"/>
      <c r="ICN89" s="381"/>
      <c r="ICV89" s="392"/>
      <c r="ICW89" s="381"/>
      <c r="IDE89" s="392"/>
      <c r="IDF89" s="381"/>
      <c r="IDN89" s="392"/>
      <c r="IDO89" s="381"/>
      <c r="IDW89" s="392"/>
      <c r="IDX89" s="381"/>
      <c r="IEF89" s="392"/>
      <c r="IEG89" s="381"/>
      <c r="IEO89" s="392"/>
      <c r="IEP89" s="381"/>
      <c r="IEX89" s="392"/>
      <c r="IEY89" s="381"/>
      <c r="IFG89" s="392"/>
      <c r="IFH89" s="381"/>
      <c r="IFP89" s="392"/>
      <c r="IFQ89" s="381"/>
      <c r="IFY89" s="392"/>
      <c r="IFZ89" s="381"/>
      <c r="IGH89" s="392"/>
      <c r="IGI89" s="381"/>
      <c r="IGQ89" s="392"/>
      <c r="IGR89" s="381"/>
      <c r="IGZ89" s="392"/>
      <c r="IHA89" s="381"/>
      <c r="IHI89" s="392"/>
      <c r="IHJ89" s="381"/>
      <c r="IHR89" s="392"/>
      <c r="IHS89" s="381"/>
      <c r="IIA89" s="392"/>
      <c r="IIB89" s="381"/>
      <c r="IIJ89" s="392"/>
      <c r="IIK89" s="381"/>
      <c r="IIS89" s="392"/>
      <c r="IIT89" s="381"/>
      <c r="IJB89" s="392"/>
      <c r="IJC89" s="381"/>
      <c r="IJK89" s="392"/>
      <c r="IJL89" s="381"/>
      <c r="IJT89" s="392"/>
      <c r="IJU89" s="381"/>
      <c r="IKC89" s="392"/>
      <c r="IKD89" s="381"/>
      <c r="IKL89" s="392"/>
      <c r="IKM89" s="381"/>
      <c r="IKU89" s="392"/>
      <c r="IKV89" s="381"/>
      <c r="ILD89" s="392"/>
      <c r="ILE89" s="381"/>
      <c r="ILM89" s="392"/>
      <c r="ILN89" s="381"/>
      <c r="ILV89" s="392"/>
      <c r="ILW89" s="381"/>
      <c r="IME89" s="392"/>
      <c r="IMF89" s="381"/>
      <c r="IMN89" s="392"/>
      <c r="IMO89" s="381"/>
      <c r="IMW89" s="392"/>
      <c r="IMX89" s="381"/>
      <c r="INF89" s="392"/>
      <c r="ING89" s="381"/>
      <c r="INO89" s="392"/>
      <c r="INP89" s="381"/>
      <c r="INX89" s="392"/>
      <c r="INY89" s="381"/>
      <c r="IOG89" s="392"/>
      <c r="IOH89" s="381"/>
      <c r="IOP89" s="392"/>
      <c r="IOQ89" s="381"/>
      <c r="IOY89" s="392"/>
      <c r="IOZ89" s="381"/>
      <c r="IPH89" s="392"/>
      <c r="IPI89" s="381"/>
      <c r="IPQ89" s="392"/>
      <c r="IPR89" s="381"/>
      <c r="IPZ89" s="392"/>
      <c r="IQA89" s="381"/>
      <c r="IQI89" s="392"/>
      <c r="IQJ89" s="381"/>
      <c r="IQR89" s="392"/>
      <c r="IQS89" s="381"/>
      <c r="IRA89" s="392"/>
      <c r="IRB89" s="381"/>
      <c r="IRJ89" s="392"/>
      <c r="IRK89" s="381"/>
      <c r="IRS89" s="392"/>
      <c r="IRT89" s="381"/>
      <c r="ISB89" s="392"/>
      <c r="ISC89" s="381"/>
      <c r="ISK89" s="392"/>
      <c r="ISL89" s="381"/>
      <c r="IST89" s="392"/>
      <c r="ISU89" s="381"/>
      <c r="ITC89" s="392"/>
      <c r="ITD89" s="381"/>
      <c r="ITL89" s="392"/>
      <c r="ITM89" s="381"/>
      <c r="ITU89" s="392"/>
      <c r="ITV89" s="381"/>
      <c r="IUD89" s="392"/>
      <c r="IUE89" s="381"/>
      <c r="IUM89" s="392"/>
      <c r="IUN89" s="381"/>
      <c r="IUV89" s="392"/>
      <c r="IUW89" s="381"/>
      <c r="IVE89" s="392"/>
      <c r="IVF89" s="381"/>
      <c r="IVN89" s="392"/>
      <c r="IVO89" s="381"/>
      <c r="IVW89" s="392"/>
      <c r="IVX89" s="381"/>
      <c r="IWF89" s="392"/>
      <c r="IWG89" s="381"/>
      <c r="IWO89" s="392"/>
      <c r="IWP89" s="381"/>
      <c r="IWX89" s="392"/>
      <c r="IWY89" s="381"/>
      <c r="IXG89" s="392"/>
      <c r="IXH89" s="381"/>
      <c r="IXP89" s="392"/>
      <c r="IXQ89" s="381"/>
      <c r="IXY89" s="392"/>
      <c r="IXZ89" s="381"/>
      <c r="IYH89" s="392"/>
      <c r="IYI89" s="381"/>
      <c r="IYQ89" s="392"/>
      <c r="IYR89" s="381"/>
      <c r="IYZ89" s="392"/>
      <c r="IZA89" s="381"/>
      <c r="IZI89" s="392"/>
      <c r="IZJ89" s="381"/>
      <c r="IZR89" s="392"/>
      <c r="IZS89" s="381"/>
      <c r="JAA89" s="392"/>
      <c r="JAB89" s="381"/>
      <c r="JAJ89" s="392"/>
      <c r="JAK89" s="381"/>
      <c r="JAS89" s="392"/>
      <c r="JAT89" s="381"/>
      <c r="JBB89" s="392"/>
      <c r="JBC89" s="381"/>
      <c r="JBK89" s="392"/>
      <c r="JBL89" s="381"/>
      <c r="JBT89" s="392"/>
      <c r="JBU89" s="381"/>
      <c r="JCC89" s="392"/>
      <c r="JCD89" s="381"/>
      <c r="JCL89" s="392"/>
      <c r="JCM89" s="381"/>
      <c r="JCU89" s="392"/>
      <c r="JCV89" s="381"/>
      <c r="JDD89" s="392"/>
      <c r="JDE89" s="381"/>
      <c r="JDM89" s="392"/>
      <c r="JDN89" s="381"/>
      <c r="JDV89" s="392"/>
      <c r="JDW89" s="381"/>
      <c r="JEE89" s="392"/>
      <c r="JEF89" s="381"/>
      <c r="JEN89" s="392"/>
      <c r="JEO89" s="381"/>
      <c r="JEW89" s="392"/>
      <c r="JEX89" s="381"/>
      <c r="JFF89" s="392"/>
      <c r="JFG89" s="381"/>
      <c r="JFO89" s="392"/>
      <c r="JFP89" s="381"/>
      <c r="JFX89" s="392"/>
      <c r="JFY89" s="381"/>
      <c r="JGG89" s="392"/>
      <c r="JGH89" s="381"/>
      <c r="JGP89" s="392"/>
      <c r="JGQ89" s="381"/>
      <c r="JGY89" s="392"/>
      <c r="JGZ89" s="381"/>
      <c r="JHH89" s="392"/>
      <c r="JHI89" s="381"/>
      <c r="JHQ89" s="392"/>
      <c r="JHR89" s="381"/>
      <c r="JHZ89" s="392"/>
      <c r="JIA89" s="381"/>
      <c r="JII89" s="392"/>
      <c r="JIJ89" s="381"/>
      <c r="JIR89" s="392"/>
      <c r="JIS89" s="381"/>
      <c r="JJA89" s="392"/>
      <c r="JJB89" s="381"/>
      <c r="JJJ89" s="392"/>
      <c r="JJK89" s="381"/>
      <c r="JJS89" s="392"/>
      <c r="JJT89" s="381"/>
      <c r="JKB89" s="392"/>
      <c r="JKC89" s="381"/>
      <c r="JKK89" s="392"/>
      <c r="JKL89" s="381"/>
      <c r="JKT89" s="392"/>
      <c r="JKU89" s="381"/>
      <c r="JLC89" s="392"/>
      <c r="JLD89" s="381"/>
      <c r="JLL89" s="392"/>
      <c r="JLM89" s="381"/>
      <c r="JLU89" s="392"/>
      <c r="JLV89" s="381"/>
      <c r="JMD89" s="392"/>
      <c r="JME89" s="381"/>
      <c r="JMM89" s="392"/>
      <c r="JMN89" s="381"/>
      <c r="JMV89" s="392"/>
      <c r="JMW89" s="381"/>
      <c r="JNE89" s="392"/>
      <c r="JNF89" s="381"/>
      <c r="JNN89" s="392"/>
      <c r="JNO89" s="381"/>
      <c r="JNW89" s="392"/>
      <c r="JNX89" s="381"/>
      <c r="JOF89" s="392"/>
      <c r="JOG89" s="381"/>
      <c r="JOO89" s="392"/>
      <c r="JOP89" s="381"/>
      <c r="JOX89" s="392"/>
      <c r="JOY89" s="381"/>
      <c r="JPG89" s="392"/>
      <c r="JPH89" s="381"/>
      <c r="JPP89" s="392"/>
      <c r="JPQ89" s="381"/>
      <c r="JPY89" s="392"/>
      <c r="JPZ89" s="381"/>
      <c r="JQH89" s="392"/>
      <c r="JQI89" s="381"/>
      <c r="JQQ89" s="392"/>
      <c r="JQR89" s="381"/>
      <c r="JQZ89" s="392"/>
      <c r="JRA89" s="381"/>
      <c r="JRI89" s="392"/>
      <c r="JRJ89" s="381"/>
      <c r="JRR89" s="392"/>
      <c r="JRS89" s="381"/>
      <c r="JSA89" s="392"/>
      <c r="JSB89" s="381"/>
      <c r="JSJ89" s="392"/>
      <c r="JSK89" s="381"/>
      <c r="JSS89" s="392"/>
      <c r="JST89" s="381"/>
      <c r="JTB89" s="392"/>
      <c r="JTC89" s="381"/>
      <c r="JTK89" s="392"/>
      <c r="JTL89" s="381"/>
      <c r="JTT89" s="392"/>
      <c r="JTU89" s="381"/>
      <c r="JUC89" s="392"/>
      <c r="JUD89" s="381"/>
      <c r="JUL89" s="392"/>
      <c r="JUM89" s="381"/>
      <c r="JUU89" s="392"/>
      <c r="JUV89" s="381"/>
      <c r="JVD89" s="392"/>
      <c r="JVE89" s="381"/>
      <c r="JVM89" s="392"/>
      <c r="JVN89" s="381"/>
      <c r="JVV89" s="392"/>
      <c r="JVW89" s="381"/>
      <c r="JWE89" s="392"/>
      <c r="JWF89" s="381"/>
      <c r="JWN89" s="392"/>
      <c r="JWO89" s="381"/>
      <c r="JWW89" s="392"/>
      <c r="JWX89" s="381"/>
      <c r="JXF89" s="392"/>
      <c r="JXG89" s="381"/>
      <c r="JXO89" s="392"/>
      <c r="JXP89" s="381"/>
      <c r="JXX89" s="392"/>
      <c r="JXY89" s="381"/>
      <c r="JYG89" s="392"/>
      <c r="JYH89" s="381"/>
      <c r="JYP89" s="392"/>
      <c r="JYQ89" s="381"/>
      <c r="JYY89" s="392"/>
      <c r="JYZ89" s="381"/>
      <c r="JZH89" s="392"/>
      <c r="JZI89" s="381"/>
      <c r="JZQ89" s="392"/>
      <c r="JZR89" s="381"/>
      <c r="JZZ89" s="392"/>
      <c r="KAA89" s="381"/>
      <c r="KAI89" s="392"/>
      <c r="KAJ89" s="381"/>
      <c r="KAR89" s="392"/>
      <c r="KAS89" s="381"/>
      <c r="KBA89" s="392"/>
      <c r="KBB89" s="381"/>
      <c r="KBJ89" s="392"/>
      <c r="KBK89" s="381"/>
      <c r="KBS89" s="392"/>
      <c r="KBT89" s="381"/>
      <c r="KCB89" s="392"/>
      <c r="KCC89" s="381"/>
      <c r="KCK89" s="392"/>
      <c r="KCL89" s="381"/>
      <c r="KCT89" s="392"/>
      <c r="KCU89" s="381"/>
      <c r="KDC89" s="392"/>
      <c r="KDD89" s="381"/>
      <c r="KDL89" s="392"/>
      <c r="KDM89" s="381"/>
      <c r="KDU89" s="392"/>
      <c r="KDV89" s="381"/>
      <c r="KED89" s="392"/>
      <c r="KEE89" s="381"/>
      <c r="KEM89" s="392"/>
      <c r="KEN89" s="381"/>
      <c r="KEV89" s="392"/>
      <c r="KEW89" s="381"/>
      <c r="KFE89" s="392"/>
      <c r="KFF89" s="381"/>
      <c r="KFN89" s="392"/>
      <c r="KFO89" s="381"/>
      <c r="KFW89" s="392"/>
      <c r="KFX89" s="381"/>
      <c r="KGF89" s="392"/>
      <c r="KGG89" s="381"/>
      <c r="KGO89" s="392"/>
      <c r="KGP89" s="381"/>
      <c r="KGX89" s="392"/>
      <c r="KGY89" s="381"/>
      <c r="KHG89" s="392"/>
      <c r="KHH89" s="381"/>
      <c r="KHP89" s="392"/>
      <c r="KHQ89" s="381"/>
      <c r="KHY89" s="392"/>
      <c r="KHZ89" s="381"/>
      <c r="KIH89" s="392"/>
      <c r="KII89" s="381"/>
      <c r="KIQ89" s="392"/>
      <c r="KIR89" s="381"/>
      <c r="KIZ89" s="392"/>
      <c r="KJA89" s="381"/>
      <c r="KJI89" s="392"/>
      <c r="KJJ89" s="381"/>
      <c r="KJR89" s="392"/>
      <c r="KJS89" s="381"/>
      <c r="KKA89" s="392"/>
      <c r="KKB89" s="381"/>
      <c r="KKJ89" s="392"/>
      <c r="KKK89" s="381"/>
      <c r="KKS89" s="392"/>
      <c r="KKT89" s="381"/>
      <c r="KLB89" s="392"/>
      <c r="KLC89" s="381"/>
      <c r="KLK89" s="392"/>
      <c r="KLL89" s="381"/>
      <c r="KLT89" s="392"/>
      <c r="KLU89" s="381"/>
      <c r="KMC89" s="392"/>
      <c r="KMD89" s="381"/>
      <c r="KML89" s="392"/>
      <c r="KMM89" s="381"/>
      <c r="KMU89" s="392"/>
      <c r="KMV89" s="381"/>
      <c r="KND89" s="392"/>
      <c r="KNE89" s="381"/>
      <c r="KNM89" s="392"/>
      <c r="KNN89" s="381"/>
      <c r="KNV89" s="392"/>
      <c r="KNW89" s="381"/>
      <c r="KOE89" s="392"/>
      <c r="KOF89" s="381"/>
      <c r="KON89" s="392"/>
      <c r="KOO89" s="381"/>
      <c r="KOW89" s="392"/>
      <c r="KOX89" s="381"/>
      <c r="KPF89" s="392"/>
      <c r="KPG89" s="381"/>
      <c r="KPO89" s="392"/>
      <c r="KPP89" s="381"/>
      <c r="KPX89" s="392"/>
      <c r="KPY89" s="381"/>
      <c r="KQG89" s="392"/>
      <c r="KQH89" s="381"/>
      <c r="KQP89" s="392"/>
      <c r="KQQ89" s="381"/>
      <c r="KQY89" s="392"/>
      <c r="KQZ89" s="381"/>
      <c r="KRH89" s="392"/>
      <c r="KRI89" s="381"/>
      <c r="KRQ89" s="392"/>
      <c r="KRR89" s="381"/>
      <c r="KRZ89" s="392"/>
      <c r="KSA89" s="381"/>
      <c r="KSI89" s="392"/>
      <c r="KSJ89" s="381"/>
      <c r="KSR89" s="392"/>
      <c r="KSS89" s="381"/>
      <c r="KTA89" s="392"/>
      <c r="KTB89" s="381"/>
      <c r="KTJ89" s="392"/>
      <c r="KTK89" s="381"/>
      <c r="KTS89" s="392"/>
      <c r="KTT89" s="381"/>
      <c r="KUB89" s="392"/>
      <c r="KUC89" s="381"/>
      <c r="KUK89" s="392"/>
      <c r="KUL89" s="381"/>
      <c r="KUT89" s="392"/>
      <c r="KUU89" s="381"/>
      <c r="KVC89" s="392"/>
      <c r="KVD89" s="381"/>
      <c r="KVL89" s="392"/>
      <c r="KVM89" s="381"/>
      <c r="KVU89" s="392"/>
      <c r="KVV89" s="381"/>
      <c r="KWD89" s="392"/>
      <c r="KWE89" s="381"/>
      <c r="KWM89" s="392"/>
      <c r="KWN89" s="381"/>
      <c r="KWV89" s="392"/>
      <c r="KWW89" s="381"/>
      <c r="KXE89" s="392"/>
      <c r="KXF89" s="381"/>
      <c r="KXN89" s="392"/>
      <c r="KXO89" s="381"/>
      <c r="KXW89" s="392"/>
      <c r="KXX89" s="381"/>
      <c r="KYF89" s="392"/>
      <c r="KYG89" s="381"/>
      <c r="KYO89" s="392"/>
      <c r="KYP89" s="381"/>
      <c r="KYX89" s="392"/>
      <c r="KYY89" s="381"/>
      <c r="KZG89" s="392"/>
      <c r="KZH89" s="381"/>
      <c r="KZP89" s="392"/>
      <c r="KZQ89" s="381"/>
      <c r="KZY89" s="392"/>
      <c r="KZZ89" s="381"/>
      <c r="LAH89" s="392"/>
      <c r="LAI89" s="381"/>
      <c r="LAQ89" s="392"/>
      <c r="LAR89" s="381"/>
      <c r="LAZ89" s="392"/>
      <c r="LBA89" s="381"/>
      <c r="LBI89" s="392"/>
      <c r="LBJ89" s="381"/>
      <c r="LBR89" s="392"/>
      <c r="LBS89" s="381"/>
      <c r="LCA89" s="392"/>
      <c r="LCB89" s="381"/>
      <c r="LCJ89" s="392"/>
      <c r="LCK89" s="381"/>
      <c r="LCS89" s="392"/>
      <c r="LCT89" s="381"/>
      <c r="LDB89" s="392"/>
      <c r="LDC89" s="381"/>
      <c r="LDK89" s="392"/>
      <c r="LDL89" s="381"/>
      <c r="LDT89" s="392"/>
      <c r="LDU89" s="381"/>
      <c r="LEC89" s="392"/>
      <c r="LED89" s="381"/>
      <c r="LEL89" s="392"/>
      <c r="LEM89" s="381"/>
      <c r="LEU89" s="392"/>
      <c r="LEV89" s="381"/>
      <c r="LFD89" s="392"/>
      <c r="LFE89" s="381"/>
      <c r="LFM89" s="392"/>
      <c r="LFN89" s="381"/>
      <c r="LFV89" s="392"/>
      <c r="LFW89" s="381"/>
      <c r="LGE89" s="392"/>
      <c r="LGF89" s="381"/>
      <c r="LGN89" s="392"/>
      <c r="LGO89" s="381"/>
      <c r="LGW89" s="392"/>
      <c r="LGX89" s="381"/>
      <c r="LHF89" s="392"/>
      <c r="LHG89" s="381"/>
      <c r="LHO89" s="392"/>
      <c r="LHP89" s="381"/>
      <c r="LHX89" s="392"/>
      <c r="LHY89" s="381"/>
      <c r="LIG89" s="392"/>
      <c r="LIH89" s="381"/>
      <c r="LIP89" s="392"/>
      <c r="LIQ89" s="381"/>
      <c r="LIY89" s="392"/>
      <c r="LIZ89" s="381"/>
      <c r="LJH89" s="392"/>
      <c r="LJI89" s="381"/>
      <c r="LJQ89" s="392"/>
      <c r="LJR89" s="381"/>
      <c r="LJZ89" s="392"/>
      <c r="LKA89" s="381"/>
      <c r="LKI89" s="392"/>
      <c r="LKJ89" s="381"/>
      <c r="LKR89" s="392"/>
      <c r="LKS89" s="381"/>
      <c r="LLA89" s="392"/>
      <c r="LLB89" s="381"/>
      <c r="LLJ89" s="392"/>
      <c r="LLK89" s="381"/>
      <c r="LLS89" s="392"/>
      <c r="LLT89" s="381"/>
      <c r="LMB89" s="392"/>
      <c r="LMC89" s="381"/>
      <c r="LMK89" s="392"/>
      <c r="LML89" s="381"/>
      <c r="LMT89" s="392"/>
      <c r="LMU89" s="381"/>
      <c r="LNC89" s="392"/>
      <c r="LND89" s="381"/>
      <c r="LNL89" s="392"/>
      <c r="LNM89" s="381"/>
      <c r="LNU89" s="392"/>
      <c r="LNV89" s="381"/>
      <c r="LOD89" s="392"/>
      <c r="LOE89" s="381"/>
      <c r="LOM89" s="392"/>
      <c r="LON89" s="381"/>
      <c r="LOV89" s="392"/>
      <c r="LOW89" s="381"/>
      <c r="LPE89" s="392"/>
      <c r="LPF89" s="381"/>
      <c r="LPN89" s="392"/>
      <c r="LPO89" s="381"/>
      <c r="LPW89" s="392"/>
      <c r="LPX89" s="381"/>
      <c r="LQF89" s="392"/>
      <c r="LQG89" s="381"/>
      <c r="LQO89" s="392"/>
      <c r="LQP89" s="381"/>
      <c r="LQX89" s="392"/>
      <c r="LQY89" s="381"/>
      <c r="LRG89" s="392"/>
      <c r="LRH89" s="381"/>
      <c r="LRP89" s="392"/>
      <c r="LRQ89" s="381"/>
      <c r="LRY89" s="392"/>
      <c r="LRZ89" s="381"/>
      <c r="LSH89" s="392"/>
      <c r="LSI89" s="381"/>
      <c r="LSQ89" s="392"/>
      <c r="LSR89" s="381"/>
      <c r="LSZ89" s="392"/>
      <c r="LTA89" s="381"/>
      <c r="LTI89" s="392"/>
      <c r="LTJ89" s="381"/>
      <c r="LTR89" s="392"/>
      <c r="LTS89" s="381"/>
      <c r="LUA89" s="392"/>
      <c r="LUB89" s="381"/>
      <c r="LUJ89" s="392"/>
      <c r="LUK89" s="381"/>
      <c r="LUS89" s="392"/>
      <c r="LUT89" s="381"/>
      <c r="LVB89" s="392"/>
      <c r="LVC89" s="381"/>
      <c r="LVK89" s="392"/>
      <c r="LVL89" s="381"/>
      <c r="LVT89" s="392"/>
      <c r="LVU89" s="381"/>
      <c r="LWC89" s="392"/>
      <c r="LWD89" s="381"/>
      <c r="LWL89" s="392"/>
      <c r="LWM89" s="381"/>
      <c r="LWU89" s="392"/>
      <c r="LWV89" s="381"/>
      <c r="LXD89" s="392"/>
      <c r="LXE89" s="381"/>
      <c r="LXM89" s="392"/>
      <c r="LXN89" s="381"/>
      <c r="LXV89" s="392"/>
      <c r="LXW89" s="381"/>
      <c r="LYE89" s="392"/>
      <c r="LYF89" s="381"/>
      <c r="LYN89" s="392"/>
      <c r="LYO89" s="381"/>
      <c r="LYW89" s="392"/>
      <c r="LYX89" s="381"/>
      <c r="LZF89" s="392"/>
      <c r="LZG89" s="381"/>
      <c r="LZO89" s="392"/>
      <c r="LZP89" s="381"/>
      <c r="LZX89" s="392"/>
      <c r="LZY89" s="381"/>
      <c r="MAG89" s="392"/>
      <c r="MAH89" s="381"/>
      <c r="MAP89" s="392"/>
      <c r="MAQ89" s="381"/>
      <c r="MAY89" s="392"/>
      <c r="MAZ89" s="381"/>
      <c r="MBH89" s="392"/>
      <c r="MBI89" s="381"/>
      <c r="MBQ89" s="392"/>
      <c r="MBR89" s="381"/>
      <c r="MBZ89" s="392"/>
      <c r="MCA89" s="381"/>
      <c r="MCI89" s="392"/>
      <c r="MCJ89" s="381"/>
      <c r="MCR89" s="392"/>
      <c r="MCS89" s="381"/>
      <c r="MDA89" s="392"/>
      <c r="MDB89" s="381"/>
      <c r="MDJ89" s="392"/>
      <c r="MDK89" s="381"/>
      <c r="MDS89" s="392"/>
      <c r="MDT89" s="381"/>
      <c r="MEB89" s="392"/>
      <c r="MEC89" s="381"/>
      <c r="MEK89" s="392"/>
      <c r="MEL89" s="381"/>
      <c r="MET89" s="392"/>
      <c r="MEU89" s="381"/>
      <c r="MFC89" s="392"/>
      <c r="MFD89" s="381"/>
      <c r="MFL89" s="392"/>
      <c r="MFM89" s="381"/>
      <c r="MFU89" s="392"/>
      <c r="MFV89" s="381"/>
      <c r="MGD89" s="392"/>
      <c r="MGE89" s="381"/>
      <c r="MGM89" s="392"/>
      <c r="MGN89" s="381"/>
      <c r="MGV89" s="392"/>
      <c r="MGW89" s="381"/>
      <c r="MHE89" s="392"/>
      <c r="MHF89" s="381"/>
      <c r="MHN89" s="392"/>
      <c r="MHO89" s="381"/>
      <c r="MHW89" s="392"/>
      <c r="MHX89" s="381"/>
      <c r="MIF89" s="392"/>
      <c r="MIG89" s="381"/>
      <c r="MIO89" s="392"/>
      <c r="MIP89" s="381"/>
      <c r="MIX89" s="392"/>
      <c r="MIY89" s="381"/>
      <c r="MJG89" s="392"/>
      <c r="MJH89" s="381"/>
      <c r="MJP89" s="392"/>
      <c r="MJQ89" s="381"/>
      <c r="MJY89" s="392"/>
      <c r="MJZ89" s="381"/>
      <c r="MKH89" s="392"/>
      <c r="MKI89" s="381"/>
      <c r="MKQ89" s="392"/>
      <c r="MKR89" s="381"/>
      <c r="MKZ89" s="392"/>
      <c r="MLA89" s="381"/>
      <c r="MLI89" s="392"/>
      <c r="MLJ89" s="381"/>
      <c r="MLR89" s="392"/>
      <c r="MLS89" s="381"/>
      <c r="MMA89" s="392"/>
      <c r="MMB89" s="381"/>
      <c r="MMJ89" s="392"/>
      <c r="MMK89" s="381"/>
      <c r="MMS89" s="392"/>
      <c r="MMT89" s="381"/>
      <c r="MNB89" s="392"/>
      <c r="MNC89" s="381"/>
      <c r="MNK89" s="392"/>
      <c r="MNL89" s="381"/>
      <c r="MNT89" s="392"/>
      <c r="MNU89" s="381"/>
      <c r="MOC89" s="392"/>
      <c r="MOD89" s="381"/>
      <c r="MOL89" s="392"/>
      <c r="MOM89" s="381"/>
      <c r="MOU89" s="392"/>
      <c r="MOV89" s="381"/>
      <c r="MPD89" s="392"/>
      <c r="MPE89" s="381"/>
      <c r="MPM89" s="392"/>
      <c r="MPN89" s="381"/>
      <c r="MPV89" s="392"/>
      <c r="MPW89" s="381"/>
      <c r="MQE89" s="392"/>
      <c r="MQF89" s="381"/>
      <c r="MQN89" s="392"/>
      <c r="MQO89" s="381"/>
      <c r="MQW89" s="392"/>
      <c r="MQX89" s="381"/>
      <c r="MRF89" s="392"/>
      <c r="MRG89" s="381"/>
      <c r="MRO89" s="392"/>
      <c r="MRP89" s="381"/>
      <c r="MRX89" s="392"/>
      <c r="MRY89" s="381"/>
      <c r="MSG89" s="392"/>
      <c r="MSH89" s="381"/>
      <c r="MSP89" s="392"/>
      <c r="MSQ89" s="381"/>
      <c r="MSY89" s="392"/>
      <c r="MSZ89" s="381"/>
      <c r="MTH89" s="392"/>
      <c r="MTI89" s="381"/>
      <c r="MTQ89" s="392"/>
      <c r="MTR89" s="381"/>
      <c r="MTZ89" s="392"/>
      <c r="MUA89" s="381"/>
      <c r="MUI89" s="392"/>
      <c r="MUJ89" s="381"/>
      <c r="MUR89" s="392"/>
      <c r="MUS89" s="381"/>
      <c r="MVA89" s="392"/>
      <c r="MVB89" s="381"/>
      <c r="MVJ89" s="392"/>
      <c r="MVK89" s="381"/>
      <c r="MVS89" s="392"/>
      <c r="MVT89" s="381"/>
      <c r="MWB89" s="392"/>
      <c r="MWC89" s="381"/>
      <c r="MWK89" s="392"/>
      <c r="MWL89" s="381"/>
      <c r="MWT89" s="392"/>
      <c r="MWU89" s="381"/>
      <c r="MXC89" s="392"/>
      <c r="MXD89" s="381"/>
      <c r="MXL89" s="392"/>
      <c r="MXM89" s="381"/>
      <c r="MXU89" s="392"/>
      <c r="MXV89" s="381"/>
      <c r="MYD89" s="392"/>
      <c r="MYE89" s="381"/>
      <c r="MYM89" s="392"/>
      <c r="MYN89" s="381"/>
      <c r="MYV89" s="392"/>
      <c r="MYW89" s="381"/>
      <c r="MZE89" s="392"/>
      <c r="MZF89" s="381"/>
      <c r="MZN89" s="392"/>
      <c r="MZO89" s="381"/>
      <c r="MZW89" s="392"/>
      <c r="MZX89" s="381"/>
      <c r="NAF89" s="392"/>
      <c r="NAG89" s="381"/>
      <c r="NAO89" s="392"/>
      <c r="NAP89" s="381"/>
      <c r="NAX89" s="392"/>
      <c r="NAY89" s="381"/>
      <c r="NBG89" s="392"/>
      <c r="NBH89" s="381"/>
      <c r="NBP89" s="392"/>
      <c r="NBQ89" s="381"/>
      <c r="NBY89" s="392"/>
      <c r="NBZ89" s="381"/>
      <c r="NCH89" s="392"/>
      <c r="NCI89" s="381"/>
      <c r="NCQ89" s="392"/>
      <c r="NCR89" s="381"/>
      <c r="NCZ89" s="392"/>
      <c r="NDA89" s="381"/>
      <c r="NDI89" s="392"/>
      <c r="NDJ89" s="381"/>
      <c r="NDR89" s="392"/>
      <c r="NDS89" s="381"/>
      <c r="NEA89" s="392"/>
      <c r="NEB89" s="381"/>
      <c r="NEJ89" s="392"/>
      <c r="NEK89" s="381"/>
      <c r="NES89" s="392"/>
      <c r="NET89" s="381"/>
      <c r="NFB89" s="392"/>
      <c r="NFC89" s="381"/>
      <c r="NFK89" s="392"/>
      <c r="NFL89" s="381"/>
      <c r="NFT89" s="392"/>
      <c r="NFU89" s="381"/>
      <c r="NGC89" s="392"/>
      <c r="NGD89" s="381"/>
      <c r="NGL89" s="392"/>
      <c r="NGM89" s="381"/>
      <c r="NGU89" s="392"/>
      <c r="NGV89" s="381"/>
      <c r="NHD89" s="392"/>
      <c r="NHE89" s="381"/>
      <c r="NHM89" s="392"/>
      <c r="NHN89" s="381"/>
      <c r="NHV89" s="392"/>
      <c r="NHW89" s="381"/>
      <c r="NIE89" s="392"/>
      <c r="NIF89" s="381"/>
      <c r="NIN89" s="392"/>
      <c r="NIO89" s="381"/>
      <c r="NIW89" s="392"/>
      <c r="NIX89" s="381"/>
      <c r="NJF89" s="392"/>
      <c r="NJG89" s="381"/>
      <c r="NJO89" s="392"/>
      <c r="NJP89" s="381"/>
      <c r="NJX89" s="392"/>
      <c r="NJY89" s="381"/>
      <c r="NKG89" s="392"/>
      <c r="NKH89" s="381"/>
      <c r="NKP89" s="392"/>
      <c r="NKQ89" s="381"/>
      <c r="NKY89" s="392"/>
      <c r="NKZ89" s="381"/>
      <c r="NLH89" s="392"/>
      <c r="NLI89" s="381"/>
      <c r="NLQ89" s="392"/>
      <c r="NLR89" s="381"/>
      <c r="NLZ89" s="392"/>
      <c r="NMA89" s="381"/>
      <c r="NMI89" s="392"/>
      <c r="NMJ89" s="381"/>
      <c r="NMR89" s="392"/>
      <c r="NMS89" s="381"/>
      <c r="NNA89" s="392"/>
      <c r="NNB89" s="381"/>
      <c r="NNJ89" s="392"/>
      <c r="NNK89" s="381"/>
      <c r="NNS89" s="392"/>
      <c r="NNT89" s="381"/>
      <c r="NOB89" s="392"/>
      <c r="NOC89" s="381"/>
      <c r="NOK89" s="392"/>
      <c r="NOL89" s="381"/>
      <c r="NOT89" s="392"/>
      <c r="NOU89" s="381"/>
      <c r="NPC89" s="392"/>
      <c r="NPD89" s="381"/>
      <c r="NPL89" s="392"/>
      <c r="NPM89" s="381"/>
      <c r="NPU89" s="392"/>
      <c r="NPV89" s="381"/>
      <c r="NQD89" s="392"/>
      <c r="NQE89" s="381"/>
      <c r="NQM89" s="392"/>
      <c r="NQN89" s="381"/>
      <c r="NQV89" s="392"/>
      <c r="NQW89" s="381"/>
      <c r="NRE89" s="392"/>
      <c r="NRF89" s="381"/>
      <c r="NRN89" s="392"/>
      <c r="NRO89" s="381"/>
      <c r="NRW89" s="392"/>
      <c r="NRX89" s="381"/>
      <c r="NSF89" s="392"/>
      <c r="NSG89" s="381"/>
      <c r="NSO89" s="392"/>
      <c r="NSP89" s="381"/>
      <c r="NSX89" s="392"/>
      <c r="NSY89" s="381"/>
      <c r="NTG89" s="392"/>
      <c r="NTH89" s="381"/>
      <c r="NTP89" s="392"/>
      <c r="NTQ89" s="381"/>
      <c r="NTY89" s="392"/>
      <c r="NTZ89" s="381"/>
      <c r="NUH89" s="392"/>
      <c r="NUI89" s="381"/>
      <c r="NUQ89" s="392"/>
      <c r="NUR89" s="381"/>
      <c r="NUZ89" s="392"/>
      <c r="NVA89" s="381"/>
      <c r="NVI89" s="392"/>
      <c r="NVJ89" s="381"/>
      <c r="NVR89" s="392"/>
      <c r="NVS89" s="381"/>
      <c r="NWA89" s="392"/>
      <c r="NWB89" s="381"/>
      <c r="NWJ89" s="392"/>
      <c r="NWK89" s="381"/>
      <c r="NWS89" s="392"/>
      <c r="NWT89" s="381"/>
      <c r="NXB89" s="392"/>
      <c r="NXC89" s="381"/>
      <c r="NXK89" s="392"/>
      <c r="NXL89" s="381"/>
      <c r="NXT89" s="392"/>
      <c r="NXU89" s="381"/>
      <c r="NYC89" s="392"/>
      <c r="NYD89" s="381"/>
      <c r="NYL89" s="392"/>
      <c r="NYM89" s="381"/>
      <c r="NYU89" s="392"/>
      <c r="NYV89" s="381"/>
      <c r="NZD89" s="392"/>
      <c r="NZE89" s="381"/>
      <c r="NZM89" s="392"/>
      <c r="NZN89" s="381"/>
      <c r="NZV89" s="392"/>
      <c r="NZW89" s="381"/>
      <c r="OAE89" s="392"/>
      <c r="OAF89" s="381"/>
      <c r="OAN89" s="392"/>
      <c r="OAO89" s="381"/>
      <c r="OAW89" s="392"/>
      <c r="OAX89" s="381"/>
      <c r="OBF89" s="392"/>
      <c r="OBG89" s="381"/>
      <c r="OBO89" s="392"/>
      <c r="OBP89" s="381"/>
      <c r="OBX89" s="392"/>
      <c r="OBY89" s="381"/>
      <c r="OCG89" s="392"/>
      <c r="OCH89" s="381"/>
      <c r="OCP89" s="392"/>
      <c r="OCQ89" s="381"/>
      <c r="OCY89" s="392"/>
      <c r="OCZ89" s="381"/>
      <c r="ODH89" s="392"/>
      <c r="ODI89" s="381"/>
      <c r="ODQ89" s="392"/>
      <c r="ODR89" s="381"/>
      <c r="ODZ89" s="392"/>
      <c r="OEA89" s="381"/>
      <c r="OEI89" s="392"/>
      <c r="OEJ89" s="381"/>
      <c r="OER89" s="392"/>
      <c r="OES89" s="381"/>
      <c r="OFA89" s="392"/>
      <c r="OFB89" s="381"/>
      <c r="OFJ89" s="392"/>
      <c r="OFK89" s="381"/>
      <c r="OFS89" s="392"/>
      <c r="OFT89" s="381"/>
      <c r="OGB89" s="392"/>
      <c r="OGC89" s="381"/>
      <c r="OGK89" s="392"/>
      <c r="OGL89" s="381"/>
      <c r="OGT89" s="392"/>
      <c r="OGU89" s="381"/>
      <c r="OHC89" s="392"/>
      <c r="OHD89" s="381"/>
      <c r="OHL89" s="392"/>
      <c r="OHM89" s="381"/>
      <c r="OHU89" s="392"/>
      <c r="OHV89" s="381"/>
      <c r="OID89" s="392"/>
      <c r="OIE89" s="381"/>
      <c r="OIM89" s="392"/>
      <c r="OIN89" s="381"/>
      <c r="OIV89" s="392"/>
      <c r="OIW89" s="381"/>
      <c r="OJE89" s="392"/>
      <c r="OJF89" s="381"/>
      <c r="OJN89" s="392"/>
      <c r="OJO89" s="381"/>
      <c r="OJW89" s="392"/>
      <c r="OJX89" s="381"/>
      <c r="OKF89" s="392"/>
      <c r="OKG89" s="381"/>
      <c r="OKO89" s="392"/>
      <c r="OKP89" s="381"/>
      <c r="OKX89" s="392"/>
      <c r="OKY89" s="381"/>
      <c r="OLG89" s="392"/>
      <c r="OLH89" s="381"/>
      <c r="OLP89" s="392"/>
      <c r="OLQ89" s="381"/>
      <c r="OLY89" s="392"/>
      <c r="OLZ89" s="381"/>
      <c r="OMH89" s="392"/>
      <c r="OMI89" s="381"/>
      <c r="OMQ89" s="392"/>
      <c r="OMR89" s="381"/>
      <c r="OMZ89" s="392"/>
      <c r="ONA89" s="381"/>
      <c r="ONI89" s="392"/>
      <c r="ONJ89" s="381"/>
      <c r="ONR89" s="392"/>
      <c r="ONS89" s="381"/>
      <c r="OOA89" s="392"/>
      <c r="OOB89" s="381"/>
      <c r="OOJ89" s="392"/>
      <c r="OOK89" s="381"/>
      <c r="OOS89" s="392"/>
      <c r="OOT89" s="381"/>
      <c r="OPB89" s="392"/>
      <c r="OPC89" s="381"/>
      <c r="OPK89" s="392"/>
      <c r="OPL89" s="381"/>
      <c r="OPT89" s="392"/>
      <c r="OPU89" s="381"/>
      <c r="OQC89" s="392"/>
      <c r="OQD89" s="381"/>
      <c r="OQL89" s="392"/>
      <c r="OQM89" s="381"/>
      <c r="OQU89" s="392"/>
      <c r="OQV89" s="381"/>
      <c r="ORD89" s="392"/>
      <c r="ORE89" s="381"/>
      <c r="ORM89" s="392"/>
      <c r="ORN89" s="381"/>
      <c r="ORV89" s="392"/>
      <c r="ORW89" s="381"/>
      <c r="OSE89" s="392"/>
      <c r="OSF89" s="381"/>
      <c r="OSN89" s="392"/>
      <c r="OSO89" s="381"/>
      <c r="OSW89" s="392"/>
      <c r="OSX89" s="381"/>
      <c r="OTF89" s="392"/>
      <c r="OTG89" s="381"/>
      <c r="OTO89" s="392"/>
      <c r="OTP89" s="381"/>
      <c r="OTX89" s="392"/>
      <c r="OTY89" s="381"/>
      <c r="OUG89" s="392"/>
      <c r="OUH89" s="381"/>
      <c r="OUP89" s="392"/>
      <c r="OUQ89" s="381"/>
      <c r="OUY89" s="392"/>
      <c r="OUZ89" s="381"/>
      <c r="OVH89" s="392"/>
      <c r="OVI89" s="381"/>
      <c r="OVQ89" s="392"/>
      <c r="OVR89" s="381"/>
      <c r="OVZ89" s="392"/>
      <c r="OWA89" s="381"/>
      <c r="OWI89" s="392"/>
      <c r="OWJ89" s="381"/>
      <c r="OWR89" s="392"/>
      <c r="OWS89" s="381"/>
      <c r="OXA89" s="392"/>
      <c r="OXB89" s="381"/>
      <c r="OXJ89" s="392"/>
      <c r="OXK89" s="381"/>
      <c r="OXS89" s="392"/>
      <c r="OXT89" s="381"/>
      <c r="OYB89" s="392"/>
      <c r="OYC89" s="381"/>
      <c r="OYK89" s="392"/>
      <c r="OYL89" s="381"/>
      <c r="OYT89" s="392"/>
      <c r="OYU89" s="381"/>
      <c r="OZC89" s="392"/>
      <c r="OZD89" s="381"/>
      <c r="OZL89" s="392"/>
      <c r="OZM89" s="381"/>
      <c r="OZU89" s="392"/>
      <c r="OZV89" s="381"/>
      <c r="PAD89" s="392"/>
      <c r="PAE89" s="381"/>
      <c r="PAM89" s="392"/>
      <c r="PAN89" s="381"/>
      <c r="PAV89" s="392"/>
      <c r="PAW89" s="381"/>
      <c r="PBE89" s="392"/>
      <c r="PBF89" s="381"/>
      <c r="PBN89" s="392"/>
      <c r="PBO89" s="381"/>
      <c r="PBW89" s="392"/>
      <c r="PBX89" s="381"/>
      <c r="PCF89" s="392"/>
      <c r="PCG89" s="381"/>
      <c r="PCO89" s="392"/>
      <c r="PCP89" s="381"/>
      <c r="PCX89" s="392"/>
      <c r="PCY89" s="381"/>
      <c r="PDG89" s="392"/>
      <c r="PDH89" s="381"/>
      <c r="PDP89" s="392"/>
      <c r="PDQ89" s="381"/>
      <c r="PDY89" s="392"/>
      <c r="PDZ89" s="381"/>
      <c r="PEH89" s="392"/>
      <c r="PEI89" s="381"/>
      <c r="PEQ89" s="392"/>
      <c r="PER89" s="381"/>
      <c r="PEZ89" s="392"/>
      <c r="PFA89" s="381"/>
      <c r="PFI89" s="392"/>
      <c r="PFJ89" s="381"/>
      <c r="PFR89" s="392"/>
      <c r="PFS89" s="381"/>
      <c r="PGA89" s="392"/>
      <c r="PGB89" s="381"/>
      <c r="PGJ89" s="392"/>
      <c r="PGK89" s="381"/>
      <c r="PGS89" s="392"/>
      <c r="PGT89" s="381"/>
      <c r="PHB89" s="392"/>
      <c r="PHC89" s="381"/>
      <c r="PHK89" s="392"/>
      <c r="PHL89" s="381"/>
      <c r="PHT89" s="392"/>
      <c r="PHU89" s="381"/>
      <c r="PIC89" s="392"/>
      <c r="PID89" s="381"/>
      <c r="PIL89" s="392"/>
      <c r="PIM89" s="381"/>
      <c r="PIU89" s="392"/>
      <c r="PIV89" s="381"/>
      <c r="PJD89" s="392"/>
      <c r="PJE89" s="381"/>
      <c r="PJM89" s="392"/>
      <c r="PJN89" s="381"/>
      <c r="PJV89" s="392"/>
      <c r="PJW89" s="381"/>
      <c r="PKE89" s="392"/>
      <c r="PKF89" s="381"/>
      <c r="PKN89" s="392"/>
      <c r="PKO89" s="381"/>
      <c r="PKW89" s="392"/>
      <c r="PKX89" s="381"/>
      <c r="PLF89" s="392"/>
      <c r="PLG89" s="381"/>
      <c r="PLO89" s="392"/>
      <c r="PLP89" s="381"/>
      <c r="PLX89" s="392"/>
      <c r="PLY89" s="381"/>
      <c r="PMG89" s="392"/>
      <c r="PMH89" s="381"/>
      <c r="PMP89" s="392"/>
      <c r="PMQ89" s="381"/>
      <c r="PMY89" s="392"/>
      <c r="PMZ89" s="381"/>
      <c r="PNH89" s="392"/>
      <c r="PNI89" s="381"/>
      <c r="PNQ89" s="392"/>
      <c r="PNR89" s="381"/>
      <c r="PNZ89" s="392"/>
      <c r="POA89" s="381"/>
      <c r="POI89" s="392"/>
      <c r="POJ89" s="381"/>
      <c r="POR89" s="392"/>
      <c r="POS89" s="381"/>
      <c r="PPA89" s="392"/>
      <c r="PPB89" s="381"/>
      <c r="PPJ89" s="392"/>
      <c r="PPK89" s="381"/>
      <c r="PPS89" s="392"/>
      <c r="PPT89" s="381"/>
      <c r="PQB89" s="392"/>
      <c r="PQC89" s="381"/>
      <c r="PQK89" s="392"/>
      <c r="PQL89" s="381"/>
      <c r="PQT89" s="392"/>
      <c r="PQU89" s="381"/>
      <c r="PRC89" s="392"/>
      <c r="PRD89" s="381"/>
      <c r="PRL89" s="392"/>
      <c r="PRM89" s="381"/>
      <c r="PRU89" s="392"/>
      <c r="PRV89" s="381"/>
      <c r="PSD89" s="392"/>
      <c r="PSE89" s="381"/>
      <c r="PSM89" s="392"/>
      <c r="PSN89" s="381"/>
      <c r="PSV89" s="392"/>
      <c r="PSW89" s="381"/>
      <c r="PTE89" s="392"/>
      <c r="PTF89" s="381"/>
      <c r="PTN89" s="392"/>
      <c r="PTO89" s="381"/>
      <c r="PTW89" s="392"/>
      <c r="PTX89" s="381"/>
      <c r="PUF89" s="392"/>
      <c r="PUG89" s="381"/>
      <c r="PUO89" s="392"/>
      <c r="PUP89" s="381"/>
      <c r="PUX89" s="392"/>
      <c r="PUY89" s="381"/>
      <c r="PVG89" s="392"/>
      <c r="PVH89" s="381"/>
      <c r="PVP89" s="392"/>
      <c r="PVQ89" s="381"/>
      <c r="PVY89" s="392"/>
      <c r="PVZ89" s="381"/>
      <c r="PWH89" s="392"/>
      <c r="PWI89" s="381"/>
      <c r="PWQ89" s="392"/>
      <c r="PWR89" s="381"/>
      <c r="PWZ89" s="392"/>
      <c r="PXA89" s="381"/>
      <c r="PXI89" s="392"/>
      <c r="PXJ89" s="381"/>
      <c r="PXR89" s="392"/>
      <c r="PXS89" s="381"/>
      <c r="PYA89" s="392"/>
      <c r="PYB89" s="381"/>
      <c r="PYJ89" s="392"/>
      <c r="PYK89" s="381"/>
      <c r="PYS89" s="392"/>
      <c r="PYT89" s="381"/>
      <c r="PZB89" s="392"/>
      <c r="PZC89" s="381"/>
      <c r="PZK89" s="392"/>
      <c r="PZL89" s="381"/>
      <c r="PZT89" s="392"/>
      <c r="PZU89" s="381"/>
      <c r="QAC89" s="392"/>
      <c r="QAD89" s="381"/>
      <c r="QAL89" s="392"/>
      <c r="QAM89" s="381"/>
      <c r="QAU89" s="392"/>
      <c r="QAV89" s="381"/>
      <c r="QBD89" s="392"/>
      <c r="QBE89" s="381"/>
      <c r="QBM89" s="392"/>
      <c r="QBN89" s="381"/>
      <c r="QBV89" s="392"/>
      <c r="QBW89" s="381"/>
      <c r="QCE89" s="392"/>
      <c r="QCF89" s="381"/>
      <c r="QCN89" s="392"/>
      <c r="QCO89" s="381"/>
      <c r="QCW89" s="392"/>
      <c r="QCX89" s="381"/>
      <c r="QDF89" s="392"/>
      <c r="QDG89" s="381"/>
      <c r="QDO89" s="392"/>
      <c r="QDP89" s="381"/>
      <c r="QDX89" s="392"/>
      <c r="QDY89" s="381"/>
      <c r="QEG89" s="392"/>
      <c r="QEH89" s="381"/>
      <c r="QEP89" s="392"/>
      <c r="QEQ89" s="381"/>
      <c r="QEY89" s="392"/>
      <c r="QEZ89" s="381"/>
      <c r="QFH89" s="392"/>
      <c r="QFI89" s="381"/>
      <c r="QFQ89" s="392"/>
      <c r="QFR89" s="381"/>
      <c r="QFZ89" s="392"/>
      <c r="QGA89" s="381"/>
      <c r="QGI89" s="392"/>
      <c r="QGJ89" s="381"/>
      <c r="QGR89" s="392"/>
      <c r="QGS89" s="381"/>
      <c r="QHA89" s="392"/>
      <c r="QHB89" s="381"/>
      <c r="QHJ89" s="392"/>
      <c r="QHK89" s="381"/>
      <c r="QHS89" s="392"/>
      <c r="QHT89" s="381"/>
      <c r="QIB89" s="392"/>
      <c r="QIC89" s="381"/>
      <c r="QIK89" s="392"/>
      <c r="QIL89" s="381"/>
      <c r="QIT89" s="392"/>
      <c r="QIU89" s="381"/>
      <c r="QJC89" s="392"/>
      <c r="QJD89" s="381"/>
      <c r="QJL89" s="392"/>
      <c r="QJM89" s="381"/>
      <c r="QJU89" s="392"/>
      <c r="QJV89" s="381"/>
      <c r="QKD89" s="392"/>
      <c r="QKE89" s="381"/>
      <c r="QKM89" s="392"/>
      <c r="QKN89" s="381"/>
      <c r="QKV89" s="392"/>
      <c r="QKW89" s="381"/>
      <c r="QLE89" s="392"/>
      <c r="QLF89" s="381"/>
      <c r="QLN89" s="392"/>
      <c r="QLO89" s="381"/>
      <c r="QLW89" s="392"/>
      <c r="QLX89" s="381"/>
      <c r="QMF89" s="392"/>
      <c r="QMG89" s="381"/>
      <c r="QMO89" s="392"/>
      <c r="QMP89" s="381"/>
      <c r="QMX89" s="392"/>
      <c r="QMY89" s="381"/>
      <c r="QNG89" s="392"/>
      <c r="QNH89" s="381"/>
      <c r="QNP89" s="392"/>
      <c r="QNQ89" s="381"/>
      <c r="QNY89" s="392"/>
      <c r="QNZ89" s="381"/>
      <c r="QOH89" s="392"/>
      <c r="QOI89" s="381"/>
      <c r="QOQ89" s="392"/>
      <c r="QOR89" s="381"/>
      <c r="QOZ89" s="392"/>
      <c r="QPA89" s="381"/>
      <c r="QPI89" s="392"/>
      <c r="QPJ89" s="381"/>
      <c r="QPR89" s="392"/>
      <c r="QPS89" s="381"/>
      <c r="QQA89" s="392"/>
      <c r="QQB89" s="381"/>
      <c r="QQJ89" s="392"/>
      <c r="QQK89" s="381"/>
      <c r="QQS89" s="392"/>
      <c r="QQT89" s="381"/>
      <c r="QRB89" s="392"/>
      <c r="QRC89" s="381"/>
      <c r="QRK89" s="392"/>
      <c r="QRL89" s="381"/>
      <c r="QRT89" s="392"/>
      <c r="QRU89" s="381"/>
      <c r="QSC89" s="392"/>
      <c r="QSD89" s="381"/>
      <c r="QSL89" s="392"/>
      <c r="QSM89" s="381"/>
      <c r="QSU89" s="392"/>
      <c r="QSV89" s="381"/>
      <c r="QTD89" s="392"/>
      <c r="QTE89" s="381"/>
      <c r="QTM89" s="392"/>
      <c r="QTN89" s="381"/>
      <c r="QTV89" s="392"/>
      <c r="QTW89" s="381"/>
      <c r="QUE89" s="392"/>
      <c r="QUF89" s="381"/>
      <c r="QUN89" s="392"/>
      <c r="QUO89" s="381"/>
      <c r="QUW89" s="392"/>
      <c r="QUX89" s="381"/>
      <c r="QVF89" s="392"/>
      <c r="QVG89" s="381"/>
      <c r="QVO89" s="392"/>
      <c r="QVP89" s="381"/>
      <c r="QVX89" s="392"/>
      <c r="QVY89" s="381"/>
      <c r="QWG89" s="392"/>
      <c r="QWH89" s="381"/>
      <c r="QWP89" s="392"/>
      <c r="QWQ89" s="381"/>
      <c r="QWY89" s="392"/>
      <c r="QWZ89" s="381"/>
      <c r="QXH89" s="392"/>
      <c r="QXI89" s="381"/>
      <c r="QXQ89" s="392"/>
      <c r="QXR89" s="381"/>
      <c r="QXZ89" s="392"/>
      <c r="QYA89" s="381"/>
      <c r="QYI89" s="392"/>
      <c r="QYJ89" s="381"/>
      <c r="QYR89" s="392"/>
      <c r="QYS89" s="381"/>
      <c r="QZA89" s="392"/>
      <c r="QZB89" s="381"/>
      <c r="QZJ89" s="392"/>
      <c r="QZK89" s="381"/>
      <c r="QZS89" s="392"/>
      <c r="QZT89" s="381"/>
      <c r="RAB89" s="392"/>
      <c r="RAC89" s="381"/>
      <c r="RAK89" s="392"/>
      <c r="RAL89" s="381"/>
      <c r="RAT89" s="392"/>
      <c r="RAU89" s="381"/>
      <c r="RBC89" s="392"/>
      <c r="RBD89" s="381"/>
      <c r="RBL89" s="392"/>
      <c r="RBM89" s="381"/>
      <c r="RBU89" s="392"/>
      <c r="RBV89" s="381"/>
      <c r="RCD89" s="392"/>
      <c r="RCE89" s="381"/>
      <c r="RCM89" s="392"/>
      <c r="RCN89" s="381"/>
      <c r="RCV89" s="392"/>
      <c r="RCW89" s="381"/>
      <c r="RDE89" s="392"/>
      <c r="RDF89" s="381"/>
      <c r="RDN89" s="392"/>
      <c r="RDO89" s="381"/>
      <c r="RDW89" s="392"/>
      <c r="RDX89" s="381"/>
      <c r="REF89" s="392"/>
      <c r="REG89" s="381"/>
      <c r="REO89" s="392"/>
      <c r="REP89" s="381"/>
      <c r="REX89" s="392"/>
      <c r="REY89" s="381"/>
      <c r="RFG89" s="392"/>
      <c r="RFH89" s="381"/>
      <c r="RFP89" s="392"/>
      <c r="RFQ89" s="381"/>
      <c r="RFY89" s="392"/>
      <c r="RFZ89" s="381"/>
      <c r="RGH89" s="392"/>
      <c r="RGI89" s="381"/>
      <c r="RGQ89" s="392"/>
      <c r="RGR89" s="381"/>
      <c r="RGZ89" s="392"/>
      <c r="RHA89" s="381"/>
      <c r="RHI89" s="392"/>
      <c r="RHJ89" s="381"/>
      <c r="RHR89" s="392"/>
      <c r="RHS89" s="381"/>
      <c r="RIA89" s="392"/>
      <c r="RIB89" s="381"/>
      <c r="RIJ89" s="392"/>
      <c r="RIK89" s="381"/>
      <c r="RIS89" s="392"/>
      <c r="RIT89" s="381"/>
      <c r="RJB89" s="392"/>
      <c r="RJC89" s="381"/>
      <c r="RJK89" s="392"/>
      <c r="RJL89" s="381"/>
      <c r="RJT89" s="392"/>
      <c r="RJU89" s="381"/>
      <c r="RKC89" s="392"/>
      <c r="RKD89" s="381"/>
      <c r="RKL89" s="392"/>
      <c r="RKM89" s="381"/>
      <c r="RKU89" s="392"/>
      <c r="RKV89" s="381"/>
      <c r="RLD89" s="392"/>
      <c r="RLE89" s="381"/>
      <c r="RLM89" s="392"/>
      <c r="RLN89" s="381"/>
      <c r="RLV89" s="392"/>
      <c r="RLW89" s="381"/>
      <c r="RME89" s="392"/>
      <c r="RMF89" s="381"/>
      <c r="RMN89" s="392"/>
      <c r="RMO89" s="381"/>
      <c r="RMW89" s="392"/>
      <c r="RMX89" s="381"/>
      <c r="RNF89" s="392"/>
      <c r="RNG89" s="381"/>
      <c r="RNO89" s="392"/>
      <c r="RNP89" s="381"/>
      <c r="RNX89" s="392"/>
      <c r="RNY89" s="381"/>
      <c r="ROG89" s="392"/>
      <c r="ROH89" s="381"/>
      <c r="ROP89" s="392"/>
      <c r="ROQ89" s="381"/>
      <c r="ROY89" s="392"/>
      <c r="ROZ89" s="381"/>
      <c r="RPH89" s="392"/>
      <c r="RPI89" s="381"/>
      <c r="RPQ89" s="392"/>
      <c r="RPR89" s="381"/>
      <c r="RPZ89" s="392"/>
      <c r="RQA89" s="381"/>
      <c r="RQI89" s="392"/>
      <c r="RQJ89" s="381"/>
      <c r="RQR89" s="392"/>
      <c r="RQS89" s="381"/>
      <c r="RRA89" s="392"/>
      <c r="RRB89" s="381"/>
      <c r="RRJ89" s="392"/>
      <c r="RRK89" s="381"/>
      <c r="RRS89" s="392"/>
      <c r="RRT89" s="381"/>
      <c r="RSB89" s="392"/>
      <c r="RSC89" s="381"/>
      <c r="RSK89" s="392"/>
      <c r="RSL89" s="381"/>
      <c r="RST89" s="392"/>
      <c r="RSU89" s="381"/>
      <c r="RTC89" s="392"/>
      <c r="RTD89" s="381"/>
      <c r="RTL89" s="392"/>
      <c r="RTM89" s="381"/>
      <c r="RTU89" s="392"/>
      <c r="RTV89" s="381"/>
      <c r="RUD89" s="392"/>
      <c r="RUE89" s="381"/>
      <c r="RUM89" s="392"/>
      <c r="RUN89" s="381"/>
      <c r="RUV89" s="392"/>
      <c r="RUW89" s="381"/>
      <c r="RVE89" s="392"/>
      <c r="RVF89" s="381"/>
      <c r="RVN89" s="392"/>
      <c r="RVO89" s="381"/>
      <c r="RVW89" s="392"/>
      <c r="RVX89" s="381"/>
      <c r="RWF89" s="392"/>
      <c r="RWG89" s="381"/>
      <c r="RWO89" s="392"/>
      <c r="RWP89" s="381"/>
      <c r="RWX89" s="392"/>
      <c r="RWY89" s="381"/>
      <c r="RXG89" s="392"/>
      <c r="RXH89" s="381"/>
      <c r="RXP89" s="392"/>
      <c r="RXQ89" s="381"/>
      <c r="RXY89" s="392"/>
      <c r="RXZ89" s="381"/>
      <c r="RYH89" s="392"/>
      <c r="RYI89" s="381"/>
      <c r="RYQ89" s="392"/>
      <c r="RYR89" s="381"/>
      <c r="RYZ89" s="392"/>
      <c r="RZA89" s="381"/>
      <c r="RZI89" s="392"/>
      <c r="RZJ89" s="381"/>
      <c r="RZR89" s="392"/>
      <c r="RZS89" s="381"/>
      <c r="SAA89" s="392"/>
      <c r="SAB89" s="381"/>
      <c r="SAJ89" s="392"/>
      <c r="SAK89" s="381"/>
      <c r="SAS89" s="392"/>
      <c r="SAT89" s="381"/>
      <c r="SBB89" s="392"/>
      <c r="SBC89" s="381"/>
      <c r="SBK89" s="392"/>
      <c r="SBL89" s="381"/>
      <c r="SBT89" s="392"/>
      <c r="SBU89" s="381"/>
      <c r="SCC89" s="392"/>
      <c r="SCD89" s="381"/>
      <c r="SCL89" s="392"/>
      <c r="SCM89" s="381"/>
      <c r="SCU89" s="392"/>
      <c r="SCV89" s="381"/>
      <c r="SDD89" s="392"/>
      <c r="SDE89" s="381"/>
      <c r="SDM89" s="392"/>
      <c r="SDN89" s="381"/>
      <c r="SDV89" s="392"/>
      <c r="SDW89" s="381"/>
      <c r="SEE89" s="392"/>
      <c r="SEF89" s="381"/>
      <c r="SEN89" s="392"/>
      <c r="SEO89" s="381"/>
      <c r="SEW89" s="392"/>
      <c r="SEX89" s="381"/>
      <c r="SFF89" s="392"/>
      <c r="SFG89" s="381"/>
      <c r="SFO89" s="392"/>
      <c r="SFP89" s="381"/>
      <c r="SFX89" s="392"/>
      <c r="SFY89" s="381"/>
      <c r="SGG89" s="392"/>
      <c r="SGH89" s="381"/>
      <c r="SGP89" s="392"/>
      <c r="SGQ89" s="381"/>
      <c r="SGY89" s="392"/>
      <c r="SGZ89" s="381"/>
      <c r="SHH89" s="392"/>
      <c r="SHI89" s="381"/>
      <c r="SHQ89" s="392"/>
      <c r="SHR89" s="381"/>
      <c r="SHZ89" s="392"/>
      <c r="SIA89" s="381"/>
      <c r="SII89" s="392"/>
      <c r="SIJ89" s="381"/>
      <c r="SIR89" s="392"/>
      <c r="SIS89" s="381"/>
      <c r="SJA89" s="392"/>
      <c r="SJB89" s="381"/>
      <c r="SJJ89" s="392"/>
      <c r="SJK89" s="381"/>
      <c r="SJS89" s="392"/>
      <c r="SJT89" s="381"/>
      <c r="SKB89" s="392"/>
      <c r="SKC89" s="381"/>
      <c r="SKK89" s="392"/>
      <c r="SKL89" s="381"/>
      <c r="SKT89" s="392"/>
      <c r="SKU89" s="381"/>
      <c r="SLC89" s="392"/>
      <c r="SLD89" s="381"/>
      <c r="SLL89" s="392"/>
      <c r="SLM89" s="381"/>
      <c r="SLU89" s="392"/>
      <c r="SLV89" s="381"/>
      <c r="SMD89" s="392"/>
      <c r="SME89" s="381"/>
      <c r="SMM89" s="392"/>
      <c r="SMN89" s="381"/>
      <c r="SMV89" s="392"/>
      <c r="SMW89" s="381"/>
      <c r="SNE89" s="392"/>
      <c r="SNF89" s="381"/>
      <c r="SNN89" s="392"/>
      <c r="SNO89" s="381"/>
      <c r="SNW89" s="392"/>
      <c r="SNX89" s="381"/>
      <c r="SOF89" s="392"/>
      <c r="SOG89" s="381"/>
      <c r="SOO89" s="392"/>
      <c r="SOP89" s="381"/>
      <c r="SOX89" s="392"/>
      <c r="SOY89" s="381"/>
      <c r="SPG89" s="392"/>
      <c r="SPH89" s="381"/>
      <c r="SPP89" s="392"/>
      <c r="SPQ89" s="381"/>
      <c r="SPY89" s="392"/>
      <c r="SPZ89" s="381"/>
      <c r="SQH89" s="392"/>
      <c r="SQI89" s="381"/>
      <c r="SQQ89" s="392"/>
      <c r="SQR89" s="381"/>
      <c r="SQZ89" s="392"/>
      <c r="SRA89" s="381"/>
      <c r="SRI89" s="392"/>
      <c r="SRJ89" s="381"/>
      <c r="SRR89" s="392"/>
      <c r="SRS89" s="381"/>
      <c r="SSA89" s="392"/>
      <c r="SSB89" s="381"/>
      <c r="SSJ89" s="392"/>
      <c r="SSK89" s="381"/>
      <c r="SSS89" s="392"/>
      <c r="SST89" s="381"/>
      <c r="STB89" s="392"/>
      <c r="STC89" s="381"/>
      <c r="STK89" s="392"/>
      <c r="STL89" s="381"/>
      <c r="STT89" s="392"/>
      <c r="STU89" s="381"/>
      <c r="SUC89" s="392"/>
      <c r="SUD89" s="381"/>
      <c r="SUL89" s="392"/>
      <c r="SUM89" s="381"/>
      <c r="SUU89" s="392"/>
      <c r="SUV89" s="381"/>
      <c r="SVD89" s="392"/>
      <c r="SVE89" s="381"/>
      <c r="SVM89" s="392"/>
      <c r="SVN89" s="381"/>
      <c r="SVV89" s="392"/>
      <c r="SVW89" s="381"/>
      <c r="SWE89" s="392"/>
      <c r="SWF89" s="381"/>
      <c r="SWN89" s="392"/>
      <c r="SWO89" s="381"/>
      <c r="SWW89" s="392"/>
      <c r="SWX89" s="381"/>
      <c r="SXF89" s="392"/>
      <c r="SXG89" s="381"/>
      <c r="SXO89" s="392"/>
      <c r="SXP89" s="381"/>
      <c r="SXX89" s="392"/>
      <c r="SXY89" s="381"/>
      <c r="SYG89" s="392"/>
      <c r="SYH89" s="381"/>
      <c r="SYP89" s="392"/>
      <c r="SYQ89" s="381"/>
      <c r="SYY89" s="392"/>
      <c r="SYZ89" s="381"/>
      <c r="SZH89" s="392"/>
      <c r="SZI89" s="381"/>
      <c r="SZQ89" s="392"/>
      <c r="SZR89" s="381"/>
      <c r="SZZ89" s="392"/>
      <c r="TAA89" s="381"/>
      <c r="TAI89" s="392"/>
      <c r="TAJ89" s="381"/>
      <c r="TAR89" s="392"/>
      <c r="TAS89" s="381"/>
      <c r="TBA89" s="392"/>
      <c r="TBB89" s="381"/>
      <c r="TBJ89" s="392"/>
      <c r="TBK89" s="381"/>
      <c r="TBS89" s="392"/>
      <c r="TBT89" s="381"/>
      <c r="TCB89" s="392"/>
      <c r="TCC89" s="381"/>
      <c r="TCK89" s="392"/>
      <c r="TCL89" s="381"/>
      <c r="TCT89" s="392"/>
      <c r="TCU89" s="381"/>
      <c r="TDC89" s="392"/>
      <c r="TDD89" s="381"/>
      <c r="TDL89" s="392"/>
      <c r="TDM89" s="381"/>
      <c r="TDU89" s="392"/>
      <c r="TDV89" s="381"/>
      <c r="TED89" s="392"/>
      <c r="TEE89" s="381"/>
      <c r="TEM89" s="392"/>
      <c r="TEN89" s="381"/>
      <c r="TEV89" s="392"/>
      <c r="TEW89" s="381"/>
      <c r="TFE89" s="392"/>
      <c r="TFF89" s="381"/>
      <c r="TFN89" s="392"/>
      <c r="TFO89" s="381"/>
      <c r="TFW89" s="392"/>
      <c r="TFX89" s="381"/>
      <c r="TGF89" s="392"/>
      <c r="TGG89" s="381"/>
      <c r="TGO89" s="392"/>
      <c r="TGP89" s="381"/>
      <c r="TGX89" s="392"/>
      <c r="TGY89" s="381"/>
      <c r="THG89" s="392"/>
      <c r="THH89" s="381"/>
      <c r="THP89" s="392"/>
      <c r="THQ89" s="381"/>
      <c r="THY89" s="392"/>
      <c r="THZ89" s="381"/>
      <c r="TIH89" s="392"/>
      <c r="TII89" s="381"/>
      <c r="TIQ89" s="392"/>
      <c r="TIR89" s="381"/>
      <c r="TIZ89" s="392"/>
      <c r="TJA89" s="381"/>
      <c r="TJI89" s="392"/>
      <c r="TJJ89" s="381"/>
      <c r="TJR89" s="392"/>
      <c r="TJS89" s="381"/>
      <c r="TKA89" s="392"/>
      <c r="TKB89" s="381"/>
      <c r="TKJ89" s="392"/>
      <c r="TKK89" s="381"/>
      <c r="TKS89" s="392"/>
      <c r="TKT89" s="381"/>
      <c r="TLB89" s="392"/>
      <c r="TLC89" s="381"/>
      <c r="TLK89" s="392"/>
      <c r="TLL89" s="381"/>
      <c r="TLT89" s="392"/>
      <c r="TLU89" s="381"/>
      <c r="TMC89" s="392"/>
      <c r="TMD89" s="381"/>
      <c r="TML89" s="392"/>
      <c r="TMM89" s="381"/>
      <c r="TMU89" s="392"/>
      <c r="TMV89" s="381"/>
      <c r="TND89" s="392"/>
      <c r="TNE89" s="381"/>
      <c r="TNM89" s="392"/>
      <c r="TNN89" s="381"/>
      <c r="TNV89" s="392"/>
      <c r="TNW89" s="381"/>
      <c r="TOE89" s="392"/>
      <c r="TOF89" s="381"/>
      <c r="TON89" s="392"/>
      <c r="TOO89" s="381"/>
      <c r="TOW89" s="392"/>
      <c r="TOX89" s="381"/>
      <c r="TPF89" s="392"/>
      <c r="TPG89" s="381"/>
      <c r="TPO89" s="392"/>
      <c r="TPP89" s="381"/>
      <c r="TPX89" s="392"/>
      <c r="TPY89" s="381"/>
      <c r="TQG89" s="392"/>
      <c r="TQH89" s="381"/>
      <c r="TQP89" s="392"/>
      <c r="TQQ89" s="381"/>
      <c r="TQY89" s="392"/>
      <c r="TQZ89" s="381"/>
      <c r="TRH89" s="392"/>
      <c r="TRI89" s="381"/>
      <c r="TRQ89" s="392"/>
      <c r="TRR89" s="381"/>
      <c r="TRZ89" s="392"/>
      <c r="TSA89" s="381"/>
      <c r="TSI89" s="392"/>
      <c r="TSJ89" s="381"/>
      <c r="TSR89" s="392"/>
      <c r="TSS89" s="381"/>
      <c r="TTA89" s="392"/>
      <c r="TTB89" s="381"/>
      <c r="TTJ89" s="392"/>
      <c r="TTK89" s="381"/>
      <c r="TTS89" s="392"/>
      <c r="TTT89" s="381"/>
      <c r="TUB89" s="392"/>
      <c r="TUC89" s="381"/>
      <c r="TUK89" s="392"/>
      <c r="TUL89" s="381"/>
      <c r="TUT89" s="392"/>
      <c r="TUU89" s="381"/>
      <c r="TVC89" s="392"/>
      <c r="TVD89" s="381"/>
      <c r="TVL89" s="392"/>
      <c r="TVM89" s="381"/>
      <c r="TVU89" s="392"/>
      <c r="TVV89" s="381"/>
      <c r="TWD89" s="392"/>
      <c r="TWE89" s="381"/>
      <c r="TWM89" s="392"/>
      <c r="TWN89" s="381"/>
      <c r="TWV89" s="392"/>
      <c r="TWW89" s="381"/>
      <c r="TXE89" s="392"/>
      <c r="TXF89" s="381"/>
      <c r="TXN89" s="392"/>
      <c r="TXO89" s="381"/>
      <c r="TXW89" s="392"/>
      <c r="TXX89" s="381"/>
      <c r="TYF89" s="392"/>
      <c r="TYG89" s="381"/>
      <c r="TYO89" s="392"/>
      <c r="TYP89" s="381"/>
      <c r="TYX89" s="392"/>
      <c r="TYY89" s="381"/>
      <c r="TZG89" s="392"/>
      <c r="TZH89" s="381"/>
      <c r="TZP89" s="392"/>
      <c r="TZQ89" s="381"/>
      <c r="TZY89" s="392"/>
      <c r="TZZ89" s="381"/>
      <c r="UAH89" s="392"/>
      <c r="UAI89" s="381"/>
      <c r="UAQ89" s="392"/>
      <c r="UAR89" s="381"/>
      <c r="UAZ89" s="392"/>
      <c r="UBA89" s="381"/>
      <c r="UBI89" s="392"/>
      <c r="UBJ89" s="381"/>
      <c r="UBR89" s="392"/>
      <c r="UBS89" s="381"/>
      <c r="UCA89" s="392"/>
      <c r="UCB89" s="381"/>
      <c r="UCJ89" s="392"/>
      <c r="UCK89" s="381"/>
      <c r="UCS89" s="392"/>
      <c r="UCT89" s="381"/>
      <c r="UDB89" s="392"/>
      <c r="UDC89" s="381"/>
      <c r="UDK89" s="392"/>
      <c r="UDL89" s="381"/>
      <c r="UDT89" s="392"/>
      <c r="UDU89" s="381"/>
      <c r="UEC89" s="392"/>
      <c r="UED89" s="381"/>
      <c r="UEL89" s="392"/>
      <c r="UEM89" s="381"/>
      <c r="UEU89" s="392"/>
      <c r="UEV89" s="381"/>
      <c r="UFD89" s="392"/>
      <c r="UFE89" s="381"/>
      <c r="UFM89" s="392"/>
      <c r="UFN89" s="381"/>
      <c r="UFV89" s="392"/>
      <c r="UFW89" s="381"/>
      <c r="UGE89" s="392"/>
      <c r="UGF89" s="381"/>
      <c r="UGN89" s="392"/>
      <c r="UGO89" s="381"/>
      <c r="UGW89" s="392"/>
      <c r="UGX89" s="381"/>
      <c r="UHF89" s="392"/>
      <c r="UHG89" s="381"/>
      <c r="UHO89" s="392"/>
      <c r="UHP89" s="381"/>
      <c r="UHX89" s="392"/>
      <c r="UHY89" s="381"/>
      <c r="UIG89" s="392"/>
      <c r="UIH89" s="381"/>
      <c r="UIP89" s="392"/>
      <c r="UIQ89" s="381"/>
      <c r="UIY89" s="392"/>
      <c r="UIZ89" s="381"/>
      <c r="UJH89" s="392"/>
      <c r="UJI89" s="381"/>
      <c r="UJQ89" s="392"/>
      <c r="UJR89" s="381"/>
      <c r="UJZ89" s="392"/>
      <c r="UKA89" s="381"/>
      <c r="UKI89" s="392"/>
      <c r="UKJ89" s="381"/>
      <c r="UKR89" s="392"/>
      <c r="UKS89" s="381"/>
      <c r="ULA89" s="392"/>
      <c r="ULB89" s="381"/>
      <c r="ULJ89" s="392"/>
      <c r="ULK89" s="381"/>
      <c r="ULS89" s="392"/>
      <c r="ULT89" s="381"/>
      <c r="UMB89" s="392"/>
      <c r="UMC89" s="381"/>
      <c r="UMK89" s="392"/>
      <c r="UML89" s="381"/>
      <c r="UMT89" s="392"/>
      <c r="UMU89" s="381"/>
      <c r="UNC89" s="392"/>
      <c r="UND89" s="381"/>
      <c r="UNL89" s="392"/>
      <c r="UNM89" s="381"/>
      <c r="UNU89" s="392"/>
      <c r="UNV89" s="381"/>
      <c r="UOD89" s="392"/>
      <c r="UOE89" s="381"/>
      <c r="UOM89" s="392"/>
      <c r="UON89" s="381"/>
      <c r="UOV89" s="392"/>
      <c r="UOW89" s="381"/>
      <c r="UPE89" s="392"/>
      <c r="UPF89" s="381"/>
      <c r="UPN89" s="392"/>
      <c r="UPO89" s="381"/>
      <c r="UPW89" s="392"/>
      <c r="UPX89" s="381"/>
      <c r="UQF89" s="392"/>
      <c r="UQG89" s="381"/>
      <c r="UQO89" s="392"/>
      <c r="UQP89" s="381"/>
      <c r="UQX89" s="392"/>
      <c r="UQY89" s="381"/>
      <c r="URG89" s="392"/>
      <c r="URH89" s="381"/>
      <c r="URP89" s="392"/>
      <c r="URQ89" s="381"/>
      <c r="URY89" s="392"/>
      <c r="URZ89" s="381"/>
      <c r="USH89" s="392"/>
      <c r="USI89" s="381"/>
      <c r="USQ89" s="392"/>
      <c r="USR89" s="381"/>
      <c r="USZ89" s="392"/>
      <c r="UTA89" s="381"/>
      <c r="UTI89" s="392"/>
      <c r="UTJ89" s="381"/>
      <c r="UTR89" s="392"/>
      <c r="UTS89" s="381"/>
      <c r="UUA89" s="392"/>
      <c r="UUB89" s="381"/>
      <c r="UUJ89" s="392"/>
      <c r="UUK89" s="381"/>
      <c r="UUS89" s="392"/>
      <c r="UUT89" s="381"/>
      <c r="UVB89" s="392"/>
      <c r="UVC89" s="381"/>
      <c r="UVK89" s="392"/>
      <c r="UVL89" s="381"/>
      <c r="UVT89" s="392"/>
      <c r="UVU89" s="381"/>
      <c r="UWC89" s="392"/>
      <c r="UWD89" s="381"/>
      <c r="UWL89" s="392"/>
      <c r="UWM89" s="381"/>
      <c r="UWU89" s="392"/>
      <c r="UWV89" s="381"/>
      <c r="UXD89" s="392"/>
      <c r="UXE89" s="381"/>
      <c r="UXM89" s="392"/>
      <c r="UXN89" s="381"/>
      <c r="UXV89" s="392"/>
      <c r="UXW89" s="381"/>
      <c r="UYE89" s="392"/>
      <c r="UYF89" s="381"/>
      <c r="UYN89" s="392"/>
      <c r="UYO89" s="381"/>
      <c r="UYW89" s="392"/>
      <c r="UYX89" s="381"/>
      <c r="UZF89" s="392"/>
      <c r="UZG89" s="381"/>
      <c r="UZO89" s="392"/>
      <c r="UZP89" s="381"/>
      <c r="UZX89" s="392"/>
      <c r="UZY89" s="381"/>
      <c r="VAG89" s="392"/>
      <c r="VAH89" s="381"/>
      <c r="VAP89" s="392"/>
      <c r="VAQ89" s="381"/>
      <c r="VAY89" s="392"/>
      <c r="VAZ89" s="381"/>
      <c r="VBH89" s="392"/>
      <c r="VBI89" s="381"/>
      <c r="VBQ89" s="392"/>
      <c r="VBR89" s="381"/>
      <c r="VBZ89" s="392"/>
      <c r="VCA89" s="381"/>
      <c r="VCI89" s="392"/>
      <c r="VCJ89" s="381"/>
      <c r="VCR89" s="392"/>
      <c r="VCS89" s="381"/>
      <c r="VDA89" s="392"/>
      <c r="VDB89" s="381"/>
      <c r="VDJ89" s="392"/>
      <c r="VDK89" s="381"/>
      <c r="VDS89" s="392"/>
      <c r="VDT89" s="381"/>
      <c r="VEB89" s="392"/>
      <c r="VEC89" s="381"/>
      <c r="VEK89" s="392"/>
      <c r="VEL89" s="381"/>
      <c r="VET89" s="392"/>
      <c r="VEU89" s="381"/>
      <c r="VFC89" s="392"/>
      <c r="VFD89" s="381"/>
      <c r="VFL89" s="392"/>
      <c r="VFM89" s="381"/>
      <c r="VFU89" s="392"/>
      <c r="VFV89" s="381"/>
      <c r="VGD89" s="392"/>
      <c r="VGE89" s="381"/>
      <c r="VGM89" s="392"/>
      <c r="VGN89" s="381"/>
      <c r="VGV89" s="392"/>
      <c r="VGW89" s="381"/>
      <c r="VHE89" s="392"/>
      <c r="VHF89" s="381"/>
      <c r="VHN89" s="392"/>
      <c r="VHO89" s="381"/>
      <c r="VHW89" s="392"/>
      <c r="VHX89" s="381"/>
      <c r="VIF89" s="392"/>
      <c r="VIG89" s="381"/>
      <c r="VIO89" s="392"/>
      <c r="VIP89" s="381"/>
      <c r="VIX89" s="392"/>
      <c r="VIY89" s="381"/>
      <c r="VJG89" s="392"/>
      <c r="VJH89" s="381"/>
      <c r="VJP89" s="392"/>
      <c r="VJQ89" s="381"/>
      <c r="VJY89" s="392"/>
      <c r="VJZ89" s="381"/>
      <c r="VKH89" s="392"/>
      <c r="VKI89" s="381"/>
      <c r="VKQ89" s="392"/>
      <c r="VKR89" s="381"/>
      <c r="VKZ89" s="392"/>
      <c r="VLA89" s="381"/>
      <c r="VLI89" s="392"/>
      <c r="VLJ89" s="381"/>
      <c r="VLR89" s="392"/>
      <c r="VLS89" s="381"/>
      <c r="VMA89" s="392"/>
      <c r="VMB89" s="381"/>
      <c r="VMJ89" s="392"/>
      <c r="VMK89" s="381"/>
      <c r="VMS89" s="392"/>
      <c r="VMT89" s="381"/>
      <c r="VNB89" s="392"/>
      <c r="VNC89" s="381"/>
      <c r="VNK89" s="392"/>
      <c r="VNL89" s="381"/>
      <c r="VNT89" s="392"/>
      <c r="VNU89" s="381"/>
      <c r="VOC89" s="392"/>
      <c r="VOD89" s="381"/>
      <c r="VOL89" s="392"/>
      <c r="VOM89" s="381"/>
      <c r="VOU89" s="392"/>
      <c r="VOV89" s="381"/>
      <c r="VPD89" s="392"/>
      <c r="VPE89" s="381"/>
      <c r="VPM89" s="392"/>
      <c r="VPN89" s="381"/>
      <c r="VPV89" s="392"/>
      <c r="VPW89" s="381"/>
      <c r="VQE89" s="392"/>
      <c r="VQF89" s="381"/>
      <c r="VQN89" s="392"/>
      <c r="VQO89" s="381"/>
      <c r="VQW89" s="392"/>
      <c r="VQX89" s="381"/>
      <c r="VRF89" s="392"/>
      <c r="VRG89" s="381"/>
      <c r="VRO89" s="392"/>
      <c r="VRP89" s="381"/>
      <c r="VRX89" s="392"/>
      <c r="VRY89" s="381"/>
      <c r="VSG89" s="392"/>
      <c r="VSH89" s="381"/>
      <c r="VSP89" s="392"/>
      <c r="VSQ89" s="381"/>
      <c r="VSY89" s="392"/>
      <c r="VSZ89" s="381"/>
      <c r="VTH89" s="392"/>
      <c r="VTI89" s="381"/>
      <c r="VTQ89" s="392"/>
      <c r="VTR89" s="381"/>
      <c r="VTZ89" s="392"/>
      <c r="VUA89" s="381"/>
      <c r="VUI89" s="392"/>
      <c r="VUJ89" s="381"/>
      <c r="VUR89" s="392"/>
      <c r="VUS89" s="381"/>
      <c r="VVA89" s="392"/>
      <c r="VVB89" s="381"/>
      <c r="VVJ89" s="392"/>
      <c r="VVK89" s="381"/>
      <c r="VVS89" s="392"/>
      <c r="VVT89" s="381"/>
      <c r="VWB89" s="392"/>
      <c r="VWC89" s="381"/>
      <c r="VWK89" s="392"/>
      <c r="VWL89" s="381"/>
      <c r="VWT89" s="392"/>
      <c r="VWU89" s="381"/>
      <c r="VXC89" s="392"/>
      <c r="VXD89" s="381"/>
      <c r="VXL89" s="392"/>
      <c r="VXM89" s="381"/>
      <c r="VXU89" s="392"/>
      <c r="VXV89" s="381"/>
      <c r="VYD89" s="392"/>
      <c r="VYE89" s="381"/>
      <c r="VYM89" s="392"/>
      <c r="VYN89" s="381"/>
      <c r="VYV89" s="392"/>
      <c r="VYW89" s="381"/>
      <c r="VZE89" s="392"/>
      <c r="VZF89" s="381"/>
      <c r="VZN89" s="392"/>
      <c r="VZO89" s="381"/>
      <c r="VZW89" s="392"/>
      <c r="VZX89" s="381"/>
      <c r="WAF89" s="392"/>
      <c r="WAG89" s="381"/>
      <c r="WAO89" s="392"/>
      <c r="WAP89" s="381"/>
      <c r="WAX89" s="392"/>
      <c r="WAY89" s="381"/>
      <c r="WBG89" s="392"/>
      <c r="WBH89" s="381"/>
      <c r="WBP89" s="392"/>
      <c r="WBQ89" s="381"/>
      <c r="WBY89" s="392"/>
      <c r="WBZ89" s="381"/>
      <c r="WCH89" s="392"/>
      <c r="WCI89" s="381"/>
      <c r="WCQ89" s="392"/>
      <c r="WCR89" s="381"/>
      <c r="WCZ89" s="392"/>
      <c r="WDA89" s="381"/>
      <c r="WDI89" s="392"/>
      <c r="WDJ89" s="381"/>
      <c r="WDR89" s="392"/>
      <c r="WDS89" s="381"/>
      <c r="WEA89" s="392"/>
      <c r="WEB89" s="381"/>
      <c r="WEJ89" s="392"/>
      <c r="WEK89" s="381"/>
      <c r="WES89" s="392"/>
      <c r="WET89" s="381"/>
      <c r="WFB89" s="392"/>
      <c r="WFC89" s="381"/>
      <c r="WFK89" s="392"/>
      <c r="WFL89" s="381"/>
      <c r="WFT89" s="392"/>
      <c r="WFU89" s="381"/>
      <c r="WGC89" s="392"/>
      <c r="WGD89" s="381"/>
      <c r="WGL89" s="392"/>
      <c r="WGM89" s="381"/>
      <c r="WGU89" s="392"/>
      <c r="WGV89" s="381"/>
      <c r="WHD89" s="392"/>
      <c r="WHE89" s="381"/>
      <c r="WHM89" s="392"/>
      <c r="WHN89" s="381"/>
      <c r="WHV89" s="392"/>
      <c r="WHW89" s="381"/>
      <c r="WIE89" s="392"/>
      <c r="WIF89" s="381"/>
      <c r="WIN89" s="392"/>
      <c r="WIO89" s="381"/>
      <c r="WIW89" s="392"/>
      <c r="WIX89" s="381"/>
      <c r="WJF89" s="392"/>
      <c r="WJG89" s="381"/>
      <c r="WJO89" s="392"/>
      <c r="WJP89" s="381"/>
      <c r="WJX89" s="392"/>
      <c r="WJY89" s="381"/>
      <c r="WKG89" s="392"/>
      <c r="WKH89" s="381"/>
      <c r="WKP89" s="392"/>
      <c r="WKQ89" s="381"/>
      <c r="WKY89" s="392"/>
      <c r="WKZ89" s="381"/>
      <c r="WLH89" s="392"/>
      <c r="WLI89" s="381"/>
      <c r="WLQ89" s="392"/>
      <c r="WLR89" s="381"/>
      <c r="WLZ89" s="392"/>
      <c r="WMA89" s="381"/>
      <c r="WMI89" s="392"/>
      <c r="WMJ89" s="381"/>
      <c r="WMR89" s="392"/>
      <c r="WMS89" s="381"/>
      <c r="WNA89" s="392"/>
      <c r="WNB89" s="381"/>
      <c r="WNJ89" s="392"/>
      <c r="WNK89" s="381"/>
      <c r="WNS89" s="392"/>
      <c r="WNT89" s="381"/>
      <c r="WOB89" s="392"/>
      <c r="WOC89" s="381"/>
      <c r="WOK89" s="392"/>
      <c r="WOL89" s="381"/>
      <c r="WOT89" s="392"/>
      <c r="WOU89" s="381"/>
      <c r="WPC89" s="392"/>
      <c r="WPD89" s="381"/>
      <c r="WPL89" s="392"/>
      <c r="WPM89" s="381"/>
      <c r="WPU89" s="392"/>
      <c r="WPV89" s="381"/>
      <c r="WQD89" s="392"/>
      <c r="WQE89" s="381"/>
      <c r="WQM89" s="392"/>
      <c r="WQN89" s="381"/>
      <c r="WQV89" s="392"/>
      <c r="WQW89" s="381"/>
      <c r="WRE89" s="392"/>
      <c r="WRF89" s="381"/>
      <c r="WRN89" s="392"/>
      <c r="WRO89" s="381"/>
      <c r="WRW89" s="392"/>
      <c r="WRX89" s="381"/>
      <c r="WSF89" s="392"/>
      <c r="WSG89" s="381"/>
      <c r="WSO89" s="392"/>
      <c r="WSP89" s="381"/>
      <c r="WSX89" s="392"/>
      <c r="WSY89" s="381"/>
      <c r="WTG89" s="392"/>
      <c r="WTH89" s="381"/>
      <c r="WTP89" s="392"/>
      <c r="WTQ89" s="381"/>
      <c r="WTY89" s="392"/>
      <c r="WTZ89" s="381"/>
      <c r="WUH89" s="392"/>
      <c r="WUI89" s="381"/>
      <c r="WUQ89" s="392"/>
      <c r="WUR89" s="381"/>
      <c r="WUZ89" s="392"/>
      <c r="WVA89" s="381"/>
      <c r="WVI89" s="392"/>
      <c r="WVJ89" s="381"/>
      <c r="WVR89" s="392"/>
      <c r="WVS89" s="381"/>
      <c r="WWA89" s="392"/>
      <c r="WWB89" s="381"/>
      <c r="WWJ89" s="392"/>
      <c r="WWK89" s="381"/>
      <c r="WWS89" s="392"/>
      <c r="WWT89" s="381"/>
      <c r="WXB89" s="392"/>
      <c r="WXC89" s="381"/>
      <c r="WXK89" s="392"/>
      <c r="WXL89" s="381"/>
      <c r="WXT89" s="392"/>
      <c r="WXU89" s="381"/>
      <c r="WYC89" s="392"/>
      <c r="WYD89" s="381"/>
      <c r="WYL89" s="392"/>
      <c r="WYM89" s="381"/>
      <c r="WYU89" s="392"/>
      <c r="WYV89" s="381"/>
      <c r="WZD89" s="392"/>
      <c r="WZE89" s="381"/>
      <c r="WZM89" s="392"/>
      <c r="WZN89" s="381"/>
      <c r="WZV89" s="392"/>
      <c r="WZW89" s="381"/>
      <c r="XAE89" s="392"/>
      <c r="XAF89" s="381"/>
      <c r="XAN89" s="392"/>
      <c r="XAO89" s="381"/>
      <c r="XAW89" s="392"/>
      <c r="XAX89" s="381"/>
      <c r="XBF89" s="392"/>
      <c r="XBG89" s="381"/>
      <c r="XBO89" s="392"/>
      <c r="XBP89" s="381"/>
      <c r="XBX89" s="392"/>
      <c r="XBY89" s="381"/>
      <c r="XCG89" s="392"/>
      <c r="XCH89" s="381"/>
      <c r="XCP89" s="392"/>
      <c r="XCQ89" s="381"/>
      <c r="XCY89" s="392"/>
      <c r="XCZ89" s="381"/>
      <c r="XDH89" s="392"/>
      <c r="XDI89" s="381"/>
      <c r="XDQ89" s="392"/>
      <c r="XDR89" s="381"/>
      <c r="XDZ89" s="392"/>
      <c r="XEA89" s="381"/>
      <c r="XEI89" s="392"/>
      <c r="XEJ89" s="381"/>
      <c r="XER89" s="392"/>
      <c r="XES89" s="381"/>
      <c r="XFA89" s="392"/>
      <c r="XFB89" s="381"/>
    </row>
    <row r="90" spans="1:1019 1027:2045 2053:3071 3079:5114 5122:6140 6148:7166 7174:8192 8200:9209 9217:10235 10243:11261 11269:12287 12295:14330 14338:15356 15364:16382" s="378" customFormat="1">
      <c r="A90" s="392"/>
      <c r="B90" s="381" t="s">
        <v>39</v>
      </c>
      <c r="J90" s="392"/>
      <c r="K90" s="381"/>
      <c r="S90" s="392"/>
      <c r="T90" s="381"/>
      <c r="AB90" s="392"/>
      <c r="AC90" s="381"/>
      <c r="AK90" s="392"/>
      <c r="AL90" s="381"/>
      <c r="AT90" s="392"/>
      <c r="AU90" s="381"/>
      <c r="BC90" s="392"/>
      <c r="BD90" s="381"/>
      <c r="BL90" s="392"/>
      <c r="BM90" s="381"/>
      <c r="BU90" s="392"/>
      <c r="BV90" s="381"/>
      <c r="CD90" s="392"/>
      <c r="CE90" s="381"/>
      <c r="CM90" s="392"/>
      <c r="CN90" s="381"/>
      <c r="CV90" s="392"/>
      <c r="CW90" s="381"/>
      <c r="DE90" s="392"/>
      <c r="DF90" s="381"/>
      <c r="DN90" s="392"/>
      <c r="DO90" s="381"/>
      <c r="DW90" s="392"/>
      <c r="DX90" s="381"/>
      <c r="EF90" s="392"/>
      <c r="EG90" s="381"/>
      <c r="EO90" s="392"/>
      <c r="EP90" s="381"/>
      <c r="EX90" s="392"/>
      <c r="EY90" s="381"/>
      <c r="FG90" s="392"/>
      <c r="FH90" s="381"/>
      <c r="FP90" s="392"/>
      <c r="FQ90" s="381"/>
      <c r="FY90" s="392"/>
      <c r="FZ90" s="381"/>
      <c r="GH90" s="392"/>
      <c r="GI90" s="381"/>
      <c r="GQ90" s="392"/>
      <c r="GR90" s="381"/>
      <c r="GZ90" s="392"/>
      <c r="HA90" s="381"/>
      <c r="HI90" s="392"/>
      <c r="HJ90" s="381"/>
      <c r="HR90" s="392"/>
      <c r="HS90" s="381"/>
      <c r="IA90" s="392"/>
      <c r="IB90" s="381"/>
      <c r="IJ90" s="392"/>
      <c r="IK90" s="381"/>
      <c r="IS90" s="392"/>
      <c r="IT90" s="381"/>
      <c r="JB90" s="392"/>
      <c r="JC90" s="381"/>
      <c r="JK90" s="392"/>
      <c r="JL90" s="381"/>
      <c r="JT90" s="392"/>
      <c r="JU90" s="381"/>
      <c r="KC90" s="392"/>
      <c r="KD90" s="381"/>
      <c r="KL90" s="392"/>
      <c r="KM90" s="381"/>
      <c r="KU90" s="392"/>
      <c r="KV90" s="381"/>
      <c r="LD90" s="392"/>
      <c r="LE90" s="381"/>
      <c r="LM90" s="392"/>
      <c r="LN90" s="381"/>
      <c r="LV90" s="392"/>
      <c r="LW90" s="381"/>
      <c r="ME90" s="392"/>
      <c r="MF90" s="381"/>
      <c r="MN90" s="392"/>
      <c r="MO90" s="381"/>
      <c r="MW90" s="392"/>
      <c r="MX90" s="381"/>
      <c r="NF90" s="392"/>
      <c r="NG90" s="381"/>
      <c r="NO90" s="392"/>
      <c r="NP90" s="381"/>
      <c r="NX90" s="392"/>
      <c r="NY90" s="381"/>
      <c r="OG90" s="392"/>
      <c r="OH90" s="381"/>
      <c r="OP90" s="392"/>
      <c r="OQ90" s="381"/>
      <c r="OY90" s="392"/>
      <c r="OZ90" s="381"/>
      <c r="PH90" s="392"/>
      <c r="PI90" s="381"/>
      <c r="PQ90" s="392"/>
      <c r="PR90" s="381"/>
      <c r="PZ90" s="392"/>
      <c r="QA90" s="381"/>
      <c r="QI90" s="392"/>
      <c r="QJ90" s="381"/>
      <c r="QR90" s="392"/>
      <c r="QS90" s="381"/>
      <c r="RA90" s="392"/>
      <c r="RB90" s="381"/>
      <c r="RJ90" s="392"/>
      <c r="RK90" s="381"/>
      <c r="RS90" s="392"/>
      <c r="RT90" s="381"/>
      <c r="SB90" s="392"/>
      <c r="SC90" s="381"/>
      <c r="SK90" s="392"/>
      <c r="SL90" s="381"/>
      <c r="ST90" s="392"/>
      <c r="SU90" s="381"/>
      <c r="TC90" s="392"/>
      <c r="TD90" s="381"/>
      <c r="TL90" s="392"/>
      <c r="TM90" s="381"/>
      <c r="TU90" s="392"/>
      <c r="TV90" s="381"/>
      <c r="UD90" s="392"/>
      <c r="UE90" s="381"/>
      <c r="UM90" s="392"/>
      <c r="UN90" s="381"/>
      <c r="UV90" s="392"/>
      <c r="UW90" s="381"/>
      <c r="VE90" s="392"/>
      <c r="VF90" s="381"/>
      <c r="VN90" s="392"/>
      <c r="VO90" s="381"/>
      <c r="VW90" s="392"/>
      <c r="VX90" s="381"/>
      <c r="WF90" s="392"/>
      <c r="WG90" s="381"/>
      <c r="WO90" s="392"/>
      <c r="WP90" s="381"/>
      <c r="WX90" s="392"/>
      <c r="WY90" s="381"/>
      <c r="XG90" s="392"/>
      <c r="XH90" s="381"/>
      <c r="XP90" s="392"/>
      <c r="XQ90" s="381"/>
      <c r="XY90" s="392"/>
      <c r="XZ90" s="381"/>
      <c r="YH90" s="392"/>
      <c r="YI90" s="381"/>
      <c r="YQ90" s="392"/>
      <c r="YR90" s="381"/>
      <c r="YZ90" s="392"/>
      <c r="ZA90" s="381"/>
      <c r="ZI90" s="392"/>
      <c r="ZJ90" s="381"/>
      <c r="ZR90" s="392"/>
      <c r="ZS90" s="381"/>
      <c r="AAA90" s="392"/>
      <c r="AAB90" s="381"/>
      <c r="AAJ90" s="392"/>
      <c r="AAK90" s="381"/>
      <c r="AAS90" s="392"/>
      <c r="AAT90" s="381"/>
      <c r="ABB90" s="392"/>
      <c r="ABC90" s="381"/>
      <c r="ABK90" s="392"/>
      <c r="ABL90" s="381"/>
      <c r="ABT90" s="392"/>
      <c r="ABU90" s="381"/>
      <c r="ACC90" s="392"/>
      <c r="ACD90" s="381"/>
      <c r="ACL90" s="392"/>
      <c r="ACM90" s="381"/>
      <c r="ACU90" s="392"/>
      <c r="ACV90" s="381"/>
      <c r="ADD90" s="392"/>
      <c r="ADE90" s="381"/>
      <c r="ADM90" s="392"/>
      <c r="ADN90" s="381"/>
      <c r="ADV90" s="392"/>
      <c r="ADW90" s="381"/>
      <c r="AEE90" s="392"/>
      <c r="AEF90" s="381"/>
      <c r="AEN90" s="392"/>
      <c r="AEO90" s="381"/>
      <c r="AEW90" s="392"/>
      <c r="AEX90" s="381"/>
      <c r="AFF90" s="392"/>
      <c r="AFG90" s="381"/>
      <c r="AFO90" s="392"/>
      <c r="AFP90" s="381"/>
      <c r="AFX90" s="392"/>
      <c r="AFY90" s="381"/>
      <c r="AGG90" s="392"/>
      <c r="AGH90" s="381"/>
      <c r="AGP90" s="392"/>
      <c r="AGQ90" s="381"/>
      <c r="AGY90" s="392"/>
      <c r="AGZ90" s="381"/>
      <c r="AHH90" s="392"/>
      <c r="AHI90" s="381"/>
      <c r="AHQ90" s="392"/>
      <c r="AHR90" s="381"/>
      <c r="AHZ90" s="392"/>
      <c r="AIA90" s="381"/>
      <c r="AII90" s="392"/>
      <c r="AIJ90" s="381"/>
      <c r="AIR90" s="392"/>
      <c r="AIS90" s="381"/>
      <c r="AJA90" s="392"/>
      <c r="AJB90" s="381"/>
      <c r="AJJ90" s="392"/>
      <c r="AJK90" s="381"/>
      <c r="AJS90" s="392"/>
      <c r="AJT90" s="381"/>
      <c r="AKB90" s="392"/>
      <c r="AKC90" s="381"/>
      <c r="AKK90" s="392"/>
      <c r="AKL90" s="381"/>
      <c r="AKT90" s="392"/>
      <c r="AKU90" s="381"/>
      <c r="ALC90" s="392"/>
      <c r="ALD90" s="381"/>
      <c r="ALL90" s="392"/>
      <c r="ALM90" s="381"/>
      <c r="ALU90" s="392"/>
      <c r="ALV90" s="381"/>
      <c r="AMD90" s="392"/>
      <c r="AME90" s="381"/>
      <c r="AMM90" s="392"/>
      <c r="AMN90" s="381"/>
      <c r="AMV90" s="392"/>
      <c r="AMW90" s="381"/>
      <c r="ANE90" s="392"/>
      <c r="ANF90" s="381"/>
      <c r="ANN90" s="392"/>
      <c r="ANO90" s="381"/>
      <c r="ANW90" s="392"/>
      <c r="ANX90" s="381"/>
      <c r="AOF90" s="392"/>
      <c r="AOG90" s="381"/>
      <c r="AOO90" s="392"/>
      <c r="AOP90" s="381"/>
      <c r="AOX90" s="392"/>
      <c r="AOY90" s="381"/>
      <c r="APG90" s="392"/>
      <c r="APH90" s="381"/>
      <c r="APP90" s="392"/>
      <c r="APQ90" s="381"/>
      <c r="APY90" s="392"/>
      <c r="APZ90" s="381"/>
      <c r="AQH90" s="392"/>
      <c r="AQI90" s="381"/>
      <c r="AQQ90" s="392"/>
      <c r="AQR90" s="381"/>
      <c r="AQZ90" s="392"/>
      <c r="ARA90" s="381"/>
      <c r="ARI90" s="392"/>
      <c r="ARJ90" s="381"/>
      <c r="ARR90" s="392"/>
      <c r="ARS90" s="381"/>
      <c r="ASA90" s="392"/>
      <c r="ASB90" s="381"/>
      <c r="ASJ90" s="392"/>
      <c r="ASK90" s="381"/>
      <c r="ASS90" s="392"/>
      <c r="AST90" s="381"/>
      <c r="ATB90" s="392"/>
      <c r="ATC90" s="381"/>
      <c r="ATK90" s="392"/>
      <c r="ATL90" s="381"/>
      <c r="ATT90" s="392"/>
      <c r="ATU90" s="381"/>
      <c r="AUC90" s="392"/>
      <c r="AUD90" s="381"/>
      <c r="AUL90" s="392"/>
      <c r="AUM90" s="381"/>
      <c r="AUU90" s="392"/>
      <c r="AUV90" s="381"/>
      <c r="AVD90" s="392"/>
      <c r="AVE90" s="381"/>
      <c r="AVM90" s="392"/>
      <c r="AVN90" s="381"/>
      <c r="AVV90" s="392"/>
      <c r="AVW90" s="381"/>
      <c r="AWE90" s="392"/>
      <c r="AWF90" s="381"/>
      <c r="AWN90" s="392"/>
      <c r="AWO90" s="381"/>
      <c r="AWW90" s="392"/>
      <c r="AWX90" s="381"/>
      <c r="AXF90" s="392"/>
      <c r="AXG90" s="381"/>
      <c r="AXO90" s="392"/>
      <c r="AXP90" s="381"/>
      <c r="AXX90" s="392"/>
      <c r="AXY90" s="381"/>
      <c r="AYG90" s="392"/>
      <c r="AYH90" s="381"/>
      <c r="AYP90" s="392"/>
      <c r="AYQ90" s="381"/>
      <c r="AYY90" s="392"/>
      <c r="AYZ90" s="381"/>
      <c r="AZH90" s="392"/>
      <c r="AZI90" s="381"/>
      <c r="AZQ90" s="392"/>
      <c r="AZR90" s="381"/>
      <c r="AZZ90" s="392"/>
      <c r="BAA90" s="381"/>
      <c r="BAI90" s="392"/>
      <c r="BAJ90" s="381"/>
      <c r="BAR90" s="392"/>
      <c r="BAS90" s="381"/>
      <c r="BBA90" s="392"/>
      <c r="BBB90" s="381"/>
      <c r="BBJ90" s="392"/>
      <c r="BBK90" s="381"/>
      <c r="BBS90" s="392"/>
      <c r="BBT90" s="381"/>
      <c r="BCB90" s="392"/>
      <c r="BCC90" s="381"/>
      <c r="BCK90" s="392"/>
      <c r="BCL90" s="381"/>
      <c r="BCT90" s="392"/>
      <c r="BCU90" s="381"/>
      <c r="BDC90" s="392"/>
      <c r="BDD90" s="381"/>
      <c r="BDL90" s="392"/>
      <c r="BDM90" s="381"/>
      <c r="BDU90" s="392"/>
      <c r="BDV90" s="381"/>
      <c r="BED90" s="392"/>
      <c r="BEE90" s="381"/>
      <c r="BEM90" s="392"/>
      <c r="BEN90" s="381"/>
      <c r="BEV90" s="392"/>
      <c r="BEW90" s="381"/>
      <c r="BFE90" s="392"/>
      <c r="BFF90" s="381"/>
      <c r="BFN90" s="392"/>
      <c r="BFO90" s="381"/>
      <c r="BFW90" s="392"/>
      <c r="BFX90" s="381"/>
      <c r="BGF90" s="392"/>
      <c r="BGG90" s="381"/>
      <c r="BGO90" s="392"/>
      <c r="BGP90" s="381"/>
      <c r="BGX90" s="392"/>
      <c r="BGY90" s="381"/>
      <c r="BHG90" s="392"/>
      <c r="BHH90" s="381"/>
      <c r="BHP90" s="392"/>
      <c r="BHQ90" s="381"/>
      <c r="BHY90" s="392"/>
      <c r="BHZ90" s="381"/>
      <c r="BIH90" s="392"/>
      <c r="BII90" s="381"/>
      <c r="BIQ90" s="392"/>
      <c r="BIR90" s="381"/>
      <c r="BIZ90" s="392"/>
      <c r="BJA90" s="381"/>
      <c r="BJI90" s="392"/>
      <c r="BJJ90" s="381"/>
      <c r="BJR90" s="392"/>
      <c r="BJS90" s="381"/>
      <c r="BKA90" s="392"/>
      <c r="BKB90" s="381"/>
      <c r="BKJ90" s="392"/>
      <c r="BKK90" s="381"/>
      <c r="BKS90" s="392"/>
      <c r="BKT90" s="381"/>
      <c r="BLB90" s="392"/>
      <c r="BLC90" s="381"/>
      <c r="BLK90" s="392"/>
      <c r="BLL90" s="381"/>
      <c r="BLT90" s="392"/>
      <c r="BLU90" s="381"/>
      <c r="BMC90" s="392"/>
      <c r="BMD90" s="381"/>
      <c r="BML90" s="392"/>
      <c r="BMM90" s="381"/>
      <c r="BMU90" s="392"/>
      <c r="BMV90" s="381"/>
      <c r="BND90" s="392"/>
      <c r="BNE90" s="381"/>
      <c r="BNM90" s="392"/>
      <c r="BNN90" s="381"/>
      <c r="BNV90" s="392"/>
      <c r="BNW90" s="381"/>
      <c r="BOE90" s="392"/>
      <c r="BOF90" s="381"/>
      <c r="BON90" s="392"/>
      <c r="BOO90" s="381"/>
      <c r="BOW90" s="392"/>
      <c r="BOX90" s="381"/>
      <c r="BPF90" s="392"/>
      <c r="BPG90" s="381"/>
      <c r="BPO90" s="392"/>
      <c r="BPP90" s="381"/>
      <c r="BPX90" s="392"/>
      <c r="BPY90" s="381"/>
      <c r="BQG90" s="392"/>
      <c r="BQH90" s="381"/>
      <c r="BQP90" s="392"/>
      <c r="BQQ90" s="381"/>
      <c r="BQY90" s="392"/>
      <c r="BQZ90" s="381"/>
      <c r="BRH90" s="392"/>
      <c r="BRI90" s="381"/>
      <c r="BRQ90" s="392"/>
      <c r="BRR90" s="381"/>
      <c r="BRZ90" s="392"/>
      <c r="BSA90" s="381"/>
      <c r="BSI90" s="392"/>
      <c r="BSJ90" s="381"/>
      <c r="BSR90" s="392"/>
      <c r="BSS90" s="381"/>
      <c r="BTA90" s="392"/>
      <c r="BTB90" s="381"/>
      <c r="BTJ90" s="392"/>
      <c r="BTK90" s="381"/>
      <c r="BTS90" s="392"/>
      <c r="BTT90" s="381"/>
      <c r="BUB90" s="392"/>
      <c r="BUC90" s="381"/>
      <c r="BUK90" s="392"/>
      <c r="BUL90" s="381"/>
      <c r="BUT90" s="392"/>
      <c r="BUU90" s="381"/>
      <c r="BVC90" s="392"/>
      <c r="BVD90" s="381"/>
      <c r="BVL90" s="392"/>
      <c r="BVM90" s="381"/>
      <c r="BVU90" s="392"/>
      <c r="BVV90" s="381"/>
      <c r="BWD90" s="392"/>
      <c r="BWE90" s="381"/>
      <c r="BWM90" s="392"/>
      <c r="BWN90" s="381"/>
      <c r="BWV90" s="392"/>
      <c r="BWW90" s="381"/>
      <c r="BXE90" s="392"/>
      <c r="BXF90" s="381"/>
      <c r="BXN90" s="392"/>
      <c r="BXO90" s="381"/>
      <c r="BXW90" s="392"/>
      <c r="BXX90" s="381"/>
      <c r="BYF90" s="392"/>
      <c r="BYG90" s="381"/>
      <c r="BYO90" s="392"/>
      <c r="BYP90" s="381"/>
      <c r="BYX90" s="392"/>
      <c r="BYY90" s="381"/>
      <c r="BZG90" s="392"/>
      <c r="BZH90" s="381"/>
      <c r="BZP90" s="392"/>
      <c r="BZQ90" s="381"/>
      <c r="BZY90" s="392"/>
      <c r="BZZ90" s="381"/>
      <c r="CAH90" s="392"/>
      <c r="CAI90" s="381"/>
      <c r="CAQ90" s="392"/>
      <c r="CAR90" s="381"/>
      <c r="CAZ90" s="392"/>
      <c r="CBA90" s="381"/>
      <c r="CBI90" s="392"/>
      <c r="CBJ90" s="381"/>
      <c r="CBR90" s="392"/>
      <c r="CBS90" s="381"/>
      <c r="CCA90" s="392"/>
      <c r="CCB90" s="381"/>
      <c r="CCJ90" s="392"/>
      <c r="CCK90" s="381"/>
      <c r="CCS90" s="392"/>
      <c r="CCT90" s="381"/>
      <c r="CDB90" s="392"/>
      <c r="CDC90" s="381"/>
      <c r="CDK90" s="392"/>
      <c r="CDL90" s="381"/>
      <c r="CDT90" s="392"/>
      <c r="CDU90" s="381"/>
      <c r="CEC90" s="392"/>
      <c r="CED90" s="381"/>
      <c r="CEL90" s="392"/>
      <c r="CEM90" s="381"/>
      <c r="CEU90" s="392"/>
      <c r="CEV90" s="381"/>
      <c r="CFD90" s="392"/>
      <c r="CFE90" s="381"/>
      <c r="CFM90" s="392"/>
      <c r="CFN90" s="381"/>
      <c r="CFV90" s="392"/>
      <c r="CFW90" s="381"/>
      <c r="CGE90" s="392"/>
      <c r="CGF90" s="381"/>
      <c r="CGN90" s="392"/>
      <c r="CGO90" s="381"/>
      <c r="CGW90" s="392"/>
      <c r="CGX90" s="381"/>
      <c r="CHF90" s="392"/>
      <c r="CHG90" s="381"/>
      <c r="CHO90" s="392"/>
      <c r="CHP90" s="381"/>
      <c r="CHX90" s="392"/>
      <c r="CHY90" s="381"/>
      <c r="CIG90" s="392"/>
      <c r="CIH90" s="381"/>
      <c r="CIP90" s="392"/>
      <c r="CIQ90" s="381"/>
      <c r="CIY90" s="392"/>
      <c r="CIZ90" s="381"/>
      <c r="CJH90" s="392"/>
      <c r="CJI90" s="381"/>
      <c r="CJQ90" s="392"/>
      <c r="CJR90" s="381"/>
      <c r="CJZ90" s="392"/>
      <c r="CKA90" s="381"/>
      <c r="CKI90" s="392"/>
      <c r="CKJ90" s="381"/>
      <c r="CKR90" s="392"/>
      <c r="CKS90" s="381"/>
      <c r="CLA90" s="392"/>
      <c r="CLB90" s="381"/>
      <c r="CLJ90" s="392"/>
      <c r="CLK90" s="381"/>
      <c r="CLS90" s="392"/>
      <c r="CLT90" s="381"/>
      <c r="CMB90" s="392"/>
      <c r="CMC90" s="381"/>
      <c r="CMK90" s="392"/>
      <c r="CML90" s="381"/>
      <c r="CMT90" s="392"/>
      <c r="CMU90" s="381"/>
      <c r="CNC90" s="392"/>
      <c r="CND90" s="381"/>
      <c r="CNL90" s="392"/>
      <c r="CNM90" s="381"/>
      <c r="CNU90" s="392"/>
      <c r="CNV90" s="381"/>
      <c r="COD90" s="392"/>
      <c r="COE90" s="381"/>
      <c r="COM90" s="392"/>
      <c r="CON90" s="381"/>
      <c r="COV90" s="392"/>
      <c r="COW90" s="381"/>
      <c r="CPE90" s="392"/>
      <c r="CPF90" s="381"/>
      <c r="CPN90" s="392"/>
      <c r="CPO90" s="381"/>
      <c r="CPW90" s="392"/>
      <c r="CPX90" s="381"/>
      <c r="CQF90" s="392"/>
      <c r="CQG90" s="381"/>
      <c r="CQO90" s="392"/>
      <c r="CQP90" s="381"/>
      <c r="CQX90" s="392"/>
      <c r="CQY90" s="381"/>
      <c r="CRG90" s="392"/>
      <c r="CRH90" s="381"/>
      <c r="CRP90" s="392"/>
      <c r="CRQ90" s="381"/>
      <c r="CRY90" s="392"/>
      <c r="CRZ90" s="381"/>
      <c r="CSH90" s="392"/>
      <c r="CSI90" s="381"/>
      <c r="CSQ90" s="392"/>
      <c r="CSR90" s="381"/>
      <c r="CSZ90" s="392"/>
      <c r="CTA90" s="381"/>
      <c r="CTI90" s="392"/>
      <c r="CTJ90" s="381"/>
      <c r="CTR90" s="392"/>
      <c r="CTS90" s="381"/>
      <c r="CUA90" s="392"/>
      <c r="CUB90" s="381"/>
      <c r="CUJ90" s="392"/>
      <c r="CUK90" s="381"/>
      <c r="CUS90" s="392"/>
      <c r="CUT90" s="381"/>
      <c r="CVB90" s="392"/>
      <c r="CVC90" s="381"/>
      <c r="CVK90" s="392"/>
      <c r="CVL90" s="381"/>
      <c r="CVT90" s="392"/>
      <c r="CVU90" s="381"/>
      <c r="CWC90" s="392"/>
      <c r="CWD90" s="381"/>
      <c r="CWL90" s="392"/>
      <c r="CWM90" s="381"/>
      <c r="CWU90" s="392"/>
      <c r="CWV90" s="381"/>
      <c r="CXD90" s="392"/>
      <c r="CXE90" s="381"/>
      <c r="CXM90" s="392"/>
      <c r="CXN90" s="381"/>
      <c r="CXV90" s="392"/>
      <c r="CXW90" s="381"/>
      <c r="CYE90" s="392"/>
      <c r="CYF90" s="381"/>
      <c r="CYN90" s="392"/>
      <c r="CYO90" s="381"/>
      <c r="CYW90" s="392"/>
      <c r="CYX90" s="381"/>
      <c r="CZF90" s="392"/>
      <c r="CZG90" s="381"/>
      <c r="CZO90" s="392"/>
      <c r="CZP90" s="381"/>
      <c r="CZX90" s="392"/>
      <c r="CZY90" s="381"/>
      <c r="DAG90" s="392"/>
      <c r="DAH90" s="381"/>
      <c r="DAP90" s="392"/>
      <c r="DAQ90" s="381"/>
      <c r="DAY90" s="392"/>
      <c r="DAZ90" s="381"/>
      <c r="DBH90" s="392"/>
      <c r="DBI90" s="381"/>
      <c r="DBQ90" s="392"/>
      <c r="DBR90" s="381"/>
      <c r="DBZ90" s="392"/>
      <c r="DCA90" s="381"/>
      <c r="DCI90" s="392"/>
      <c r="DCJ90" s="381"/>
      <c r="DCR90" s="392"/>
      <c r="DCS90" s="381"/>
      <c r="DDA90" s="392"/>
      <c r="DDB90" s="381"/>
      <c r="DDJ90" s="392"/>
      <c r="DDK90" s="381"/>
      <c r="DDS90" s="392"/>
      <c r="DDT90" s="381"/>
      <c r="DEB90" s="392"/>
      <c r="DEC90" s="381"/>
      <c r="DEK90" s="392"/>
      <c r="DEL90" s="381"/>
      <c r="DET90" s="392"/>
      <c r="DEU90" s="381"/>
      <c r="DFC90" s="392"/>
      <c r="DFD90" s="381"/>
      <c r="DFL90" s="392"/>
      <c r="DFM90" s="381"/>
      <c r="DFU90" s="392"/>
      <c r="DFV90" s="381"/>
      <c r="DGD90" s="392"/>
      <c r="DGE90" s="381"/>
      <c r="DGM90" s="392"/>
      <c r="DGN90" s="381"/>
      <c r="DGV90" s="392"/>
      <c r="DGW90" s="381"/>
      <c r="DHE90" s="392"/>
      <c r="DHF90" s="381"/>
      <c r="DHN90" s="392"/>
      <c r="DHO90" s="381"/>
      <c r="DHW90" s="392"/>
      <c r="DHX90" s="381"/>
      <c r="DIF90" s="392"/>
      <c r="DIG90" s="381"/>
      <c r="DIO90" s="392"/>
      <c r="DIP90" s="381"/>
      <c r="DIX90" s="392"/>
      <c r="DIY90" s="381"/>
      <c r="DJG90" s="392"/>
      <c r="DJH90" s="381"/>
      <c r="DJP90" s="392"/>
      <c r="DJQ90" s="381"/>
      <c r="DJY90" s="392"/>
      <c r="DJZ90" s="381"/>
      <c r="DKH90" s="392"/>
      <c r="DKI90" s="381"/>
      <c r="DKQ90" s="392"/>
      <c r="DKR90" s="381"/>
      <c r="DKZ90" s="392"/>
      <c r="DLA90" s="381"/>
      <c r="DLI90" s="392"/>
      <c r="DLJ90" s="381"/>
      <c r="DLR90" s="392"/>
      <c r="DLS90" s="381"/>
      <c r="DMA90" s="392"/>
      <c r="DMB90" s="381"/>
      <c r="DMJ90" s="392"/>
      <c r="DMK90" s="381"/>
      <c r="DMS90" s="392"/>
      <c r="DMT90" s="381"/>
      <c r="DNB90" s="392"/>
      <c r="DNC90" s="381"/>
      <c r="DNK90" s="392"/>
      <c r="DNL90" s="381"/>
      <c r="DNT90" s="392"/>
      <c r="DNU90" s="381"/>
      <c r="DOC90" s="392"/>
      <c r="DOD90" s="381"/>
      <c r="DOL90" s="392"/>
      <c r="DOM90" s="381"/>
      <c r="DOU90" s="392"/>
      <c r="DOV90" s="381"/>
      <c r="DPD90" s="392"/>
      <c r="DPE90" s="381"/>
      <c r="DPM90" s="392"/>
      <c r="DPN90" s="381"/>
      <c r="DPV90" s="392"/>
      <c r="DPW90" s="381"/>
      <c r="DQE90" s="392"/>
      <c r="DQF90" s="381"/>
      <c r="DQN90" s="392"/>
      <c r="DQO90" s="381"/>
      <c r="DQW90" s="392"/>
      <c r="DQX90" s="381"/>
      <c r="DRF90" s="392"/>
      <c r="DRG90" s="381"/>
      <c r="DRO90" s="392"/>
      <c r="DRP90" s="381"/>
      <c r="DRX90" s="392"/>
      <c r="DRY90" s="381"/>
      <c r="DSG90" s="392"/>
      <c r="DSH90" s="381"/>
      <c r="DSP90" s="392"/>
      <c r="DSQ90" s="381"/>
      <c r="DSY90" s="392"/>
      <c r="DSZ90" s="381"/>
      <c r="DTH90" s="392"/>
      <c r="DTI90" s="381"/>
      <c r="DTQ90" s="392"/>
      <c r="DTR90" s="381"/>
      <c r="DTZ90" s="392"/>
      <c r="DUA90" s="381"/>
      <c r="DUI90" s="392"/>
      <c r="DUJ90" s="381"/>
      <c r="DUR90" s="392"/>
      <c r="DUS90" s="381"/>
      <c r="DVA90" s="392"/>
      <c r="DVB90" s="381"/>
      <c r="DVJ90" s="392"/>
      <c r="DVK90" s="381"/>
      <c r="DVS90" s="392"/>
      <c r="DVT90" s="381"/>
      <c r="DWB90" s="392"/>
      <c r="DWC90" s="381"/>
      <c r="DWK90" s="392"/>
      <c r="DWL90" s="381"/>
      <c r="DWT90" s="392"/>
      <c r="DWU90" s="381"/>
      <c r="DXC90" s="392"/>
      <c r="DXD90" s="381"/>
      <c r="DXL90" s="392"/>
      <c r="DXM90" s="381"/>
      <c r="DXU90" s="392"/>
      <c r="DXV90" s="381"/>
      <c r="DYD90" s="392"/>
      <c r="DYE90" s="381"/>
      <c r="DYM90" s="392"/>
      <c r="DYN90" s="381"/>
      <c r="DYV90" s="392"/>
      <c r="DYW90" s="381"/>
      <c r="DZE90" s="392"/>
      <c r="DZF90" s="381"/>
      <c r="DZN90" s="392"/>
      <c r="DZO90" s="381"/>
      <c r="DZW90" s="392"/>
      <c r="DZX90" s="381"/>
      <c r="EAF90" s="392"/>
      <c r="EAG90" s="381"/>
      <c r="EAO90" s="392"/>
      <c r="EAP90" s="381"/>
      <c r="EAX90" s="392"/>
      <c r="EAY90" s="381"/>
      <c r="EBG90" s="392"/>
      <c r="EBH90" s="381"/>
      <c r="EBP90" s="392"/>
      <c r="EBQ90" s="381"/>
      <c r="EBY90" s="392"/>
      <c r="EBZ90" s="381"/>
      <c r="ECH90" s="392"/>
      <c r="ECI90" s="381"/>
      <c r="ECQ90" s="392"/>
      <c r="ECR90" s="381"/>
      <c r="ECZ90" s="392"/>
      <c r="EDA90" s="381"/>
      <c r="EDI90" s="392"/>
      <c r="EDJ90" s="381"/>
      <c r="EDR90" s="392"/>
      <c r="EDS90" s="381"/>
      <c r="EEA90" s="392"/>
      <c r="EEB90" s="381"/>
      <c r="EEJ90" s="392"/>
      <c r="EEK90" s="381"/>
      <c r="EES90" s="392"/>
      <c r="EET90" s="381"/>
      <c r="EFB90" s="392"/>
      <c r="EFC90" s="381"/>
      <c r="EFK90" s="392"/>
      <c r="EFL90" s="381"/>
      <c r="EFT90" s="392"/>
      <c r="EFU90" s="381"/>
      <c r="EGC90" s="392"/>
      <c r="EGD90" s="381"/>
      <c r="EGL90" s="392"/>
      <c r="EGM90" s="381"/>
      <c r="EGU90" s="392"/>
      <c r="EGV90" s="381"/>
      <c r="EHD90" s="392"/>
      <c r="EHE90" s="381"/>
      <c r="EHM90" s="392"/>
      <c r="EHN90" s="381"/>
      <c r="EHV90" s="392"/>
      <c r="EHW90" s="381"/>
      <c r="EIE90" s="392"/>
      <c r="EIF90" s="381"/>
      <c r="EIN90" s="392"/>
      <c r="EIO90" s="381"/>
      <c r="EIW90" s="392"/>
      <c r="EIX90" s="381"/>
      <c r="EJF90" s="392"/>
      <c r="EJG90" s="381"/>
      <c r="EJO90" s="392"/>
      <c r="EJP90" s="381"/>
      <c r="EJX90" s="392"/>
      <c r="EJY90" s="381"/>
      <c r="EKG90" s="392"/>
      <c r="EKH90" s="381"/>
      <c r="EKP90" s="392"/>
      <c r="EKQ90" s="381"/>
      <c r="EKY90" s="392"/>
      <c r="EKZ90" s="381"/>
      <c r="ELH90" s="392"/>
      <c r="ELI90" s="381"/>
      <c r="ELQ90" s="392"/>
      <c r="ELR90" s="381"/>
      <c r="ELZ90" s="392"/>
      <c r="EMA90" s="381"/>
      <c r="EMI90" s="392"/>
      <c r="EMJ90" s="381"/>
      <c r="EMR90" s="392"/>
      <c r="EMS90" s="381"/>
      <c r="ENA90" s="392"/>
      <c r="ENB90" s="381"/>
      <c r="ENJ90" s="392"/>
      <c r="ENK90" s="381"/>
      <c r="ENS90" s="392"/>
      <c r="ENT90" s="381"/>
      <c r="EOB90" s="392"/>
      <c r="EOC90" s="381"/>
      <c r="EOK90" s="392"/>
      <c r="EOL90" s="381"/>
      <c r="EOT90" s="392"/>
      <c r="EOU90" s="381"/>
      <c r="EPC90" s="392"/>
      <c r="EPD90" s="381"/>
      <c r="EPL90" s="392"/>
      <c r="EPM90" s="381"/>
      <c r="EPU90" s="392"/>
      <c r="EPV90" s="381"/>
      <c r="EQD90" s="392"/>
      <c r="EQE90" s="381"/>
      <c r="EQM90" s="392"/>
      <c r="EQN90" s="381"/>
      <c r="EQV90" s="392"/>
      <c r="EQW90" s="381"/>
      <c r="ERE90" s="392"/>
      <c r="ERF90" s="381"/>
      <c r="ERN90" s="392"/>
      <c r="ERO90" s="381"/>
      <c r="ERW90" s="392"/>
      <c r="ERX90" s="381"/>
      <c r="ESF90" s="392"/>
      <c r="ESG90" s="381"/>
      <c r="ESO90" s="392"/>
      <c r="ESP90" s="381"/>
      <c r="ESX90" s="392"/>
      <c r="ESY90" s="381"/>
      <c r="ETG90" s="392"/>
      <c r="ETH90" s="381"/>
      <c r="ETP90" s="392"/>
      <c r="ETQ90" s="381"/>
      <c r="ETY90" s="392"/>
      <c r="ETZ90" s="381"/>
      <c r="EUH90" s="392"/>
      <c r="EUI90" s="381"/>
      <c r="EUQ90" s="392"/>
      <c r="EUR90" s="381"/>
      <c r="EUZ90" s="392"/>
      <c r="EVA90" s="381"/>
      <c r="EVI90" s="392"/>
      <c r="EVJ90" s="381"/>
      <c r="EVR90" s="392"/>
      <c r="EVS90" s="381"/>
      <c r="EWA90" s="392"/>
      <c r="EWB90" s="381"/>
      <c r="EWJ90" s="392"/>
      <c r="EWK90" s="381"/>
      <c r="EWS90" s="392"/>
      <c r="EWT90" s="381"/>
      <c r="EXB90" s="392"/>
      <c r="EXC90" s="381"/>
      <c r="EXK90" s="392"/>
      <c r="EXL90" s="381"/>
      <c r="EXT90" s="392"/>
      <c r="EXU90" s="381"/>
      <c r="EYC90" s="392"/>
      <c r="EYD90" s="381"/>
      <c r="EYL90" s="392"/>
      <c r="EYM90" s="381"/>
      <c r="EYU90" s="392"/>
      <c r="EYV90" s="381"/>
      <c r="EZD90" s="392"/>
      <c r="EZE90" s="381"/>
      <c r="EZM90" s="392"/>
      <c r="EZN90" s="381"/>
      <c r="EZV90" s="392"/>
      <c r="EZW90" s="381"/>
      <c r="FAE90" s="392"/>
      <c r="FAF90" s="381"/>
      <c r="FAN90" s="392"/>
      <c r="FAO90" s="381"/>
      <c r="FAW90" s="392"/>
      <c r="FAX90" s="381"/>
      <c r="FBF90" s="392"/>
      <c r="FBG90" s="381"/>
      <c r="FBO90" s="392"/>
      <c r="FBP90" s="381"/>
      <c r="FBX90" s="392"/>
      <c r="FBY90" s="381"/>
      <c r="FCG90" s="392"/>
      <c r="FCH90" s="381"/>
      <c r="FCP90" s="392"/>
      <c r="FCQ90" s="381"/>
      <c r="FCY90" s="392"/>
      <c r="FCZ90" s="381"/>
      <c r="FDH90" s="392"/>
      <c r="FDI90" s="381"/>
      <c r="FDQ90" s="392"/>
      <c r="FDR90" s="381"/>
      <c r="FDZ90" s="392"/>
      <c r="FEA90" s="381"/>
      <c r="FEI90" s="392"/>
      <c r="FEJ90" s="381"/>
      <c r="FER90" s="392"/>
      <c r="FES90" s="381"/>
      <c r="FFA90" s="392"/>
      <c r="FFB90" s="381"/>
      <c r="FFJ90" s="392"/>
      <c r="FFK90" s="381"/>
      <c r="FFS90" s="392"/>
      <c r="FFT90" s="381"/>
      <c r="FGB90" s="392"/>
      <c r="FGC90" s="381"/>
      <c r="FGK90" s="392"/>
      <c r="FGL90" s="381"/>
      <c r="FGT90" s="392"/>
      <c r="FGU90" s="381"/>
      <c r="FHC90" s="392"/>
      <c r="FHD90" s="381"/>
      <c r="FHL90" s="392"/>
      <c r="FHM90" s="381"/>
      <c r="FHU90" s="392"/>
      <c r="FHV90" s="381"/>
      <c r="FID90" s="392"/>
      <c r="FIE90" s="381"/>
      <c r="FIM90" s="392"/>
      <c r="FIN90" s="381"/>
      <c r="FIV90" s="392"/>
      <c r="FIW90" s="381"/>
      <c r="FJE90" s="392"/>
      <c r="FJF90" s="381"/>
      <c r="FJN90" s="392"/>
      <c r="FJO90" s="381"/>
      <c r="FJW90" s="392"/>
      <c r="FJX90" s="381"/>
      <c r="FKF90" s="392"/>
      <c r="FKG90" s="381"/>
      <c r="FKO90" s="392"/>
      <c r="FKP90" s="381"/>
      <c r="FKX90" s="392"/>
      <c r="FKY90" s="381"/>
      <c r="FLG90" s="392"/>
      <c r="FLH90" s="381"/>
      <c r="FLP90" s="392"/>
      <c r="FLQ90" s="381"/>
      <c r="FLY90" s="392"/>
      <c r="FLZ90" s="381"/>
      <c r="FMH90" s="392"/>
      <c r="FMI90" s="381"/>
      <c r="FMQ90" s="392"/>
      <c r="FMR90" s="381"/>
      <c r="FMZ90" s="392"/>
      <c r="FNA90" s="381"/>
      <c r="FNI90" s="392"/>
      <c r="FNJ90" s="381"/>
      <c r="FNR90" s="392"/>
      <c r="FNS90" s="381"/>
      <c r="FOA90" s="392"/>
      <c r="FOB90" s="381"/>
      <c r="FOJ90" s="392"/>
      <c r="FOK90" s="381"/>
      <c r="FOS90" s="392"/>
      <c r="FOT90" s="381"/>
      <c r="FPB90" s="392"/>
      <c r="FPC90" s="381"/>
      <c r="FPK90" s="392"/>
      <c r="FPL90" s="381"/>
      <c r="FPT90" s="392"/>
      <c r="FPU90" s="381"/>
      <c r="FQC90" s="392"/>
      <c r="FQD90" s="381"/>
      <c r="FQL90" s="392"/>
      <c r="FQM90" s="381"/>
      <c r="FQU90" s="392"/>
      <c r="FQV90" s="381"/>
      <c r="FRD90" s="392"/>
      <c r="FRE90" s="381"/>
      <c r="FRM90" s="392"/>
      <c r="FRN90" s="381"/>
      <c r="FRV90" s="392"/>
      <c r="FRW90" s="381"/>
      <c r="FSE90" s="392"/>
      <c r="FSF90" s="381"/>
      <c r="FSN90" s="392"/>
      <c r="FSO90" s="381"/>
      <c r="FSW90" s="392"/>
      <c r="FSX90" s="381"/>
      <c r="FTF90" s="392"/>
      <c r="FTG90" s="381"/>
      <c r="FTO90" s="392"/>
      <c r="FTP90" s="381"/>
      <c r="FTX90" s="392"/>
      <c r="FTY90" s="381"/>
      <c r="FUG90" s="392"/>
      <c r="FUH90" s="381"/>
      <c r="FUP90" s="392"/>
      <c r="FUQ90" s="381"/>
      <c r="FUY90" s="392"/>
      <c r="FUZ90" s="381"/>
      <c r="FVH90" s="392"/>
      <c r="FVI90" s="381"/>
      <c r="FVQ90" s="392"/>
      <c r="FVR90" s="381"/>
      <c r="FVZ90" s="392"/>
      <c r="FWA90" s="381"/>
      <c r="FWI90" s="392"/>
      <c r="FWJ90" s="381"/>
      <c r="FWR90" s="392"/>
      <c r="FWS90" s="381"/>
      <c r="FXA90" s="392"/>
      <c r="FXB90" s="381"/>
      <c r="FXJ90" s="392"/>
      <c r="FXK90" s="381"/>
      <c r="FXS90" s="392"/>
      <c r="FXT90" s="381"/>
      <c r="FYB90" s="392"/>
      <c r="FYC90" s="381"/>
      <c r="FYK90" s="392"/>
      <c r="FYL90" s="381"/>
      <c r="FYT90" s="392"/>
      <c r="FYU90" s="381"/>
      <c r="FZC90" s="392"/>
      <c r="FZD90" s="381"/>
      <c r="FZL90" s="392"/>
      <c r="FZM90" s="381"/>
      <c r="FZU90" s="392"/>
      <c r="FZV90" s="381"/>
      <c r="GAD90" s="392"/>
      <c r="GAE90" s="381"/>
      <c r="GAM90" s="392"/>
      <c r="GAN90" s="381"/>
      <c r="GAV90" s="392"/>
      <c r="GAW90" s="381"/>
      <c r="GBE90" s="392"/>
      <c r="GBF90" s="381"/>
      <c r="GBN90" s="392"/>
      <c r="GBO90" s="381"/>
      <c r="GBW90" s="392"/>
      <c r="GBX90" s="381"/>
      <c r="GCF90" s="392"/>
      <c r="GCG90" s="381"/>
      <c r="GCO90" s="392"/>
      <c r="GCP90" s="381"/>
      <c r="GCX90" s="392"/>
      <c r="GCY90" s="381"/>
      <c r="GDG90" s="392"/>
      <c r="GDH90" s="381"/>
      <c r="GDP90" s="392"/>
      <c r="GDQ90" s="381"/>
      <c r="GDY90" s="392"/>
      <c r="GDZ90" s="381"/>
      <c r="GEH90" s="392"/>
      <c r="GEI90" s="381"/>
      <c r="GEQ90" s="392"/>
      <c r="GER90" s="381"/>
      <c r="GEZ90" s="392"/>
      <c r="GFA90" s="381"/>
      <c r="GFI90" s="392"/>
      <c r="GFJ90" s="381"/>
      <c r="GFR90" s="392"/>
      <c r="GFS90" s="381"/>
      <c r="GGA90" s="392"/>
      <c r="GGB90" s="381"/>
      <c r="GGJ90" s="392"/>
      <c r="GGK90" s="381"/>
      <c r="GGS90" s="392"/>
      <c r="GGT90" s="381"/>
      <c r="GHB90" s="392"/>
      <c r="GHC90" s="381"/>
      <c r="GHK90" s="392"/>
      <c r="GHL90" s="381"/>
      <c r="GHT90" s="392"/>
      <c r="GHU90" s="381"/>
      <c r="GIC90" s="392"/>
      <c r="GID90" s="381"/>
      <c r="GIL90" s="392"/>
      <c r="GIM90" s="381"/>
      <c r="GIU90" s="392"/>
      <c r="GIV90" s="381"/>
      <c r="GJD90" s="392"/>
      <c r="GJE90" s="381"/>
      <c r="GJM90" s="392"/>
      <c r="GJN90" s="381"/>
      <c r="GJV90" s="392"/>
      <c r="GJW90" s="381"/>
      <c r="GKE90" s="392"/>
      <c r="GKF90" s="381"/>
      <c r="GKN90" s="392"/>
      <c r="GKO90" s="381"/>
      <c r="GKW90" s="392"/>
      <c r="GKX90" s="381"/>
      <c r="GLF90" s="392"/>
      <c r="GLG90" s="381"/>
      <c r="GLO90" s="392"/>
      <c r="GLP90" s="381"/>
      <c r="GLX90" s="392"/>
      <c r="GLY90" s="381"/>
      <c r="GMG90" s="392"/>
      <c r="GMH90" s="381"/>
      <c r="GMP90" s="392"/>
      <c r="GMQ90" s="381"/>
      <c r="GMY90" s="392"/>
      <c r="GMZ90" s="381"/>
      <c r="GNH90" s="392"/>
      <c r="GNI90" s="381"/>
      <c r="GNQ90" s="392"/>
      <c r="GNR90" s="381"/>
      <c r="GNZ90" s="392"/>
      <c r="GOA90" s="381"/>
      <c r="GOI90" s="392"/>
      <c r="GOJ90" s="381"/>
      <c r="GOR90" s="392"/>
      <c r="GOS90" s="381"/>
      <c r="GPA90" s="392"/>
      <c r="GPB90" s="381"/>
      <c r="GPJ90" s="392"/>
      <c r="GPK90" s="381"/>
      <c r="GPS90" s="392"/>
      <c r="GPT90" s="381"/>
      <c r="GQB90" s="392"/>
      <c r="GQC90" s="381"/>
      <c r="GQK90" s="392"/>
      <c r="GQL90" s="381"/>
      <c r="GQT90" s="392"/>
      <c r="GQU90" s="381"/>
      <c r="GRC90" s="392"/>
      <c r="GRD90" s="381"/>
      <c r="GRL90" s="392"/>
      <c r="GRM90" s="381"/>
      <c r="GRU90" s="392"/>
      <c r="GRV90" s="381"/>
      <c r="GSD90" s="392"/>
      <c r="GSE90" s="381"/>
      <c r="GSM90" s="392"/>
      <c r="GSN90" s="381"/>
      <c r="GSV90" s="392"/>
      <c r="GSW90" s="381"/>
      <c r="GTE90" s="392"/>
      <c r="GTF90" s="381"/>
      <c r="GTN90" s="392"/>
      <c r="GTO90" s="381"/>
      <c r="GTW90" s="392"/>
      <c r="GTX90" s="381"/>
      <c r="GUF90" s="392"/>
      <c r="GUG90" s="381"/>
      <c r="GUO90" s="392"/>
      <c r="GUP90" s="381"/>
      <c r="GUX90" s="392"/>
      <c r="GUY90" s="381"/>
      <c r="GVG90" s="392"/>
      <c r="GVH90" s="381"/>
      <c r="GVP90" s="392"/>
      <c r="GVQ90" s="381"/>
      <c r="GVY90" s="392"/>
      <c r="GVZ90" s="381"/>
      <c r="GWH90" s="392"/>
      <c r="GWI90" s="381"/>
      <c r="GWQ90" s="392"/>
      <c r="GWR90" s="381"/>
      <c r="GWZ90" s="392"/>
      <c r="GXA90" s="381"/>
      <c r="GXI90" s="392"/>
      <c r="GXJ90" s="381"/>
      <c r="GXR90" s="392"/>
      <c r="GXS90" s="381"/>
      <c r="GYA90" s="392"/>
      <c r="GYB90" s="381"/>
      <c r="GYJ90" s="392"/>
      <c r="GYK90" s="381"/>
      <c r="GYS90" s="392"/>
      <c r="GYT90" s="381"/>
      <c r="GZB90" s="392"/>
      <c r="GZC90" s="381"/>
      <c r="GZK90" s="392"/>
      <c r="GZL90" s="381"/>
      <c r="GZT90" s="392"/>
      <c r="GZU90" s="381"/>
      <c r="HAC90" s="392"/>
      <c r="HAD90" s="381"/>
      <c r="HAL90" s="392"/>
      <c r="HAM90" s="381"/>
      <c r="HAU90" s="392"/>
      <c r="HAV90" s="381"/>
      <c r="HBD90" s="392"/>
      <c r="HBE90" s="381"/>
      <c r="HBM90" s="392"/>
      <c r="HBN90" s="381"/>
      <c r="HBV90" s="392"/>
      <c r="HBW90" s="381"/>
      <c r="HCE90" s="392"/>
      <c r="HCF90" s="381"/>
      <c r="HCN90" s="392"/>
      <c r="HCO90" s="381"/>
      <c r="HCW90" s="392"/>
      <c r="HCX90" s="381"/>
      <c r="HDF90" s="392"/>
      <c r="HDG90" s="381"/>
      <c r="HDO90" s="392"/>
      <c r="HDP90" s="381"/>
      <c r="HDX90" s="392"/>
      <c r="HDY90" s="381"/>
      <c r="HEG90" s="392"/>
      <c r="HEH90" s="381"/>
      <c r="HEP90" s="392"/>
      <c r="HEQ90" s="381"/>
      <c r="HEY90" s="392"/>
      <c r="HEZ90" s="381"/>
      <c r="HFH90" s="392"/>
      <c r="HFI90" s="381"/>
      <c r="HFQ90" s="392"/>
      <c r="HFR90" s="381"/>
      <c r="HFZ90" s="392"/>
      <c r="HGA90" s="381"/>
      <c r="HGI90" s="392"/>
      <c r="HGJ90" s="381"/>
      <c r="HGR90" s="392"/>
      <c r="HGS90" s="381"/>
      <c r="HHA90" s="392"/>
      <c r="HHB90" s="381"/>
      <c r="HHJ90" s="392"/>
      <c r="HHK90" s="381"/>
      <c r="HHS90" s="392"/>
      <c r="HHT90" s="381"/>
      <c r="HIB90" s="392"/>
      <c r="HIC90" s="381"/>
      <c r="HIK90" s="392"/>
      <c r="HIL90" s="381"/>
      <c r="HIT90" s="392"/>
      <c r="HIU90" s="381"/>
      <c r="HJC90" s="392"/>
      <c r="HJD90" s="381"/>
      <c r="HJL90" s="392"/>
      <c r="HJM90" s="381"/>
      <c r="HJU90" s="392"/>
      <c r="HJV90" s="381"/>
      <c r="HKD90" s="392"/>
      <c r="HKE90" s="381"/>
      <c r="HKM90" s="392"/>
      <c r="HKN90" s="381"/>
      <c r="HKV90" s="392"/>
      <c r="HKW90" s="381"/>
      <c r="HLE90" s="392"/>
      <c r="HLF90" s="381"/>
      <c r="HLN90" s="392"/>
      <c r="HLO90" s="381"/>
      <c r="HLW90" s="392"/>
      <c r="HLX90" s="381"/>
      <c r="HMF90" s="392"/>
      <c r="HMG90" s="381"/>
      <c r="HMO90" s="392"/>
      <c r="HMP90" s="381"/>
      <c r="HMX90" s="392"/>
      <c r="HMY90" s="381"/>
      <c r="HNG90" s="392"/>
      <c r="HNH90" s="381"/>
      <c r="HNP90" s="392"/>
      <c r="HNQ90" s="381"/>
      <c r="HNY90" s="392"/>
      <c r="HNZ90" s="381"/>
      <c r="HOH90" s="392"/>
      <c r="HOI90" s="381"/>
      <c r="HOQ90" s="392"/>
      <c r="HOR90" s="381"/>
      <c r="HOZ90" s="392"/>
      <c r="HPA90" s="381"/>
      <c r="HPI90" s="392"/>
      <c r="HPJ90" s="381"/>
      <c r="HPR90" s="392"/>
      <c r="HPS90" s="381"/>
      <c r="HQA90" s="392"/>
      <c r="HQB90" s="381"/>
      <c r="HQJ90" s="392"/>
      <c r="HQK90" s="381"/>
      <c r="HQS90" s="392"/>
      <c r="HQT90" s="381"/>
      <c r="HRB90" s="392"/>
      <c r="HRC90" s="381"/>
      <c r="HRK90" s="392"/>
      <c r="HRL90" s="381"/>
      <c r="HRT90" s="392"/>
      <c r="HRU90" s="381"/>
      <c r="HSC90" s="392"/>
      <c r="HSD90" s="381"/>
      <c r="HSL90" s="392"/>
      <c r="HSM90" s="381"/>
      <c r="HSU90" s="392"/>
      <c r="HSV90" s="381"/>
      <c r="HTD90" s="392"/>
      <c r="HTE90" s="381"/>
      <c r="HTM90" s="392"/>
      <c r="HTN90" s="381"/>
      <c r="HTV90" s="392"/>
      <c r="HTW90" s="381"/>
      <c r="HUE90" s="392"/>
      <c r="HUF90" s="381"/>
      <c r="HUN90" s="392"/>
      <c r="HUO90" s="381"/>
      <c r="HUW90" s="392"/>
      <c r="HUX90" s="381"/>
      <c r="HVF90" s="392"/>
      <c r="HVG90" s="381"/>
      <c r="HVO90" s="392"/>
      <c r="HVP90" s="381"/>
      <c r="HVX90" s="392"/>
      <c r="HVY90" s="381"/>
      <c r="HWG90" s="392"/>
      <c r="HWH90" s="381"/>
      <c r="HWP90" s="392"/>
      <c r="HWQ90" s="381"/>
      <c r="HWY90" s="392"/>
      <c r="HWZ90" s="381"/>
      <c r="HXH90" s="392"/>
      <c r="HXI90" s="381"/>
      <c r="HXQ90" s="392"/>
      <c r="HXR90" s="381"/>
      <c r="HXZ90" s="392"/>
      <c r="HYA90" s="381"/>
      <c r="HYI90" s="392"/>
      <c r="HYJ90" s="381"/>
      <c r="HYR90" s="392"/>
      <c r="HYS90" s="381"/>
      <c r="HZA90" s="392"/>
      <c r="HZB90" s="381"/>
      <c r="HZJ90" s="392"/>
      <c r="HZK90" s="381"/>
      <c r="HZS90" s="392"/>
      <c r="HZT90" s="381"/>
      <c r="IAB90" s="392"/>
      <c r="IAC90" s="381"/>
      <c r="IAK90" s="392"/>
      <c r="IAL90" s="381"/>
      <c r="IAT90" s="392"/>
      <c r="IAU90" s="381"/>
      <c r="IBC90" s="392"/>
      <c r="IBD90" s="381"/>
      <c r="IBL90" s="392"/>
      <c r="IBM90" s="381"/>
      <c r="IBU90" s="392"/>
      <c r="IBV90" s="381"/>
      <c r="ICD90" s="392"/>
      <c r="ICE90" s="381"/>
      <c r="ICM90" s="392"/>
      <c r="ICN90" s="381"/>
      <c r="ICV90" s="392"/>
      <c r="ICW90" s="381"/>
      <c r="IDE90" s="392"/>
      <c r="IDF90" s="381"/>
      <c r="IDN90" s="392"/>
      <c r="IDO90" s="381"/>
      <c r="IDW90" s="392"/>
      <c r="IDX90" s="381"/>
      <c r="IEF90" s="392"/>
      <c r="IEG90" s="381"/>
      <c r="IEO90" s="392"/>
      <c r="IEP90" s="381"/>
      <c r="IEX90" s="392"/>
      <c r="IEY90" s="381"/>
      <c r="IFG90" s="392"/>
      <c r="IFH90" s="381"/>
      <c r="IFP90" s="392"/>
      <c r="IFQ90" s="381"/>
      <c r="IFY90" s="392"/>
      <c r="IFZ90" s="381"/>
      <c r="IGH90" s="392"/>
      <c r="IGI90" s="381"/>
      <c r="IGQ90" s="392"/>
      <c r="IGR90" s="381"/>
      <c r="IGZ90" s="392"/>
      <c r="IHA90" s="381"/>
      <c r="IHI90" s="392"/>
      <c r="IHJ90" s="381"/>
      <c r="IHR90" s="392"/>
      <c r="IHS90" s="381"/>
      <c r="IIA90" s="392"/>
      <c r="IIB90" s="381"/>
      <c r="IIJ90" s="392"/>
      <c r="IIK90" s="381"/>
      <c r="IIS90" s="392"/>
      <c r="IIT90" s="381"/>
      <c r="IJB90" s="392"/>
      <c r="IJC90" s="381"/>
      <c r="IJK90" s="392"/>
      <c r="IJL90" s="381"/>
      <c r="IJT90" s="392"/>
      <c r="IJU90" s="381"/>
      <c r="IKC90" s="392"/>
      <c r="IKD90" s="381"/>
      <c r="IKL90" s="392"/>
      <c r="IKM90" s="381"/>
      <c r="IKU90" s="392"/>
      <c r="IKV90" s="381"/>
      <c r="ILD90" s="392"/>
      <c r="ILE90" s="381"/>
      <c r="ILM90" s="392"/>
      <c r="ILN90" s="381"/>
      <c r="ILV90" s="392"/>
      <c r="ILW90" s="381"/>
      <c r="IME90" s="392"/>
      <c r="IMF90" s="381"/>
      <c r="IMN90" s="392"/>
      <c r="IMO90" s="381"/>
      <c r="IMW90" s="392"/>
      <c r="IMX90" s="381"/>
      <c r="INF90" s="392"/>
      <c r="ING90" s="381"/>
      <c r="INO90" s="392"/>
      <c r="INP90" s="381"/>
      <c r="INX90" s="392"/>
      <c r="INY90" s="381"/>
      <c r="IOG90" s="392"/>
      <c r="IOH90" s="381"/>
      <c r="IOP90" s="392"/>
      <c r="IOQ90" s="381"/>
      <c r="IOY90" s="392"/>
      <c r="IOZ90" s="381"/>
      <c r="IPH90" s="392"/>
      <c r="IPI90" s="381"/>
      <c r="IPQ90" s="392"/>
      <c r="IPR90" s="381"/>
      <c r="IPZ90" s="392"/>
      <c r="IQA90" s="381"/>
      <c r="IQI90" s="392"/>
      <c r="IQJ90" s="381"/>
      <c r="IQR90" s="392"/>
      <c r="IQS90" s="381"/>
      <c r="IRA90" s="392"/>
      <c r="IRB90" s="381"/>
      <c r="IRJ90" s="392"/>
      <c r="IRK90" s="381"/>
      <c r="IRS90" s="392"/>
      <c r="IRT90" s="381"/>
      <c r="ISB90" s="392"/>
      <c r="ISC90" s="381"/>
      <c r="ISK90" s="392"/>
      <c r="ISL90" s="381"/>
      <c r="IST90" s="392"/>
      <c r="ISU90" s="381"/>
      <c r="ITC90" s="392"/>
      <c r="ITD90" s="381"/>
      <c r="ITL90" s="392"/>
      <c r="ITM90" s="381"/>
      <c r="ITU90" s="392"/>
      <c r="ITV90" s="381"/>
      <c r="IUD90" s="392"/>
      <c r="IUE90" s="381"/>
      <c r="IUM90" s="392"/>
      <c r="IUN90" s="381"/>
      <c r="IUV90" s="392"/>
      <c r="IUW90" s="381"/>
      <c r="IVE90" s="392"/>
      <c r="IVF90" s="381"/>
      <c r="IVN90" s="392"/>
      <c r="IVO90" s="381"/>
      <c r="IVW90" s="392"/>
      <c r="IVX90" s="381"/>
      <c r="IWF90" s="392"/>
      <c r="IWG90" s="381"/>
      <c r="IWO90" s="392"/>
      <c r="IWP90" s="381"/>
      <c r="IWX90" s="392"/>
      <c r="IWY90" s="381"/>
      <c r="IXG90" s="392"/>
      <c r="IXH90" s="381"/>
      <c r="IXP90" s="392"/>
      <c r="IXQ90" s="381"/>
      <c r="IXY90" s="392"/>
      <c r="IXZ90" s="381"/>
      <c r="IYH90" s="392"/>
      <c r="IYI90" s="381"/>
      <c r="IYQ90" s="392"/>
      <c r="IYR90" s="381"/>
      <c r="IYZ90" s="392"/>
      <c r="IZA90" s="381"/>
      <c r="IZI90" s="392"/>
      <c r="IZJ90" s="381"/>
      <c r="IZR90" s="392"/>
      <c r="IZS90" s="381"/>
      <c r="JAA90" s="392"/>
      <c r="JAB90" s="381"/>
      <c r="JAJ90" s="392"/>
      <c r="JAK90" s="381"/>
      <c r="JAS90" s="392"/>
      <c r="JAT90" s="381"/>
      <c r="JBB90" s="392"/>
      <c r="JBC90" s="381"/>
      <c r="JBK90" s="392"/>
      <c r="JBL90" s="381"/>
      <c r="JBT90" s="392"/>
      <c r="JBU90" s="381"/>
      <c r="JCC90" s="392"/>
      <c r="JCD90" s="381"/>
      <c r="JCL90" s="392"/>
      <c r="JCM90" s="381"/>
      <c r="JCU90" s="392"/>
      <c r="JCV90" s="381"/>
      <c r="JDD90" s="392"/>
      <c r="JDE90" s="381"/>
      <c r="JDM90" s="392"/>
      <c r="JDN90" s="381"/>
      <c r="JDV90" s="392"/>
      <c r="JDW90" s="381"/>
      <c r="JEE90" s="392"/>
      <c r="JEF90" s="381"/>
      <c r="JEN90" s="392"/>
      <c r="JEO90" s="381"/>
      <c r="JEW90" s="392"/>
      <c r="JEX90" s="381"/>
      <c r="JFF90" s="392"/>
      <c r="JFG90" s="381"/>
      <c r="JFO90" s="392"/>
      <c r="JFP90" s="381"/>
      <c r="JFX90" s="392"/>
      <c r="JFY90" s="381"/>
      <c r="JGG90" s="392"/>
      <c r="JGH90" s="381"/>
      <c r="JGP90" s="392"/>
      <c r="JGQ90" s="381"/>
      <c r="JGY90" s="392"/>
      <c r="JGZ90" s="381"/>
      <c r="JHH90" s="392"/>
      <c r="JHI90" s="381"/>
      <c r="JHQ90" s="392"/>
      <c r="JHR90" s="381"/>
      <c r="JHZ90" s="392"/>
      <c r="JIA90" s="381"/>
      <c r="JII90" s="392"/>
      <c r="JIJ90" s="381"/>
      <c r="JIR90" s="392"/>
      <c r="JIS90" s="381"/>
      <c r="JJA90" s="392"/>
      <c r="JJB90" s="381"/>
      <c r="JJJ90" s="392"/>
      <c r="JJK90" s="381"/>
      <c r="JJS90" s="392"/>
      <c r="JJT90" s="381"/>
      <c r="JKB90" s="392"/>
      <c r="JKC90" s="381"/>
      <c r="JKK90" s="392"/>
      <c r="JKL90" s="381"/>
      <c r="JKT90" s="392"/>
      <c r="JKU90" s="381"/>
      <c r="JLC90" s="392"/>
      <c r="JLD90" s="381"/>
      <c r="JLL90" s="392"/>
      <c r="JLM90" s="381"/>
      <c r="JLU90" s="392"/>
      <c r="JLV90" s="381"/>
      <c r="JMD90" s="392"/>
      <c r="JME90" s="381"/>
      <c r="JMM90" s="392"/>
      <c r="JMN90" s="381"/>
      <c r="JMV90" s="392"/>
      <c r="JMW90" s="381"/>
      <c r="JNE90" s="392"/>
      <c r="JNF90" s="381"/>
      <c r="JNN90" s="392"/>
      <c r="JNO90" s="381"/>
      <c r="JNW90" s="392"/>
      <c r="JNX90" s="381"/>
      <c r="JOF90" s="392"/>
      <c r="JOG90" s="381"/>
      <c r="JOO90" s="392"/>
      <c r="JOP90" s="381"/>
      <c r="JOX90" s="392"/>
      <c r="JOY90" s="381"/>
      <c r="JPG90" s="392"/>
      <c r="JPH90" s="381"/>
      <c r="JPP90" s="392"/>
      <c r="JPQ90" s="381"/>
      <c r="JPY90" s="392"/>
      <c r="JPZ90" s="381"/>
      <c r="JQH90" s="392"/>
      <c r="JQI90" s="381"/>
      <c r="JQQ90" s="392"/>
      <c r="JQR90" s="381"/>
      <c r="JQZ90" s="392"/>
      <c r="JRA90" s="381"/>
      <c r="JRI90" s="392"/>
      <c r="JRJ90" s="381"/>
      <c r="JRR90" s="392"/>
      <c r="JRS90" s="381"/>
      <c r="JSA90" s="392"/>
      <c r="JSB90" s="381"/>
      <c r="JSJ90" s="392"/>
      <c r="JSK90" s="381"/>
      <c r="JSS90" s="392"/>
      <c r="JST90" s="381"/>
      <c r="JTB90" s="392"/>
      <c r="JTC90" s="381"/>
      <c r="JTK90" s="392"/>
      <c r="JTL90" s="381"/>
      <c r="JTT90" s="392"/>
      <c r="JTU90" s="381"/>
      <c r="JUC90" s="392"/>
      <c r="JUD90" s="381"/>
      <c r="JUL90" s="392"/>
      <c r="JUM90" s="381"/>
      <c r="JUU90" s="392"/>
      <c r="JUV90" s="381"/>
      <c r="JVD90" s="392"/>
      <c r="JVE90" s="381"/>
      <c r="JVM90" s="392"/>
      <c r="JVN90" s="381"/>
      <c r="JVV90" s="392"/>
      <c r="JVW90" s="381"/>
      <c r="JWE90" s="392"/>
      <c r="JWF90" s="381"/>
      <c r="JWN90" s="392"/>
      <c r="JWO90" s="381"/>
      <c r="JWW90" s="392"/>
      <c r="JWX90" s="381"/>
      <c r="JXF90" s="392"/>
      <c r="JXG90" s="381"/>
      <c r="JXO90" s="392"/>
      <c r="JXP90" s="381"/>
      <c r="JXX90" s="392"/>
      <c r="JXY90" s="381"/>
      <c r="JYG90" s="392"/>
      <c r="JYH90" s="381"/>
      <c r="JYP90" s="392"/>
      <c r="JYQ90" s="381"/>
      <c r="JYY90" s="392"/>
      <c r="JYZ90" s="381"/>
      <c r="JZH90" s="392"/>
      <c r="JZI90" s="381"/>
      <c r="JZQ90" s="392"/>
      <c r="JZR90" s="381"/>
      <c r="JZZ90" s="392"/>
      <c r="KAA90" s="381"/>
      <c r="KAI90" s="392"/>
      <c r="KAJ90" s="381"/>
      <c r="KAR90" s="392"/>
      <c r="KAS90" s="381"/>
      <c r="KBA90" s="392"/>
      <c r="KBB90" s="381"/>
      <c r="KBJ90" s="392"/>
      <c r="KBK90" s="381"/>
      <c r="KBS90" s="392"/>
      <c r="KBT90" s="381"/>
      <c r="KCB90" s="392"/>
      <c r="KCC90" s="381"/>
      <c r="KCK90" s="392"/>
      <c r="KCL90" s="381"/>
      <c r="KCT90" s="392"/>
      <c r="KCU90" s="381"/>
      <c r="KDC90" s="392"/>
      <c r="KDD90" s="381"/>
      <c r="KDL90" s="392"/>
      <c r="KDM90" s="381"/>
      <c r="KDU90" s="392"/>
      <c r="KDV90" s="381"/>
      <c r="KED90" s="392"/>
      <c r="KEE90" s="381"/>
      <c r="KEM90" s="392"/>
      <c r="KEN90" s="381"/>
      <c r="KEV90" s="392"/>
      <c r="KEW90" s="381"/>
      <c r="KFE90" s="392"/>
      <c r="KFF90" s="381"/>
      <c r="KFN90" s="392"/>
      <c r="KFO90" s="381"/>
      <c r="KFW90" s="392"/>
      <c r="KFX90" s="381"/>
      <c r="KGF90" s="392"/>
      <c r="KGG90" s="381"/>
      <c r="KGO90" s="392"/>
      <c r="KGP90" s="381"/>
      <c r="KGX90" s="392"/>
      <c r="KGY90" s="381"/>
      <c r="KHG90" s="392"/>
      <c r="KHH90" s="381"/>
      <c r="KHP90" s="392"/>
      <c r="KHQ90" s="381"/>
      <c r="KHY90" s="392"/>
      <c r="KHZ90" s="381"/>
      <c r="KIH90" s="392"/>
      <c r="KII90" s="381"/>
      <c r="KIQ90" s="392"/>
      <c r="KIR90" s="381"/>
      <c r="KIZ90" s="392"/>
      <c r="KJA90" s="381"/>
      <c r="KJI90" s="392"/>
      <c r="KJJ90" s="381"/>
      <c r="KJR90" s="392"/>
      <c r="KJS90" s="381"/>
      <c r="KKA90" s="392"/>
      <c r="KKB90" s="381"/>
      <c r="KKJ90" s="392"/>
      <c r="KKK90" s="381"/>
      <c r="KKS90" s="392"/>
      <c r="KKT90" s="381"/>
      <c r="KLB90" s="392"/>
      <c r="KLC90" s="381"/>
      <c r="KLK90" s="392"/>
      <c r="KLL90" s="381"/>
      <c r="KLT90" s="392"/>
      <c r="KLU90" s="381"/>
      <c r="KMC90" s="392"/>
      <c r="KMD90" s="381"/>
      <c r="KML90" s="392"/>
      <c r="KMM90" s="381"/>
      <c r="KMU90" s="392"/>
      <c r="KMV90" s="381"/>
      <c r="KND90" s="392"/>
      <c r="KNE90" s="381"/>
      <c r="KNM90" s="392"/>
      <c r="KNN90" s="381"/>
      <c r="KNV90" s="392"/>
      <c r="KNW90" s="381"/>
      <c r="KOE90" s="392"/>
      <c r="KOF90" s="381"/>
      <c r="KON90" s="392"/>
      <c r="KOO90" s="381"/>
      <c r="KOW90" s="392"/>
      <c r="KOX90" s="381"/>
      <c r="KPF90" s="392"/>
      <c r="KPG90" s="381"/>
      <c r="KPO90" s="392"/>
      <c r="KPP90" s="381"/>
      <c r="KPX90" s="392"/>
      <c r="KPY90" s="381"/>
      <c r="KQG90" s="392"/>
      <c r="KQH90" s="381"/>
      <c r="KQP90" s="392"/>
      <c r="KQQ90" s="381"/>
      <c r="KQY90" s="392"/>
      <c r="KQZ90" s="381"/>
      <c r="KRH90" s="392"/>
      <c r="KRI90" s="381"/>
      <c r="KRQ90" s="392"/>
      <c r="KRR90" s="381"/>
      <c r="KRZ90" s="392"/>
      <c r="KSA90" s="381"/>
      <c r="KSI90" s="392"/>
      <c r="KSJ90" s="381"/>
      <c r="KSR90" s="392"/>
      <c r="KSS90" s="381"/>
      <c r="KTA90" s="392"/>
      <c r="KTB90" s="381"/>
      <c r="KTJ90" s="392"/>
      <c r="KTK90" s="381"/>
      <c r="KTS90" s="392"/>
      <c r="KTT90" s="381"/>
      <c r="KUB90" s="392"/>
      <c r="KUC90" s="381"/>
      <c r="KUK90" s="392"/>
      <c r="KUL90" s="381"/>
      <c r="KUT90" s="392"/>
      <c r="KUU90" s="381"/>
      <c r="KVC90" s="392"/>
      <c r="KVD90" s="381"/>
      <c r="KVL90" s="392"/>
      <c r="KVM90" s="381"/>
      <c r="KVU90" s="392"/>
      <c r="KVV90" s="381"/>
      <c r="KWD90" s="392"/>
      <c r="KWE90" s="381"/>
      <c r="KWM90" s="392"/>
      <c r="KWN90" s="381"/>
      <c r="KWV90" s="392"/>
      <c r="KWW90" s="381"/>
      <c r="KXE90" s="392"/>
      <c r="KXF90" s="381"/>
      <c r="KXN90" s="392"/>
      <c r="KXO90" s="381"/>
      <c r="KXW90" s="392"/>
      <c r="KXX90" s="381"/>
      <c r="KYF90" s="392"/>
      <c r="KYG90" s="381"/>
      <c r="KYO90" s="392"/>
      <c r="KYP90" s="381"/>
      <c r="KYX90" s="392"/>
      <c r="KYY90" s="381"/>
      <c r="KZG90" s="392"/>
      <c r="KZH90" s="381"/>
      <c r="KZP90" s="392"/>
      <c r="KZQ90" s="381"/>
      <c r="KZY90" s="392"/>
      <c r="KZZ90" s="381"/>
      <c r="LAH90" s="392"/>
      <c r="LAI90" s="381"/>
      <c r="LAQ90" s="392"/>
      <c r="LAR90" s="381"/>
      <c r="LAZ90" s="392"/>
      <c r="LBA90" s="381"/>
      <c r="LBI90" s="392"/>
      <c r="LBJ90" s="381"/>
      <c r="LBR90" s="392"/>
      <c r="LBS90" s="381"/>
      <c r="LCA90" s="392"/>
      <c r="LCB90" s="381"/>
      <c r="LCJ90" s="392"/>
      <c r="LCK90" s="381"/>
      <c r="LCS90" s="392"/>
      <c r="LCT90" s="381"/>
      <c r="LDB90" s="392"/>
      <c r="LDC90" s="381"/>
      <c r="LDK90" s="392"/>
      <c r="LDL90" s="381"/>
      <c r="LDT90" s="392"/>
      <c r="LDU90" s="381"/>
      <c r="LEC90" s="392"/>
      <c r="LED90" s="381"/>
      <c r="LEL90" s="392"/>
      <c r="LEM90" s="381"/>
      <c r="LEU90" s="392"/>
      <c r="LEV90" s="381"/>
      <c r="LFD90" s="392"/>
      <c r="LFE90" s="381"/>
      <c r="LFM90" s="392"/>
      <c r="LFN90" s="381"/>
      <c r="LFV90" s="392"/>
      <c r="LFW90" s="381"/>
      <c r="LGE90" s="392"/>
      <c r="LGF90" s="381"/>
      <c r="LGN90" s="392"/>
      <c r="LGO90" s="381"/>
      <c r="LGW90" s="392"/>
      <c r="LGX90" s="381"/>
      <c r="LHF90" s="392"/>
      <c r="LHG90" s="381"/>
      <c r="LHO90" s="392"/>
      <c r="LHP90" s="381"/>
      <c r="LHX90" s="392"/>
      <c r="LHY90" s="381"/>
      <c r="LIG90" s="392"/>
      <c r="LIH90" s="381"/>
      <c r="LIP90" s="392"/>
      <c r="LIQ90" s="381"/>
      <c r="LIY90" s="392"/>
      <c r="LIZ90" s="381"/>
      <c r="LJH90" s="392"/>
      <c r="LJI90" s="381"/>
      <c r="LJQ90" s="392"/>
      <c r="LJR90" s="381"/>
      <c r="LJZ90" s="392"/>
      <c r="LKA90" s="381"/>
      <c r="LKI90" s="392"/>
      <c r="LKJ90" s="381"/>
      <c r="LKR90" s="392"/>
      <c r="LKS90" s="381"/>
      <c r="LLA90" s="392"/>
      <c r="LLB90" s="381"/>
      <c r="LLJ90" s="392"/>
      <c r="LLK90" s="381"/>
      <c r="LLS90" s="392"/>
      <c r="LLT90" s="381"/>
      <c r="LMB90" s="392"/>
      <c r="LMC90" s="381"/>
      <c r="LMK90" s="392"/>
      <c r="LML90" s="381"/>
      <c r="LMT90" s="392"/>
      <c r="LMU90" s="381"/>
      <c r="LNC90" s="392"/>
      <c r="LND90" s="381"/>
      <c r="LNL90" s="392"/>
      <c r="LNM90" s="381"/>
      <c r="LNU90" s="392"/>
      <c r="LNV90" s="381"/>
      <c r="LOD90" s="392"/>
      <c r="LOE90" s="381"/>
      <c r="LOM90" s="392"/>
      <c r="LON90" s="381"/>
      <c r="LOV90" s="392"/>
      <c r="LOW90" s="381"/>
      <c r="LPE90" s="392"/>
      <c r="LPF90" s="381"/>
      <c r="LPN90" s="392"/>
      <c r="LPO90" s="381"/>
      <c r="LPW90" s="392"/>
      <c r="LPX90" s="381"/>
      <c r="LQF90" s="392"/>
      <c r="LQG90" s="381"/>
      <c r="LQO90" s="392"/>
      <c r="LQP90" s="381"/>
      <c r="LQX90" s="392"/>
      <c r="LQY90" s="381"/>
      <c r="LRG90" s="392"/>
      <c r="LRH90" s="381"/>
      <c r="LRP90" s="392"/>
      <c r="LRQ90" s="381"/>
      <c r="LRY90" s="392"/>
      <c r="LRZ90" s="381"/>
      <c r="LSH90" s="392"/>
      <c r="LSI90" s="381"/>
      <c r="LSQ90" s="392"/>
      <c r="LSR90" s="381"/>
      <c r="LSZ90" s="392"/>
      <c r="LTA90" s="381"/>
      <c r="LTI90" s="392"/>
      <c r="LTJ90" s="381"/>
      <c r="LTR90" s="392"/>
      <c r="LTS90" s="381"/>
      <c r="LUA90" s="392"/>
      <c r="LUB90" s="381"/>
      <c r="LUJ90" s="392"/>
      <c r="LUK90" s="381"/>
      <c r="LUS90" s="392"/>
      <c r="LUT90" s="381"/>
      <c r="LVB90" s="392"/>
      <c r="LVC90" s="381"/>
      <c r="LVK90" s="392"/>
      <c r="LVL90" s="381"/>
      <c r="LVT90" s="392"/>
      <c r="LVU90" s="381"/>
      <c r="LWC90" s="392"/>
      <c r="LWD90" s="381"/>
      <c r="LWL90" s="392"/>
      <c r="LWM90" s="381"/>
      <c r="LWU90" s="392"/>
      <c r="LWV90" s="381"/>
      <c r="LXD90" s="392"/>
      <c r="LXE90" s="381"/>
      <c r="LXM90" s="392"/>
      <c r="LXN90" s="381"/>
      <c r="LXV90" s="392"/>
      <c r="LXW90" s="381"/>
      <c r="LYE90" s="392"/>
      <c r="LYF90" s="381"/>
      <c r="LYN90" s="392"/>
      <c r="LYO90" s="381"/>
      <c r="LYW90" s="392"/>
      <c r="LYX90" s="381"/>
      <c r="LZF90" s="392"/>
      <c r="LZG90" s="381"/>
      <c r="LZO90" s="392"/>
      <c r="LZP90" s="381"/>
      <c r="LZX90" s="392"/>
      <c r="LZY90" s="381"/>
      <c r="MAG90" s="392"/>
      <c r="MAH90" s="381"/>
      <c r="MAP90" s="392"/>
      <c r="MAQ90" s="381"/>
      <c r="MAY90" s="392"/>
      <c r="MAZ90" s="381"/>
      <c r="MBH90" s="392"/>
      <c r="MBI90" s="381"/>
      <c r="MBQ90" s="392"/>
      <c r="MBR90" s="381"/>
      <c r="MBZ90" s="392"/>
      <c r="MCA90" s="381"/>
      <c r="MCI90" s="392"/>
      <c r="MCJ90" s="381"/>
      <c r="MCR90" s="392"/>
      <c r="MCS90" s="381"/>
      <c r="MDA90" s="392"/>
      <c r="MDB90" s="381"/>
      <c r="MDJ90" s="392"/>
      <c r="MDK90" s="381"/>
      <c r="MDS90" s="392"/>
      <c r="MDT90" s="381"/>
      <c r="MEB90" s="392"/>
      <c r="MEC90" s="381"/>
      <c r="MEK90" s="392"/>
      <c r="MEL90" s="381"/>
      <c r="MET90" s="392"/>
      <c r="MEU90" s="381"/>
      <c r="MFC90" s="392"/>
      <c r="MFD90" s="381"/>
      <c r="MFL90" s="392"/>
      <c r="MFM90" s="381"/>
      <c r="MFU90" s="392"/>
      <c r="MFV90" s="381"/>
      <c r="MGD90" s="392"/>
      <c r="MGE90" s="381"/>
      <c r="MGM90" s="392"/>
      <c r="MGN90" s="381"/>
      <c r="MGV90" s="392"/>
      <c r="MGW90" s="381"/>
      <c r="MHE90" s="392"/>
      <c r="MHF90" s="381"/>
      <c r="MHN90" s="392"/>
      <c r="MHO90" s="381"/>
      <c r="MHW90" s="392"/>
      <c r="MHX90" s="381"/>
      <c r="MIF90" s="392"/>
      <c r="MIG90" s="381"/>
      <c r="MIO90" s="392"/>
      <c r="MIP90" s="381"/>
      <c r="MIX90" s="392"/>
      <c r="MIY90" s="381"/>
      <c r="MJG90" s="392"/>
      <c r="MJH90" s="381"/>
      <c r="MJP90" s="392"/>
      <c r="MJQ90" s="381"/>
      <c r="MJY90" s="392"/>
      <c r="MJZ90" s="381"/>
      <c r="MKH90" s="392"/>
      <c r="MKI90" s="381"/>
      <c r="MKQ90" s="392"/>
      <c r="MKR90" s="381"/>
      <c r="MKZ90" s="392"/>
      <c r="MLA90" s="381"/>
      <c r="MLI90" s="392"/>
      <c r="MLJ90" s="381"/>
      <c r="MLR90" s="392"/>
      <c r="MLS90" s="381"/>
      <c r="MMA90" s="392"/>
      <c r="MMB90" s="381"/>
      <c r="MMJ90" s="392"/>
      <c r="MMK90" s="381"/>
      <c r="MMS90" s="392"/>
      <c r="MMT90" s="381"/>
      <c r="MNB90" s="392"/>
      <c r="MNC90" s="381"/>
      <c r="MNK90" s="392"/>
      <c r="MNL90" s="381"/>
      <c r="MNT90" s="392"/>
      <c r="MNU90" s="381"/>
      <c r="MOC90" s="392"/>
      <c r="MOD90" s="381"/>
      <c r="MOL90" s="392"/>
      <c r="MOM90" s="381"/>
      <c r="MOU90" s="392"/>
      <c r="MOV90" s="381"/>
      <c r="MPD90" s="392"/>
      <c r="MPE90" s="381"/>
      <c r="MPM90" s="392"/>
      <c r="MPN90" s="381"/>
      <c r="MPV90" s="392"/>
      <c r="MPW90" s="381"/>
      <c r="MQE90" s="392"/>
      <c r="MQF90" s="381"/>
      <c r="MQN90" s="392"/>
      <c r="MQO90" s="381"/>
      <c r="MQW90" s="392"/>
      <c r="MQX90" s="381"/>
      <c r="MRF90" s="392"/>
      <c r="MRG90" s="381"/>
      <c r="MRO90" s="392"/>
      <c r="MRP90" s="381"/>
      <c r="MRX90" s="392"/>
      <c r="MRY90" s="381"/>
      <c r="MSG90" s="392"/>
      <c r="MSH90" s="381"/>
      <c r="MSP90" s="392"/>
      <c r="MSQ90" s="381"/>
      <c r="MSY90" s="392"/>
      <c r="MSZ90" s="381"/>
      <c r="MTH90" s="392"/>
      <c r="MTI90" s="381"/>
      <c r="MTQ90" s="392"/>
      <c r="MTR90" s="381"/>
      <c r="MTZ90" s="392"/>
      <c r="MUA90" s="381"/>
      <c r="MUI90" s="392"/>
      <c r="MUJ90" s="381"/>
      <c r="MUR90" s="392"/>
      <c r="MUS90" s="381"/>
      <c r="MVA90" s="392"/>
      <c r="MVB90" s="381"/>
      <c r="MVJ90" s="392"/>
      <c r="MVK90" s="381"/>
      <c r="MVS90" s="392"/>
      <c r="MVT90" s="381"/>
      <c r="MWB90" s="392"/>
      <c r="MWC90" s="381"/>
      <c r="MWK90" s="392"/>
      <c r="MWL90" s="381"/>
      <c r="MWT90" s="392"/>
      <c r="MWU90" s="381"/>
      <c r="MXC90" s="392"/>
      <c r="MXD90" s="381"/>
      <c r="MXL90" s="392"/>
      <c r="MXM90" s="381"/>
      <c r="MXU90" s="392"/>
      <c r="MXV90" s="381"/>
      <c r="MYD90" s="392"/>
      <c r="MYE90" s="381"/>
      <c r="MYM90" s="392"/>
      <c r="MYN90" s="381"/>
      <c r="MYV90" s="392"/>
      <c r="MYW90" s="381"/>
      <c r="MZE90" s="392"/>
      <c r="MZF90" s="381"/>
      <c r="MZN90" s="392"/>
      <c r="MZO90" s="381"/>
      <c r="MZW90" s="392"/>
      <c r="MZX90" s="381"/>
      <c r="NAF90" s="392"/>
      <c r="NAG90" s="381"/>
      <c r="NAO90" s="392"/>
      <c r="NAP90" s="381"/>
      <c r="NAX90" s="392"/>
      <c r="NAY90" s="381"/>
      <c r="NBG90" s="392"/>
      <c r="NBH90" s="381"/>
      <c r="NBP90" s="392"/>
      <c r="NBQ90" s="381"/>
      <c r="NBY90" s="392"/>
      <c r="NBZ90" s="381"/>
      <c r="NCH90" s="392"/>
      <c r="NCI90" s="381"/>
      <c r="NCQ90" s="392"/>
      <c r="NCR90" s="381"/>
      <c r="NCZ90" s="392"/>
      <c r="NDA90" s="381"/>
      <c r="NDI90" s="392"/>
      <c r="NDJ90" s="381"/>
      <c r="NDR90" s="392"/>
      <c r="NDS90" s="381"/>
      <c r="NEA90" s="392"/>
      <c r="NEB90" s="381"/>
      <c r="NEJ90" s="392"/>
      <c r="NEK90" s="381"/>
      <c r="NES90" s="392"/>
      <c r="NET90" s="381"/>
      <c r="NFB90" s="392"/>
      <c r="NFC90" s="381"/>
      <c r="NFK90" s="392"/>
      <c r="NFL90" s="381"/>
      <c r="NFT90" s="392"/>
      <c r="NFU90" s="381"/>
      <c r="NGC90" s="392"/>
      <c r="NGD90" s="381"/>
      <c r="NGL90" s="392"/>
      <c r="NGM90" s="381"/>
      <c r="NGU90" s="392"/>
      <c r="NGV90" s="381"/>
      <c r="NHD90" s="392"/>
      <c r="NHE90" s="381"/>
      <c r="NHM90" s="392"/>
      <c r="NHN90" s="381"/>
      <c r="NHV90" s="392"/>
      <c r="NHW90" s="381"/>
      <c r="NIE90" s="392"/>
      <c r="NIF90" s="381"/>
      <c r="NIN90" s="392"/>
      <c r="NIO90" s="381"/>
      <c r="NIW90" s="392"/>
      <c r="NIX90" s="381"/>
      <c r="NJF90" s="392"/>
      <c r="NJG90" s="381"/>
      <c r="NJO90" s="392"/>
      <c r="NJP90" s="381"/>
      <c r="NJX90" s="392"/>
      <c r="NJY90" s="381"/>
      <c r="NKG90" s="392"/>
      <c r="NKH90" s="381"/>
      <c r="NKP90" s="392"/>
      <c r="NKQ90" s="381"/>
      <c r="NKY90" s="392"/>
      <c r="NKZ90" s="381"/>
      <c r="NLH90" s="392"/>
      <c r="NLI90" s="381"/>
      <c r="NLQ90" s="392"/>
      <c r="NLR90" s="381"/>
      <c r="NLZ90" s="392"/>
      <c r="NMA90" s="381"/>
      <c r="NMI90" s="392"/>
      <c r="NMJ90" s="381"/>
      <c r="NMR90" s="392"/>
      <c r="NMS90" s="381"/>
      <c r="NNA90" s="392"/>
      <c r="NNB90" s="381"/>
      <c r="NNJ90" s="392"/>
      <c r="NNK90" s="381"/>
      <c r="NNS90" s="392"/>
      <c r="NNT90" s="381"/>
      <c r="NOB90" s="392"/>
      <c r="NOC90" s="381"/>
      <c r="NOK90" s="392"/>
      <c r="NOL90" s="381"/>
      <c r="NOT90" s="392"/>
      <c r="NOU90" s="381"/>
      <c r="NPC90" s="392"/>
      <c r="NPD90" s="381"/>
      <c r="NPL90" s="392"/>
      <c r="NPM90" s="381"/>
      <c r="NPU90" s="392"/>
      <c r="NPV90" s="381"/>
      <c r="NQD90" s="392"/>
      <c r="NQE90" s="381"/>
      <c r="NQM90" s="392"/>
      <c r="NQN90" s="381"/>
      <c r="NQV90" s="392"/>
      <c r="NQW90" s="381"/>
      <c r="NRE90" s="392"/>
      <c r="NRF90" s="381"/>
      <c r="NRN90" s="392"/>
      <c r="NRO90" s="381"/>
      <c r="NRW90" s="392"/>
      <c r="NRX90" s="381"/>
      <c r="NSF90" s="392"/>
      <c r="NSG90" s="381"/>
      <c r="NSO90" s="392"/>
      <c r="NSP90" s="381"/>
      <c r="NSX90" s="392"/>
      <c r="NSY90" s="381"/>
      <c r="NTG90" s="392"/>
      <c r="NTH90" s="381"/>
      <c r="NTP90" s="392"/>
      <c r="NTQ90" s="381"/>
      <c r="NTY90" s="392"/>
      <c r="NTZ90" s="381"/>
      <c r="NUH90" s="392"/>
      <c r="NUI90" s="381"/>
      <c r="NUQ90" s="392"/>
      <c r="NUR90" s="381"/>
      <c r="NUZ90" s="392"/>
      <c r="NVA90" s="381"/>
      <c r="NVI90" s="392"/>
      <c r="NVJ90" s="381"/>
      <c r="NVR90" s="392"/>
      <c r="NVS90" s="381"/>
      <c r="NWA90" s="392"/>
      <c r="NWB90" s="381"/>
      <c r="NWJ90" s="392"/>
      <c r="NWK90" s="381"/>
      <c r="NWS90" s="392"/>
      <c r="NWT90" s="381"/>
      <c r="NXB90" s="392"/>
      <c r="NXC90" s="381"/>
      <c r="NXK90" s="392"/>
      <c r="NXL90" s="381"/>
      <c r="NXT90" s="392"/>
      <c r="NXU90" s="381"/>
      <c r="NYC90" s="392"/>
      <c r="NYD90" s="381"/>
      <c r="NYL90" s="392"/>
      <c r="NYM90" s="381"/>
      <c r="NYU90" s="392"/>
      <c r="NYV90" s="381"/>
      <c r="NZD90" s="392"/>
      <c r="NZE90" s="381"/>
      <c r="NZM90" s="392"/>
      <c r="NZN90" s="381"/>
      <c r="NZV90" s="392"/>
      <c r="NZW90" s="381"/>
      <c r="OAE90" s="392"/>
      <c r="OAF90" s="381"/>
      <c r="OAN90" s="392"/>
      <c r="OAO90" s="381"/>
      <c r="OAW90" s="392"/>
      <c r="OAX90" s="381"/>
      <c r="OBF90" s="392"/>
      <c r="OBG90" s="381"/>
      <c r="OBO90" s="392"/>
      <c r="OBP90" s="381"/>
      <c r="OBX90" s="392"/>
      <c r="OBY90" s="381"/>
      <c r="OCG90" s="392"/>
      <c r="OCH90" s="381"/>
      <c r="OCP90" s="392"/>
      <c r="OCQ90" s="381"/>
      <c r="OCY90" s="392"/>
      <c r="OCZ90" s="381"/>
      <c r="ODH90" s="392"/>
      <c r="ODI90" s="381"/>
      <c r="ODQ90" s="392"/>
      <c r="ODR90" s="381"/>
      <c r="ODZ90" s="392"/>
      <c r="OEA90" s="381"/>
      <c r="OEI90" s="392"/>
      <c r="OEJ90" s="381"/>
      <c r="OER90" s="392"/>
      <c r="OES90" s="381"/>
      <c r="OFA90" s="392"/>
      <c r="OFB90" s="381"/>
      <c r="OFJ90" s="392"/>
      <c r="OFK90" s="381"/>
      <c r="OFS90" s="392"/>
      <c r="OFT90" s="381"/>
      <c r="OGB90" s="392"/>
      <c r="OGC90" s="381"/>
      <c r="OGK90" s="392"/>
      <c r="OGL90" s="381"/>
      <c r="OGT90" s="392"/>
      <c r="OGU90" s="381"/>
      <c r="OHC90" s="392"/>
      <c r="OHD90" s="381"/>
      <c r="OHL90" s="392"/>
      <c r="OHM90" s="381"/>
      <c r="OHU90" s="392"/>
      <c r="OHV90" s="381"/>
      <c r="OID90" s="392"/>
      <c r="OIE90" s="381"/>
      <c r="OIM90" s="392"/>
      <c r="OIN90" s="381"/>
      <c r="OIV90" s="392"/>
      <c r="OIW90" s="381"/>
      <c r="OJE90" s="392"/>
      <c r="OJF90" s="381"/>
      <c r="OJN90" s="392"/>
      <c r="OJO90" s="381"/>
      <c r="OJW90" s="392"/>
      <c r="OJX90" s="381"/>
      <c r="OKF90" s="392"/>
      <c r="OKG90" s="381"/>
      <c r="OKO90" s="392"/>
      <c r="OKP90" s="381"/>
      <c r="OKX90" s="392"/>
      <c r="OKY90" s="381"/>
      <c r="OLG90" s="392"/>
      <c r="OLH90" s="381"/>
      <c r="OLP90" s="392"/>
      <c r="OLQ90" s="381"/>
      <c r="OLY90" s="392"/>
      <c r="OLZ90" s="381"/>
      <c r="OMH90" s="392"/>
      <c r="OMI90" s="381"/>
      <c r="OMQ90" s="392"/>
      <c r="OMR90" s="381"/>
      <c r="OMZ90" s="392"/>
      <c r="ONA90" s="381"/>
      <c r="ONI90" s="392"/>
      <c r="ONJ90" s="381"/>
      <c r="ONR90" s="392"/>
      <c r="ONS90" s="381"/>
      <c r="OOA90" s="392"/>
      <c r="OOB90" s="381"/>
      <c r="OOJ90" s="392"/>
      <c r="OOK90" s="381"/>
      <c r="OOS90" s="392"/>
      <c r="OOT90" s="381"/>
      <c r="OPB90" s="392"/>
      <c r="OPC90" s="381"/>
      <c r="OPK90" s="392"/>
      <c r="OPL90" s="381"/>
      <c r="OPT90" s="392"/>
      <c r="OPU90" s="381"/>
      <c r="OQC90" s="392"/>
      <c r="OQD90" s="381"/>
      <c r="OQL90" s="392"/>
      <c r="OQM90" s="381"/>
      <c r="OQU90" s="392"/>
      <c r="OQV90" s="381"/>
      <c r="ORD90" s="392"/>
      <c r="ORE90" s="381"/>
      <c r="ORM90" s="392"/>
      <c r="ORN90" s="381"/>
      <c r="ORV90" s="392"/>
      <c r="ORW90" s="381"/>
      <c r="OSE90" s="392"/>
      <c r="OSF90" s="381"/>
      <c r="OSN90" s="392"/>
      <c r="OSO90" s="381"/>
      <c r="OSW90" s="392"/>
      <c r="OSX90" s="381"/>
      <c r="OTF90" s="392"/>
      <c r="OTG90" s="381"/>
      <c r="OTO90" s="392"/>
      <c r="OTP90" s="381"/>
      <c r="OTX90" s="392"/>
      <c r="OTY90" s="381"/>
      <c r="OUG90" s="392"/>
      <c r="OUH90" s="381"/>
      <c r="OUP90" s="392"/>
      <c r="OUQ90" s="381"/>
      <c r="OUY90" s="392"/>
      <c r="OUZ90" s="381"/>
      <c r="OVH90" s="392"/>
      <c r="OVI90" s="381"/>
      <c r="OVQ90" s="392"/>
      <c r="OVR90" s="381"/>
      <c r="OVZ90" s="392"/>
      <c r="OWA90" s="381"/>
      <c r="OWI90" s="392"/>
      <c r="OWJ90" s="381"/>
      <c r="OWR90" s="392"/>
      <c r="OWS90" s="381"/>
      <c r="OXA90" s="392"/>
      <c r="OXB90" s="381"/>
      <c r="OXJ90" s="392"/>
      <c r="OXK90" s="381"/>
      <c r="OXS90" s="392"/>
      <c r="OXT90" s="381"/>
      <c r="OYB90" s="392"/>
      <c r="OYC90" s="381"/>
      <c r="OYK90" s="392"/>
      <c r="OYL90" s="381"/>
      <c r="OYT90" s="392"/>
      <c r="OYU90" s="381"/>
      <c r="OZC90" s="392"/>
      <c r="OZD90" s="381"/>
      <c r="OZL90" s="392"/>
      <c r="OZM90" s="381"/>
      <c r="OZU90" s="392"/>
      <c r="OZV90" s="381"/>
      <c r="PAD90" s="392"/>
      <c r="PAE90" s="381"/>
      <c r="PAM90" s="392"/>
      <c r="PAN90" s="381"/>
      <c r="PAV90" s="392"/>
      <c r="PAW90" s="381"/>
      <c r="PBE90" s="392"/>
      <c r="PBF90" s="381"/>
      <c r="PBN90" s="392"/>
      <c r="PBO90" s="381"/>
      <c r="PBW90" s="392"/>
      <c r="PBX90" s="381"/>
      <c r="PCF90" s="392"/>
      <c r="PCG90" s="381"/>
      <c r="PCO90" s="392"/>
      <c r="PCP90" s="381"/>
      <c r="PCX90" s="392"/>
      <c r="PCY90" s="381"/>
      <c r="PDG90" s="392"/>
      <c r="PDH90" s="381"/>
      <c r="PDP90" s="392"/>
      <c r="PDQ90" s="381"/>
      <c r="PDY90" s="392"/>
      <c r="PDZ90" s="381"/>
      <c r="PEH90" s="392"/>
      <c r="PEI90" s="381"/>
      <c r="PEQ90" s="392"/>
      <c r="PER90" s="381"/>
      <c r="PEZ90" s="392"/>
      <c r="PFA90" s="381"/>
      <c r="PFI90" s="392"/>
      <c r="PFJ90" s="381"/>
      <c r="PFR90" s="392"/>
      <c r="PFS90" s="381"/>
      <c r="PGA90" s="392"/>
      <c r="PGB90" s="381"/>
      <c r="PGJ90" s="392"/>
      <c r="PGK90" s="381"/>
      <c r="PGS90" s="392"/>
      <c r="PGT90" s="381"/>
      <c r="PHB90" s="392"/>
      <c r="PHC90" s="381"/>
      <c r="PHK90" s="392"/>
      <c r="PHL90" s="381"/>
      <c r="PHT90" s="392"/>
      <c r="PHU90" s="381"/>
      <c r="PIC90" s="392"/>
      <c r="PID90" s="381"/>
      <c r="PIL90" s="392"/>
      <c r="PIM90" s="381"/>
      <c r="PIU90" s="392"/>
      <c r="PIV90" s="381"/>
      <c r="PJD90" s="392"/>
      <c r="PJE90" s="381"/>
      <c r="PJM90" s="392"/>
      <c r="PJN90" s="381"/>
      <c r="PJV90" s="392"/>
      <c r="PJW90" s="381"/>
      <c r="PKE90" s="392"/>
      <c r="PKF90" s="381"/>
      <c r="PKN90" s="392"/>
      <c r="PKO90" s="381"/>
      <c r="PKW90" s="392"/>
      <c r="PKX90" s="381"/>
      <c r="PLF90" s="392"/>
      <c r="PLG90" s="381"/>
      <c r="PLO90" s="392"/>
      <c r="PLP90" s="381"/>
      <c r="PLX90" s="392"/>
      <c r="PLY90" s="381"/>
      <c r="PMG90" s="392"/>
      <c r="PMH90" s="381"/>
      <c r="PMP90" s="392"/>
      <c r="PMQ90" s="381"/>
      <c r="PMY90" s="392"/>
      <c r="PMZ90" s="381"/>
      <c r="PNH90" s="392"/>
      <c r="PNI90" s="381"/>
      <c r="PNQ90" s="392"/>
      <c r="PNR90" s="381"/>
      <c r="PNZ90" s="392"/>
      <c r="POA90" s="381"/>
      <c r="POI90" s="392"/>
      <c r="POJ90" s="381"/>
      <c r="POR90" s="392"/>
      <c r="POS90" s="381"/>
      <c r="PPA90" s="392"/>
      <c r="PPB90" s="381"/>
      <c r="PPJ90" s="392"/>
      <c r="PPK90" s="381"/>
      <c r="PPS90" s="392"/>
      <c r="PPT90" s="381"/>
      <c r="PQB90" s="392"/>
      <c r="PQC90" s="381"/>
      <c r="PQK90" s="392"/>
      <c r="PQL90" s="381"/>
      <c r="PQT90" s="392"/>
      <c r="PQU90" s="381"/>
      <c r="PRC90" s="392"/>
      <c r="PRD90" s="381"/>
      <c r="PRL90" s="392"/>
      <c r="PRM90" s="381"/>
      <c r="PRU90" s="392"/>
      <c r="PRV90" s="381"/>
      <c r="PSD90" s="392"/>
      <c r="PSE90" s="381"/>
      <c r="PSM90" s="392"/>
      <c r="PSN90" s="381"/>
      <c r="PSV90" s="392"/>
      <c r="PSW90" s="381"/>
      <c r="PTE90" s="392"/>
      <c r="PTF90" s="381"/>
      <c r="PTN90" s="392"/>
      <c r="PTO90" s="381"/>
      <c r="PTW90" s="392"/>
      <c r="PTX90" s="381"/>
      <c r="PUF90" s="392"/>
      <c r="PUG90" s="381"/>
      <c r="PUO90" s="392"/>
      <c r="PUP90" s="381"/>
      <c r="PUX90" s="392"/>
      <c r="PUY90" s="381"/>
      <c r="PVG90" s="392"/>
      <c r="PVH90" s="381"/>
      <c r="PVP90" s="392"/>
      <c r="PVQ90" s="381"/>
      <c r="PVY90" s="392"/>
      <c r="PVZ90" s="381"/>
      <c r="PWH90" s="392"/>
      <c r="PWI90" s="381"/>
      <c r="PWQ90" s="392"/>
      <c r="PWR90" s="381"/>
      <c r="PWZ90" s="392"/>
      <c r="PXA90" s="381"/>
      <c r="PXI90" s="392"/>
      <c r="PXJ90" s="381"/>
      <c r="PXR90" s="392"/>
      <c r="PXS90" s="381"/>
      <c r="PYA90" s="392"/>
      <c r="PYB90" s="381"/>
      <c r="PYJ90" s="392"/>
      <c r="PYK90" s="381"/>
      <c r="PYS90" s="392"/>
      <c r="PYT90" s="381"/>
      <c r="PZB90" s="392"/>
      <c r="PZC90" s="381"/>
      <c r="PZK90" s="392"/>
      <c r="PZL90" s="381"/>
      <c r="PZT90" s="392"/>
      <c r="PZU90" s="381"/>
      <c r="QAC90" s="392"/>
      <c r="QAD90" s="381"/>
      <c r="QAL90" s="392"/>
      <c r="QAM90" s="381"/>
      <c r="QAU90" s="392"/>
      <c r="QAV90" s="381"/>
      <c r="QBD90" s="392"/>
      <c r="QBE90" s="381"/>
      <c r="QBM90" s="392"/>
      <c r="QBN90" s="381"/>
      <c r="QBV90" s="392"/>
      <c r="QBW90" s="381"/>
      <c r="QCE90" s="392"/>
      <c r="QCF90" s="381"/>
      <c r="QCN90" s="392"/>
      <c r="QCO90" s="381"/>
      <c r="QCW90" s="392"/>
      <c r="QCX90" s="381"/>
      <c r="QDF90" s="392"/>
      <c r="QDG90" s="381"/>
      <c r="QDO90" s="392"/>
      <c r="QDP90" s="381"/>
      <c r="QDX90" s="392"/>
      <c r="QDY90" s="381"/>
      <c r="QEG90" s="392"/>
      <c r="QEH90" s="381"/>
      <c r="QEP90" s="392"/>
      <c r="QEQ90" s="381"/>
      <c r="QEY90" s="392"/>
      <c r="QEZ90" s="381"/>
      <c r="QFH90" s="392"/>
      <c r="QFI90" s="381"/>
      <c r="QFQ90" s="392"/>
      <c r="QFR90" s="381"/>
      <c r="QFZ90" s="392"/>
      <c r="QGA90" s="381"/>
      <c r="QGI90" s="392"/>
      <c r="QGJ90" s="381"/>
      <c r="QGR90" s="392"/>
      <c r="QGS90" s="381"/>
      <c r="QHA90" s="392"/>
      <c r="QHB90" s="381"/>
      <c r="QHJ90" s="392"/>
      <c r="QHK90" s="381"/>
      <c r="QHS90" s="392"/>
      <c r="QHT90" s="381"/>
      <c r="QIB90" s="392"/>
      <c r="QIC90" s="381"/>
      <c r="QIK90" s="392"/>
      <c r="QIL90" s="381"/>
      <c r="QIT90" s="392"/>
      <c r="QIU90" s="381"/>
      <c r="QJC90" s="392"/>
      <c r="QJD90" s="381"/>
      <c r="QJL90" s="392"/>
      <c r="QJM90" s="381"/>
      <c r="QJU90" s="392"/>
      <c r="QJV90" s="381"/>
      <c r="QKD90" s="392"/>
      <c r="QKE90" s="381"/>
      <c r="QKM90" s="392"/>
      <c r="QKN90" s="381"/>
      <c r="QKV90" s="392"/>
      <c r="QKW90" s="381"/>
      <c r="QLE90" s="392"/>
      <c r="QLF90" s="381"/>
      <c r="QLN90" s="392"/>
      <c r="QLO90" s="381"/>
      <c r="QLW90" s="392"/>
      <c r="QLX90" s="381"/>
      <c r="QMF90" s="392"/>
      <c r="QMG90" s="381"/>
      <c r="QMO90" s="392"/>
      <c r="QMP90" s="381"/>
      <c r="QMX90" s="392"/>
      <c r="QMY90" s="381"/>
      <c r="QNG90" s="392"/>
      <c r="QNH90" s="381"/>
      <c r="QNP90" s="392"/>
      <c r="QNQ90" s="381"/>
      <c r="QNY90" s="392"/>
      <c r="QNZ90" s="381"/>
      <c r="QOH90" s="392"/>
      <c r="QOI90" s="381"/>
      <c r="QOQ90" s="392"/>
      <c r="QOR90" s="381"/>
      <c r="QOZ90" s="392"/>
      <c r="QPA90" s="381"/>
      <c r="QPI90" s="392"/>
      <c r="QPJ90" s="381"/>
      <c r="QPR90" s="392"/>
      <c r="QPS90" s="381"/>
      <c r="QQA90" s="392"/>
      <c r="QQB90" s="381"/>
      <c r="QQJ90" s="392"/>
      <c r="QQK90" s="381"/>
      <c r="QQS90" s="392"/>
      <c r="QQT90" s="381"/>
      <c r="QRB90" s="392"/>
      <c r="QRC90" s="381"/>
      <c r="QRK90" s="392"/>
      <c r="QRL90" s="381"/>
      <c r="QRT90" s="392"/>
      <c r="QRU90" s="381"/>
      <c r="QSC90" s="392"/>
      <c r="QSD90" s="381"/>
      <c r="QSL90" s="392"/>
      <c r="QSM90" s="381"/>
      <c r="QSU90" s="392"/>
      <c r="QSV90" s="381"/>
      <c r="QTD90" s="392"/>
      <c r="QTE90" s="381"/>
      <c r="QTM90" s="392"/>
      <c r="QTN90" s="381"/>
      <c r="QTV90" s="392"/>
      <c r="QTW90" s="381"/>
      <c r="QUE90" s="392"/>
      <c r="QUF90" s="381"/>
      <c r="QUN90" s="392"/>
      <c r="QUO90" s="381"/>
      <c r="QUW90" s="392"/>
      <c r="QUX90" s="381"/>
      <c r="QVF90" s="392"/>
      <c r="QVG90" s="381"/>
      <c r="QVO90" s="392"/>
      <c r="QVP90" s="381"/>
      <c r="QVX90" s="392"/>
      <c r="QVY90" s="381"/>
      <c r="QWG90" s="392"/>
      <c r="QWH90" s="381"/>
      <c r="QWP90" s="392"/>
      <c r="QWQ90" s="381"/>
      <c r="QWY90" s="392"/>
      <c r="QWZ90" s="381"/>
      <c r="QXH90" s="392"/>
      <c r="QXI90" s="381"/>
      <c r="QXQ90" s="392"/>
      <c r="QXR90" s="381"/>
      <c r="QXZ90" s="392"/>
      <c r="QYA90" s="381"/>
      <c r="QYI90" s="392"/>
      <c r="QYJ90" s="381"/>
      <c r="QYR90" s="392"/>
      <c r="QYS90" s="381"/>
      <c r="QZA90" s="392"/>
      <c r="QZB90" s="381"/>
      <c r="QZJ90" s="392"/>
      <c r="QZK90" s="381"/>
      <c r="QZS90" s="392"/>
      <c r="QZT90" s="381"/>
      <c r="RAB90" s="392"/>
      <c r="RAC90" s="381"/>
      <c r="RAK90" s="392"/>
      <c r="RAL90" s="381"/>
      <c r="RAT90" s="392"/>
      <c r="RAU90" s="381"/>
      <c r="RBC90" s="392"/>
      <c r="RBD90" s="381"/>
      <c r="RBL90" s="392"/>
      <c r="RBM90" s="381"/>
      <c r="RBU90" s="392"/>
      <c r="RBV90" s="381"/>
      <c r="RCD90" s="392"/>
      <c r="RCE90" s="381"/>
      <c r="RCM90" s="392"/>
      <c r="RCN90" s="381"/>
      <c r="RCV90" s="392"/>
      <c r="RCW90" s="381"/>
      <c r="RDE90" s="392"/>
      <c r="RDF90" s="381"/>
      <c r="RDN90" s="392"/>
      <c r="RDO90" s="381"/>
      <c r="RDW90" s="392"/>
      <c r="RDX90" s="381"/>
      <c r="REF90" s="392"/>
      <c r="REG90" s="381"/>
      <c r="REO90" s="392"/>
      <c r="REP90" s="381"/>
      <c r="REX90" s="392"/>
      <c r="REY90" s="381"/>
      <c r="RFG90" s="392"/>
      <c r="RFH90" s="381"/>
      <c r="RFP90" s="392"/>
      <c r="RFQ90" s="381"/>
      <c r="RFY90" s="392"/>
      <c r="RFZ90" s="381"/>
      <c r="RGH90" s="392"/>
      <c r="RGI90" s="381"/>
      <c r="RGQ90" s="392"/>
      <c r="RGR90" s="381"/>
      <c r="RGZ90" s="392"/>
      <c r="RHA90" s="381"/>
      <c r="RHI90" s="392"/>
      <c r="RHJ90" s="381"/>
      <c r="RHR90" s="392"/>
      <c r="RHS90" s="381"/>
      <c r="RIA90" s="392"/>
      <c r="RIB90" s="381"/>
      <c r="RIJ90" s="392"/>
      <c r="RIK90" s="381"/>
      <c r="RIS90" s="392"/>
      <c r="RIT90" s="381"/>
      <c r="RJB90" s="392"/>
      <c r="RJC90" s="381"/>
      <c r="RJK90" s="392"/>
      <c r="RJL90" s="381"/>
      <c r="RJT90" s="392"/>
      <c r="RJU90" s="381"/>
      <c r="RKC90" s="392"/>
      <c r="RKD90" s="381"/>
      <c r="RKL90" s="392"/>
      <c r="RKM90" s="381"/>
      <c r="RKU90" s="392"/>
      <c r="RKV90" s="381"/>
      <c r="RLD90" s="392"/>
      <c r="RLE90" s="381"/>
      <c r="RLM90" s="392"/>
      <c r="RLN90" s="381"/>
      <c r="RLV90" s="392"/>
      <c r="RLW90" s="381"/>
      <c r="RME90" s="392"/>
      <c r="RMF90" s="381"/>
      <c r="RMN90" s="392"/>
      <c r="RMO90" s="381"/>
      <c r="RMW90" s="392"/>
      <c r="RMX90" s="381"/>
      <c r="RNF90" s="392"/>
      <c r="RNG90" s="381"/>
      <c r="RNO90" s="392"/>
      <c r="RNP90" s="381"/>
      <c r="RNX90" s="392"/>
      <c r="RNY90" s="381"/>
      <c r="ROG90" s="392"/>
      <c r="ROH90" s="381"/>
      <c r="ROP90" s="392"/>
      <c r="ROQ90" s="381"/>
      <c r="ROY90" s="392"/>
      <c r="ROZ90" s="381"/>
      <c r="RPH90" s="392"/>
      <c r="RPI90" s="381"/>
      <c r="RPQ90" s="392"/>
      <c r="RPR90" s="381"/>
      <c r="RPZ90" s="392"/>
      <c r="RQA90" s="381"/>
      <c r="RQI90" s="392"/>
      <c r="RQJ90" s="381"/>
      <c r="RQR90" s="392"/>
      <c r="RQS90" s="381"/>
      <c r="RRA90" s="392"/>
      <c r="RRB90" s="381"/>
      <c r="RRJ90" s="392"/>
      <c r="RRK90" s="381"/>
      <c r="RRS90" s="392"/>
      <c r="RRT90" s="381"/>
      <c r="RSB90" s="392"/>
      <c r="RSC90" s="381"/>
      <c r="RSK90" s="392"/>
      <c r="RSL90" s="381"/>
      <c r="RST90" s="392"/>
      <c r="RSU90" s="381"/>
      <c r="RTC90" s="392"/>
      <c r="RTD90" s="381"/>
      <c r="RTL90" s="392"/>
      <c r="RTM90" s="381"/>
      <c r="RTU90" s="392"/>
      <c r="RTV90" s="381"/>
      <c r="RUD90" s="392"/>
      <c r="RUE90" s="381"/>
      <c r="RUM90" s="392"/>
      <c r="RUN90" s="381"/>
      <c r="RUV90" s="392"/>
      <c r="RUW90" s="381"/>
      <c r="RVE90" s="392"/>
      <c r="RVF90" s="381"/>
      <c r="RVN90" s="392"/>
      <c r="RVO90" s="381"/>
      <c r="RVW90" s="392"/>
      <c r="RVX90" s="381"/>
      <c r="RWF90" s="392"/>
      <c r="RWG90" s="381"/>
      <c r="RWO90" s="392"/>
      <c r="RWP90" s="381"/>
      <c r="RWX90" s="392"/>
      <c r="RWY90" s="381"/>
      <c r="RXG90" s="392"/>
      <c r="RXH90" s="381"/>
      <c r="RXP90" s="392"/>
      <c r="RXQ90" s="381"/>
      <c r="RXY90" s="392"/>
      <c r="RXZ90" s="381"/>
      <c r="RYH90" s="392"/>
      <c r="RYI90" s="381"/>
      <c r="RYQ90" s="392"/>
      <c r="RYR90" s="381"/>
      <c r="RYZ90" s="392"/>
      <c r="RZA90" s="381"/>
      <c r="RZI90" s="392"/>
      <c r="RZJ90" s="381"/>
      <c r="RZR90" s="392"/>
      <c r="RZS90" s="381"/>
      <c r="SAA90" s="392"/>
      <c r="SAB90" s="381"/>
      <c r="SAJ90" s="392"/>
      <c r="SAK90" s="381"/>
      <c r="SAS90" s="392"/>
      <c r="SAT90" s="381"/>
      <c r="SBB90" s="392"/>
      <c r="SBC90" s="381"/>
      <c r="SBK90" s="392"/>
      <c r="SBL90" s="381"/>
      <c r="SBT90" s="392"/>
      <c r="SBU90" s="381"/>
      <c r="SCC90" s="392"/>
      <c r="SCD90" s="381"/>
      <c r="SCL90" s="392"/>
      <c r="SCM90" s="381"/>
      <c r="SCU90" s="392"/>
      <c r="SCV90" s="381"/>
      <c r="SDD90" s="392"/>
      <c r="SDE90" s="381"/>
      <c r="SDM90" s="392"/>
      <c r="SDN90" s="381"/>
      <c r="SDV90" s="392"/>
      <c r="SDW90" s="381"/>
      <c r="SEE90" s="392"/>
      <c r="SEF90" s="381"/>
      <c r="SEN90" s="392"/>
      <c r="SEO90" s="381"/>
      <c r="SEW90" s="392"/>
      <c r="SEX90" s="381"/>
      <c r="SFF90" s="392"/>
      <c r="SFG90" s="381"/>
      <c r="SFO90" s="392"/>
      <c r="SFP90" s="381"/>
      <c r="SFX90" s="392"/>
      <c r="SFY90" s="381"/>
      <c r="SGG90" s="392"/>
      <c r="SGH90" s="381"/>
      <c r="SGP90" s="392"/>
      <c r="SGQ90" s="381"/>
      <c r="SGY90" s="392"/>
      <c r="SGZ90" s="381"/>
      <c r="SHH90" s="392"/>
      <c r="SHI90" s="381"/>
      <c r="SHQ90" s="392"/>
      <c r="SHR90" s="381"/>
      <c r="SHZ90" s="392"/>
      <c r="SIA90" s="381"/>
      <c r="SII90" s="392"/>
      <c r="SIJ90" s="381"/>
      <c r="SIR90" s="392"/>
      <c r="SIS90" s="381"/>
      <c r="SJA90" s="392"/>
      <c r="SJB90" s="381"/>
      <c r="SJJ90" s="392"/>
      <c r="SJK90" s="381"/>
      <c r="SJS90" s="392"/>
      <c r="SJT90" s="381"/>
      <c r="SKB90" s="392"/>
      <c r="SKC90" s="381"/>
      <c r="SKK90" s="392"/>
      <c r="SKL90" s="381"/>
      <c r="SKT90" s="392"/>
      <c r="SKU90" s="381"/>
      <c r="SLC90" s="392"/>
      <c r="SLD90" s="381"/>
      <c r="SLL90" s="392"/>
      <c r="SLM90" s="381"/>
      <c r="SLU90" s="392"/>
      <c r="SLV90" s="381"/>
      <c r="SMD90" s="392"/>
      <c r="SME90" s="381"/>
      <c r="SMM90" s="392"/>
      <c r="SMN90" s="381"/>
      <c r="SMV90" s="392"/>
      <c r="SMW90" s="381"/>
      <c r="SNE90" s="392"/>
      <c r="SNF90" s="381"/>
      <c r="SNN90" s="392"/>
      <c r="SNO90" s="381"/>
      <c r="SNW90" s="392"/>
      <c r="SNX90" s="381"/>
      <c r="SOF90" s="392"/>
      <c r="SOG90" s="381"/>
      <c r="SOO90" s="392"/>
      <c r="SOP90" s="381"/>
      <c r="SOX90" s="392"/>
      <c r="SOY90" s="381"/>
      <c r="SPG90" s="392"/>
      <c r="SPH90" s="381"/>
      <c r="SPP90" s="392"/>
      <c r="SPQ90" s="381"/>
      <c r="SPY90" s="392"/>
      <c r="SPZ90" s="381"/>
      <c r="SQH90" s="392"/>
      <c r="SQI90" s="381"/>
      <c r="SQQ90" s="392"/>
      <c r="SQR90" s="381"/>
      <c r="SQZ90" s="392"/>
      <c r="SRA90" s="381"/>
      <c r="SRI90" s="392"/>
      <c r="SRJ90" s="381"/>
      <c r="SRR90" s="392"/>
      <c r="SRS90" s="381"/>
      <c r="SSA90" s="392"/>
      <c r="SSB90" s="381"/>
      <c r="SSJ90" s="392"/>
      <c r="SSK90" s="381"/>
      <c r="SSS90" s="392"/>
      <c r="SST90" s="381"/>
      <c r="STB90" s="392"/>
      <c r="STC90" s="381"/>
      <c r="STK90" s="392"/>
      <c r="STL90" s="381"/>
      <c r="STT90" s="392"/>
      <c r="STU90" s="381"/>
      <c r="SUC90" s="392"/>
      <c r="SUD90" s="381"/>
      <c r="SUL90" s="392"/>
      <c r="SUM90" s="381"/>
      <c r="SUU90" s="392"/>
      <c r="SUV90" s="381"/>
      <c r="SVD90" s="392"/>
      <c r="SVE90" s="381"/>
      <c r="SVM90" s="392"/>
      <c r="SVN90" s="381"/>
      <c r="SVV90" s="392"/>
      <c r="SVW90" s="381"/>
      <c r="SWE90" s="392"/>
      <c r="SWF90" s="381"/>
      <c r="SWN90" s="392"/>
      <c r="SWO90" s="381"/>
      <c r="SWW90" s="392"/>
      <c r="SWX90" s="381"/>
      <c r="SXF90" s="392"/>
      <c r="SXG90" s="381"/>
      <c r="SXO90" s="392"/>
      <c r="SXP90" s="381"/>
      <c r="SXX90" s="392"/>
      <c r="SXY90" s="381"/>
      <c r="SYG90" s="392"/>
      <c r="SYH90" s="381"/>
      <c r="SYP90" s="392"/>
      <c r="SYQ90" s="381"/>
      <c r="SYY90" s="392"/>
      <c r="SYZ90" s="381"/>
      <c r="SZH90" s="392"/>
      <c r="SZI90" s="381"/>
      <c r="SZQ90" s="392"/>
      <c r="SZR90" s="381"/>
      <c r="SZZ90" s="392"/>
      <c r="TAA90" s="381"/>
      <c r="TAI90" s="392"/>
      <c r="TAJ90" s="381"/>
      <c r="TAR90" s="392"/>
      <c r="TAS90" s="381"/>
      <c r="TBA90" s="392"/>
      <c r="TBB90" s="381"/>
      <c r="TBJ90" s="392"/>
      <c r="TBK90" s="381"/>
      <c r="TBS90" s="392"/>
      <c r="TBT90" s="381"/>
      <c r="TCB90" s="392"/>
      <c r="TCC90" s="381"/>
      <c r="TCK90" s="392"/>
      <c r="TCL90" s="381"/>
      <c r="TCT90" s="392"/>
      <c r="TCU90" s="381"/>
      <c r="TDC90" s="392"/>
      <c r="TDD90" s="381"/>
      <c r="TDL90" s="392"/>
      <c r="TDM90" s="381"/>
      <c r="TDU90" s="392"/>
      <c r="TDV90" s="381"/>
      <c r="TED90" s="392"/>
      <c r="TEE90" s="381"/>
      <c r="TEM90" s="392"/>
      <c r="TEN90" s="381"/>
      <c r="TEV90" s="392"/>
      <c r="TEW90" s="381"/>
      <c r="TFE90" s="392"/>
      <c r="TFF90" s="381"/>
      <c r="TFN90" s="392"/>
      <c r="TFO90" s="381"/>
      <c r="TFW90" s="392"/>
      <c r="TFX90" s="381"/>
      <c r="TGF90" s="392"/>
      <c r="TGG90" s="381"/>
      <c r="TGO90" s="392"/>
      <c r="TGP90" s="381"/>
      <c r="TGX90" s="392"/>
      <c r="TGY90" s="381"/>
      <c r="THG90" s="392"/>
      <c r="THH90" s="381"/>
      <c r="THP90" s="392"/>
      <c r="THQ90" s="381"/>
      <c r="THY90" s="392"/>
      <c r="THZ90" s="381"/>
      <c r="TIH90" s="392"/>
      <c r="TII90" s="381"/>
      <c r="TIQ90" s="392"/>
      <c r="TIR90" s="381"/>
      <c r="TIZ90" s="392"/>
      <c r="TJA90" s="381"/>
      <c r="TJI90" s="392"/>
      <c r="TJJ90" s="381"/>
      <c r="TJR90" s="392"/>
      <c r="TJS90" s="381"/>
      <c r="TKA90" s="392"/>
      <c r="TKB90" s="381"/>
      <c r="TKJ90" s="392"/>
      <c r="TKK90" s="381"/>
      <c r="TKS90" s="392"/>
      <c r="TKT90" s="381"/>
      <c r="TLB90" s="392"/>
      <c r="TLC90" s="381"/>
      <c r="TLK90" s="392"/>
      <c r="TLL90" s="381"/>
      <c r="TLT90" s="392"/>
      <c r="TLU90" s="381"/>
      <c r="TMC90" s="392"/>
      <c r="TMD90" s="381"/>
      <c r="TML90" s="392"/>
      <c r="TMM90" s="381"/>
      <c r="TMU90" s="392"/>
      <c r="TMV90" s="381"/>
      <c r="TND90" s="392"/>
      <c r="TNE90" s="381"/>
      <c r="TNM90" s="392"/>
      <c r="TNN90" s="381"/>
      <c r="TNV90" s="392"/>
      <c r="TNW90" s="381"/>
      <c r="TOE90" s="392"/>
      <c r="TOF90" s="381"/>
      <c r="TON90" s="392"/>
      <c r="TOO90" s="381"/>
      <c r="TOW90" s="392"/>
      <c r="TOX90" s="381"/>
      <c r="TPF90" s="392"/>
      <c r="TPG90" s="381"/>
      <c r="TPO90" s="392"/>
      <c r="TPP90" s="381"/>
      <c r="TPX90" s="392"/>
      <c r="TPY90" s="381"/>
      <c r="TQG90" s="392"/>
      <c r="TQH90" s="381"/>
      <c r="TQP90" s="392"/>
      <c r="TQQ90" s="381"/>
      <c r="TQY90" s="392"/>
      <c r="TQZ90" s="381"/>
      <c r="TRH90" s="392"/>
      <c r="TRI90" s="381"/>
      <c r="TRQ90" s="392"/>
      <c r="TRR90" s="381"/>
      <c r="TRZ90" s="392"/>
      <c r="TSA90" s="381"/>
      <c r="TSI90" s="392"/>
      <c r="TSJ90" s="381"/>
      <c r="TSR90" s="392"/>
      <c r="TSS90" s="381"/>
      <c r="TTA90" s="392"/>
      <c r="TTB90" s="381"/>
      <c r="TTJ90" s="392"/>
      <c r="TTK90" s="381"/>
      <c r="TTS90" s="392"/>
      <c r="TTT90" s="381"/>
      <c r="TUB90" s="392"/>
      <c r="TUC90" s="381"/>
      <c r="TUK90" s="392"/>
      <c r="TUL90" s="381"/>
      <c r="TUT90" s="392"/>
      <c r="TUU90" s="381"/>
      <c r="TVC90" s="392"/>
      <c r="TVD90" s="381"/>
      <c r="TVL90" s="392"/>
      <c r="TVM90" s="381"/>
      <c r="TVU90" s="392"/>
      <c r="TVV90" s="381"/>
      <c r="TWD90" s="392"/>
      <c r="TWE90" s="381"/>
      <c r="TWM90" s="392"/>
      <c r="TWN90" s="381"/>
      <c r="TWV90" s="392"/>
      <c r="TWW90" s="381"/>
      <c r="TXE90" s="392"/>
      <c r="TXF90" s="381"/>
      <c r="TXN90" s="392"/>
      <c r="TXO90" s="381"/>
      <c r="TXW90" s="392"/>
      <c r="TXX90" s="381"/>
      <c r="TYF90" s="392"/>
      <c r="TYG90" s="381"/>
      <c r="TYO90" s="392"/>
      <c r="TYP90" s="381"/>
      <c r="TYX90" s="392"/>
      <c r="TYY90" s="381"/>
      <c r="TZG90" s="392"/>
      <c r="TZH90" s="381"/>
      <c r="TZP90" s="392"/>
      <c r="TZQ90" s="381"/>
      <c r="TZY90" s="392"/>
      <c r="TZZ90" s="381"/>
      <c r="UAH90" s="392"/>
      <c r="UAI90" s="381"/>
      <c r="UAQ90" s="392"/>
      <c r="UAR90" s="381"/>
      <c r="UAZ90" s="392"/>
      <c r="UBA90" s="381"/>
      <c r="UBI90" s="392"/>
      <c r="UBJ90" s="381"/>
      <c r="UBR90" s="392"/>
      <c r="UBS90" s="381"/>
      <c r="UCA90" s="392"/>
      <c r="UCB90" s="381"/>
      <c r="UCJ90" s="392"/>
      <c r="UCK90" s="381"/>
      <c r="UCS90" s="392"/>
      <c r="UCT90" s="381"/>
      <c r="UDB90" s="392"/>
      <c r="UDC90" s="381"/>
      <c r="UDK90" s="392"/>
      <c r="UDL90" s="381"/>
      <c r="UDT90" s="392"/>
      <c r="UDU90" s="381"/>
      <c r="UEC90" s="392"/>
      <c r="UED90" s="381"/>
      <c r="UEL90" s="392"/>
      <c r="UEM90" s="381"/>
      <c r="UEU90" s="392"/>
      <c r="UEV90" s="381"/>
      <c r="UFD90" s="392"/>
      <c r="UFE90" s="381"/>
      <c r="UFM90" s="392"/>
      <c r="UFN90" s="381"/>
      <c r="UFV90" s="392"/>
      <c r="UFW90" s="381"/>
      <c r="UGE90" s="392"/>
      <c r="UGF90" s="381"/>
      <c r="UGN90" s="392"/>
      <c r="UGO90" s="381"/>
      <c r="UGW90" s="392"/>
      <c r="UGX90" s="381"/>
      <c r="UHF90" s="392"/>
      <c r="UHG90" s="381"/>
      <c r="UHO90" s="392"/>
      <c r="UHP90" s="381"/>
      <c r="UHX90" s="392"/>
      <c r="UHY90" s="381"/>
      <c r="UIG90" s="392"/>
      <c r="UIH90" s="381"/>
      <c r="UIP90" s="392"/>
      <c r="UIQ90" s="381"/>
      <c r="UIY90" s="392"/>
      <c r="UIZ90" s="381"/>
      <c r="UJH90" s="392"/>
      <c r="UJI90" s="381"/>
      <c r="UJQ90" s="392"/>
      <c r="UJR90" s="381"/>
      <c r="UJZ90" s="392"/>
      <c r="UKA90" s="381"/>
      <c r="UKI90" s="392"/>
      <c r="UKJ90" s="381"/>
      <c r="UKR90" s="392"/>
      <c r="UKS90" s="381"/>
      <c r="ULA90" s="392"/>
      <c r="ULB90" s="381"/>
      <c r="ULJ90" s="392"/>
      <c r="ULK90" s="381"/>
      <c r="ULS90" s="392"/>
      <c r="ULT90" s="381"/>
      <c r="UMB90" s="392"/>
      <c r="UMC90" s="381"/>
      <c r="UMK90" s="392"/>
      <c r="UML90" s="381"/>
      <c r="UMT90" s="392"/>
      <c r="UMU90" s="381"/>
      <c r="UNC90" s="392"/>
      <c r="UND90" s="381"/>
      <c r="UNL90" s="392"/>
      <c r="UNM90" s="381"/>
      <c r="UNU90" s="392"/>
      <c r="UNV90" s="381"/>
      <c r="UOD90" s="392"/>
      <c r="UOE90" s="381"/>
      <c r="UOM90" s="392"/>
      <c r="UON90" s="381"/>
      <c r="UOV90" s="392"/>
      <c r="UOW90" s="381"/>
      <c r="UPE90" s="392"/>
      <c r="UPF90" s="381"/>
      <c r="UPN90" s="392"/>
      <c r="UPO90" s="381"/>
      <c r="UPW90" s="392"/>
      <c r="UPX90" s="381"/>
      <c r="UQF90" s="392"/>
      <c r="UQG90" s="381"/>
      <c r="UQO90" s="392"/>
      <c r="UQP90" s="381"/>
      <c r="UQX90" s="392"/>
      <c r="UQY90" s="381"/>
      <c r="URG90" s="392"/>
      <c r="URH90" s="381"/>
      <c r="URP90" s="392"/>
      <c r="URQ90" s="381"/>
      <c r="URY90" s="392"/>
      <c r="URZ90" s="381"/>
      <c r="USH90" s="392"/>
      <c r="USI90" s="381"/>
      <c r="USQ90" s="392"/>
      <c r="USR90" s="381"/>
      <c r="USZ90" s="392"/>
      <c r="UTA90" s="381"/>
      <c r="UTI90" s="392"/>
      <c r="UTJ90" s="381"/>
      <c r="UTR90" s="392"/>
      <c r="UTS90" s="381"/>
      <c r="UUA90" s="392"/>
      <c r="UUB90" s="381"/>
      <c r="UUJ90" s="392"/>
      <c r="UUK90" s="381"/>
      <c r="UUS90" s="392"/>
      <c r="UUT90" s="381"/>
      <c r="UVB90" s="392"/>
      <c r="UVC90" s="381"/>
      <c r="UVK90" s="392"/>
      <c r="UVL90" s="381"/>
      <c r="UVT90" s="392"/>
      <c r="UVU90" s="381"/>
      <c r="UWC90" s="392"/>
      <c r="UWD90" s="381"/>
      <c r="UWL90" s="392"/>
      <c r="UWM90" s="381"/>
      <c r="UWU90" s="392"/>
      <c r="UWV90" s="381"/>
      <c r="UXD90" s="392"/>
      <c r="UXE90" s="381"/>
      <c r="UXM90" s="392"/>
      <c r="UXN90" s="381"/>
      <c r="UXV90" s="392"/>
      <c r="UXW90" s="381"/>
      <c r="UYE90" s="392"/>
      <c r="UYF90" s="381"/>
      <c r="UYN90" s="392"/>
      <c r="UYO90" s="381"/>
      <c r="UYW90" s="392"/>
      <c r="UYX90" s="381"/>
      <c r="UZF90" s="392"/>
      <c r="UZG90" s="381"/>
      <c r="UZO90" s="392"/>
      <c r="UZP90" s="381"/>
      <c r="UZX90" s="392"/>
      <c r="UZY90" s="381"/>
      <c r="VAG90" s="392"/>
      <c r="VAH90" s="381"/>
      <c r="VAP90" s="392"/>
      <c r="VAQ90" s="381"/>
      <c r="VAY90" s="392"/>
      <c r="VAZ90" s="381"/>
      <c r="VBH90" s="392"/>
      <c r="VBI90" s="381"/>
      <c r="VBQ90" s="392"/>
      <c r="VBR90" s="381"/>
      <c r="VBZ90" s="392"/>
      <c r="VCA90" s="381"/>
      <c r="VCI90" s="392"/>
      <c r="VCJ90" s="381"/>
      <c r="VCR90" s="392"/>
      <c r="VCS90" s="381"/>
      <c r="VDA90" s="392"/>
      <c r="VDB90" s="381"/>
      <c r="VDJ90" s="392"/>
      <c r="VDK90" s="381"/>
      <c r="VDS90" s="392"/>
      <c r="VDT90" s="381"/>
      <c r="VEB90" s="392"/>
      <c r="VEC90" s="381"/>
      <c r="VEK90" s="392"/>
      <c r="VEL90" s="381"/>
      <c r="VET90" s="392"/>
      <c r="VEU90" s="381"/>
      <c r="VFC90" s="392"/>
      <c r="VFD90" s="381"/>
      <c r="VFL90" s="392"/>
      <c r="VFM90" s="381"/>
      <c r="VFU90" s="392"/>
      <c r="VFV90" s="381"/>
      <c r="VGD90" s="392"/>
      <c r="VGE90" s="381"/>
      <c r="VGM90" s="392"/>
      <c r="VGN90" s="381"/>
      <c r="VGV90" s="392"/>
      <c r="VGW90" s="381"/>
      <c r="VHE90" s="392"/>
      <c r="VHF90" s="381"/>
      <c r="VHN90" s="392"/>
      <c r="VHO90" s="381"/>
      <c r="VHW90" s="392"/>
      <c r="VHX90" s="381"/>
      <c r="VIF90" s="392"/>
      <c r="VIG90" s="381"/>
      <c r="VIO90" s="392"/>
      <c r="VIP90" s="381"/>
      <c r="VIX90" s="392"/>
      <c r="VIY90" s="381"/>
      <c r="VJG90" s="392"/>
      <c r="VJH90" s="381"/>
      <c r="VJP90" s="392"/>
      <c r="VJQ90" s="381"/>
      <c r="VJY90" s="392"/>
      <c r="VJZ90" s="381"/>
      <c r="VKH90" s="392"/>
      <c r="VKI90" s="381"/>
      <c r="VKQ90" s="392"/>
      <c r="VKR90" s="381"/>
      <c r="VKZ90" s="392"/>
      <c r="VLA90" s="381"/>
      <c r="VLI90" s="392"/>
      <c r="VLJ90" s="381"/>
      <c r="VLR90" s="392"/>
      <c r="VLS90" s="381"/>
      <c r="VMA90" s="392"/>
      <c r="VMB90" s="381"/>
      <c r="VMJ90" s="392"/>
      <c r="VMK90" s="381"/>
      <c r="VMS90" s="392"/>
      <c r="VMT90" s="381"/>
      <c r="VNB90" s="392"/>
      <c r="VNC90" s="381"/>
      <c r="VNK90" s="392"/>
      <c r="VNL90" s="381"/>
      <c r="VNT90" s="392"/>
      <c r="VNU90" s="381"/>
      <c r="VOC90" s="392"/>
      <c r="VOD90" s="381"/>
      <c r="VOL90" s="392"/>
      <c r="VOM90" s="381"/>
      <c r="VOU90" s="392"/>
      <c r="VOV90" s="381"/>
      <c r="VPD90" s="392"/>
      <c r="VPE90" s="381"/>
      <c r="VPM90" s="392"/>
      <c r="VPN90" s="381"/>
      <c r="VPV90" s="392"/>
      <c r="VPW90" s="381"/>
      <c r="VQE90" s="392"/>
      <c r="VQF90" s="381"/>
      <c r="VQN90" s="392"/>
      <c r="VQO90" s="381"/>
      <c r="VQW90" s="392"/>
      <c r="VQX90" s="381"/>
      <c r="VRF90" s="392"/>
      <c r="VRG90" s="381"/>
      <c r="VRO90" s="392"/>
      <c r="VRP90" s="381"/>
      <c r="VRX90" s="392"/>
      <c r="VRY90" s="381"/>
      <c r="VSG90" s="392"/>
      <c r="VSH90" s="381"/>
      <c r="VSP90" s="392"/>
      <c r="VSQ90" s="381"/>
      <c r="VSY90" s="392"/>
      <c r="VSZ90" s="381"/>
      <c r="VTH90" s="392"/>
      <c r="VTI90" s="381"/>
      <c r="VTQ90" s="392"/>
      <c r="VTR90" s="381"/>
      <c r="VTZ90" s="392"/>
      <c r="VUA90" s="381"/>
      <c r="VUI90" s="392"/>
      <c r="VUJ90" s="381"/>
      <c r="VUR90" s="392"/>
      <c r="VUS90" s="381"/>
      <c r="VVA90" s="392"/>
      <c r="VVB90" s="381"/>
      <c r="VVJ90" s="392"/>
      <c r="VVK90" s="381"/>
      <c r="VVS90" s="392"/>
      <c r="VVT90" s="381"/>
      <c r="VWB90" s="392"/>
      <c r="VWC90" s="381"/>
      <c r="VWK90" s="392"/>
      <c r="VWL90" s="381"/>
      <c r="VWT90" s="392"/>
      <c r="VWU90" s="381"/>
      <c r="VXC90" s="392"/>
      <c r="VXD90" s="381"/>
      <c r="VXL90" s="392"/>
      <c r="VXM90" s="381"/>
      <c r="VXU90" s="392"/>
      <c r="VXV90" s="381"/>
      <c r="VYD90" s="392"/>
      <c r="VYE90" s="381"/>
      <c r="VYM90" s="392"/>
      <c r="VYN90" s="381"/>
      <c r="VYV90" s="392"/>
      <c r="VYW90" s="381"/>
      <c r="VZE90" s="392"/>
      <c r="VZF90" s="381"/>
      <c r="VZN90" s="392"/>
      <c r="VZO90" s="381"/>
      <c r="VZW90" s="392"/>
      <c r="VZX90" s="381"/>
      <c r="WAF90" s="392"/>
      <c r="WAG90" s="381"/>
      <c r="WAO90" s="392"/>
      <c r="WAP90" s="381"/>
      <c r="WAX90" s="392"/>
      <c r="WAY90" s="381"/>
      <c r="WBG90" s="392"/>
      <c r="WBH90" s="381"/>
      <c r="WBP90" s="392"/>
      <c r="WBQ90" s="381"/>
      <c r="WBY90" s="392"/>
      <c r="WBZ90" s="381"/>
      <c r="WCH90" s="392"/>
      <c r="WCI90" s="381"/>
      <c r="WCQ90" s="392"/>
      <c r="WCR90" s="381"/>
      <c r="WCZ90" s="392"/>
      <c r="WDA90" s="381"/>
      <c r="WDI90" s="392"/>
      <c r="WDJ90" s="381"/>
      <c r="WDR90" s="392"/>
      <c r="WDS90" s="381"/>
      <c r="WEA90" s="392"/>
      <c r="WEB90" s="381"/>
      <c r="WEJ90" s="392"/>
      <c r="WEK90" s="381"/>
      <c r="WES90" s="392"/>
      <c r="WET90" s="381"/>
      <c r="WFB90" s="392"/>
      <c r="WFC90" s="381"/>
      <c r="WFK90" s="392"/>
      <c r="WFL90" s="381"/>
      <c r="WFT90" s="392"/>
      <c r="WFU90" s="381"/>
      <c r="WGC90" s="392"/>
      <c r="WGD90" s="381"/>
      <c r="WGL90" s="392"/>
      <c r="WGM90" s="381"/>
      <c r="WGU90" s="392"/>
      <c r="WGV90" s="381"/>
      <c r="WHD90" s="392"/>
      <c r="WHE90" s="381"/>
      <c r="WHM90" s="392"/>
      <c r="WHN90" s="381"/>
      <c r="WHV90" s="392"/>
      <c r="WHW90" s="381"/>
      <c r="WIE90" s="392"/>
      <c r="WIF90" s="381"/>
      <c r="WIN90" s="392"/>
      <c r="WIO90" s="381"/>
      <c r="WIW90" s="392"/>
      <c r="WIX90" s="381"/>
      <c r="WJF90" s="392"/>
      <c r="WJG90" s="381"/>
      <c r="WJO90" s="392"/>
      <c r="WJP90" s="381"/>
      <c r="WJX90" s="392"/>
      <c r="WJY90" s="381"/>
      <c r="WKG90" s="392"/>
      <c r="WKH90" s="381"/>
      <c r="WKP90" s="392"/>
      <c r="WKQ90" s="381"/>
      <c r="WKY90" s="392"/>
      <c r="WKZ90" s="381"/>
      <c r="WLH90" s="392"/>
      <c r="WLI90" s="381"/>
      <c r="WLQ90" s="392"/>
      <c r="WLR90" s="381"/>
      <c r="WLZ90" s="392"/>
      <c r="WMA90" s="381"/>
      <c r="WMI90" s="392"/>
      <c r="WMJ90" s="381"/>
      <c r="WMR90" s="392"/>
      <c r="WMS90" s="381"/>
      <c r="WNA90" s="392"/>
      <c r="WNB90" s="381"/>
      <c r="WNJ90" s="392"/>
      <c r="WNK90" s="381"/>
      <c r="WNS90" s="392"/>
      <c r="WNT90" s="381"/>
      <c r="WOB90" s="392"/>
      <c r="WOC90" s="381"/>
      <c r="WOK90" s="392"/>
      <c r="WOL90" s="381"/>
      <c r="WOT90" s="392"/>
      <c r="WOU90" s="381"/>
      <c r="WPC90" s="392"/>
      <c r="WPD90" s="381"/>
      <c r="WPL90" s="392"/>
      <c r="WPM90" s="381"/>
      <c r="WPU90" s="392"/>
      <c r="WPV90" s="381"/>
      <c r="WQD90" s="392"/>
      <c r="WQE90" s="381"/>
      <c r="WQM90" s="392"/>
      <c r="WQN90" s="381"/>
      <c r="WQV90" s="392"/>
      <c r="WQW90" s="381"/>
      <c r="WRE90" s="392"/>
      <c r="WRF90" s="381"/>
      <c r="WRN90" s="392"/>
      <c r="WRO90" s="381"/>
      <c r="WRW90" s="392"/>
      <c r="WRX90" s="381"/>
      <c r="WSF90" s="392"/>
      <c r="WSG90" s="381"/>
      <c r="WSO90" s="392"/>
      <c r="WSP90" s="381"/>
      <c r="WSX90" s="392"/>
      <c r="WSY90" s="381"/>
      <c r="WTG90" s="392"/>
      <c r="WTH90" s="381"/>
      <c r="WTP90" s="392"/>
      <c r="WTQ90" s="381"/>
      <c r="WTY90" s="392"/>
      <c r="WTZ90" s="381"/>
      <c r="WUH90" s="392"/>
      <c r="WUI90" s="381"/>
      <c r="WUQ90" s="392"/>
      <c r="WUR90" s="381"/>
      <c r="WUZ90" s="392"/>
      <c r="WVA90" s="381"/>
      <c r="WVI90" s="392"/>
      <c r="WVJ90" s="381"/>
      <c r="WVR90" s="392"/>
      <c r="WVS90" s="381"/>
      <c r="WWA90" s="392"/>
      <c r="WWB90" s="381"/>
      <c r="WWJ90" s="392"/>
      <c r="WWK90" s="381"/>
      <c r="WWS90" s="392"/>
      <c r="WWT90" s="381"/>
      <c r="WXB90" s="392"/>
      <c r="WXC90" s="381"/>
      <c r="WXK90" s="392"/>
      <c r="WXL90" s="381"/>
      <c r="WXT90" s="392"/>
      <c r="WXU90" s="381"/>
      <c r="WYC90" s="392"/>
      <c r="WYD90" s="381"/>
      <c r="WYL90" s="392"/>
      <c r="WYM90" s="381"/>
      <c r="WYU90" s="392"/>
      <c r="WYV90" s="381"/>
      <c r="WZD90" s="392"/>
      <c r="WZE90" s="381"/>
      <c r="WZM90" s="392"/>
      <c r="WZN90" s="381"/>
      <c r="WZV90" s="392"/>
      <c r="WZW90" s="381"/>
      <c r="XAE90" s="392"/>
      <c r="XAF90" s="381"/>
      <c r="XAN90" s="392"/>
      <c r="XAO90" s="381"/>
      <c r="XAW90" s="392"/>
      <c r="XAX90" s="381"/>
      <c r="XBF90" s="392"/>
      <c r="XBG90" s="381"/>
      <c r="XBO90" s="392"/>
      <c r="XBP90" s="381"/>
      <c r="XBX90" s="392"/>
      <c r="XBY90" s="381"/>
      <c r="XCG90" s="392"/>
      <c r="XCH90" s="381"/>
      <c r="XCP90" s="392"/>
      <c r="XCQ90" s="381"/>
      <c r="XCY90" s="392"/>
      <c r="XCZ90" s="381"/>
      <c r="XDH90" s="392"/>
      <c r="XDI90" s="381"/>
      <c r="XDQ90" s="392"/>
      <c r="XDR90" s="381"/>
      <c r="XDZ90" s="392"/>
      <c r="XEA90" s="381"/>
      <c r="XEI90" s="392"/>
      <c r="XEJ90" s="381"/>
      <c r="XER90" s="392"/>
      <c r="XES90" s="381"/>
      <c r="XFA90" s="392"/>
      <c r="XFB90" s="381"/>
    </row>
    <row r="91" spans="1:1019 1027:2045 2053:3071 3079:5114 5122:6140 6148:7166 7174:8192 8200:9209 9217:10235 10243:11261 11269:12287 12295:14330 14338:15356 15364:16382" s="378" customFormat="1" ht="25.5">
      <c r="A91" s="392">
        <v>44</v>
      </c>
      <c r="B91" s="381" t="s">
        <v>46</v>
      </c>
      <c r="J91" s="392"/>
      <c r="K91" s="381"/>
      <c r="S91" s="392"/>
      <c r="T91" s="381"/>
      <c r="AB91" s="392"/>
      <c r="AC91" s="381"/>
      <c r="AK91" s="392"/>
      <c r="AL91" s="381"/>
      <c r="AT91" s="392"/>
      <c r="AU91" s="381"/>
      <c r="BC91" s="392"/>
      <c r="BD91" s="381"/>
      <c r="BL91" s="392"/>
      <c r="BM91" s="381"/>
      <c r="BU91" s="392"/>
      <c r="BV91" s="381"/>
      <c r="CD91" s="392"/>
      <c r="CE91" s="381"/>
      <c r="CM91" s="392"/>
      <c r="CN91" s="381"/>
      <c r="CV91" s="392"/>
      <c r="CW91" s="381"/>
      <c r="DE91" s="392"/>
      <c r="DF91" s="381"/>
      <c r="DN91" s="392"/>
      <c r="DO91" s="381"/>
      <c r="DW91" s="392"/>
      <c r="DX91" s="381"/>
      <c r="EF91" s="392"/>
      <c r="EG91" s="381"/>
      <c r="EO91" s="392"/>
      <c r="EP91" s="381"/>
      <c r="EX91" s="392"/>
      <c r="EY91" s="381"/>
      <c r="FG91" s="392"/>
      <c r="FH91" s="381"/>
      <c r="FP91" s="392"/>
      <c r="FQ91" s="381"/>
      <c r="FY91" s="392"/>
      <c r="FZ91" s="381"/>
      <c r="GH91" s="392"/>
      <c r="GI91" s="381"/>
      <c r="GQ91" s="392"/>
      <c r="GR91" s="381"/>
      <c r="GZ91" s="392"/>
      <c r="HA91" s="381"/>
      <c r="HI91" s="392"/>
      <c r="HJ91" s="381"/>
      <c r="HR91" s="392"/>
      <c r="HS91" s="381"/>
      <c r="IA91" s="392"/>
      <c r="IB91" s="381"/>
      <c r="IJ91" s="392"/>
      <c r="IK91" s="381"/>
      <c r="IS91" s="392"/>
      <c r="IT91" s="381"/>
      <c r="JB91" s="392"/>
      <c r="JC91" s="381"/>
      <c r="JK91" s="392"/>
      <c r="JL91" s="381"/>
      <c r="JT91" s="392"/>
      <c r="JU91" s="381"/>
      <c r="KC91" s="392"/>
      <c r="KD91" s="381"/>
      <c r="KL91" s="392"/>
      <c r="KM91" s="381"/>
      <c r="KU91" s="392"/>
      <c r="KV91" s="381"/>
      <c r="LD91" s="392"/>
      <c r="LE91" s="381"/>
      <c r="LM91" s="392"/>
      <c r="LN91" s="381"/>
      <c r="LV91" s="392"/>
      <c r="LW91" s="381"/>
      <c r="ME91" s="392"/>
      <c r="MF91" s="381"/>
      <c r="MN91" s="392"/>
      <c r="MO91" s="381"/>
      <c r="MW91" s="392"/>
      <c r="MX91" s="381"/>
      <c r="NF91" s="392"/>
      <c r="NG91" s="381"/>
      <c r="NO91" s="392"/>
      <c r="NP91" s="381"/>
      <c r="NX91" s="392"/>
      <c r="NY91" s="381"/>
      <c r="OG91" s="392"/>
      <c r="OH91" s="381"/>
      <c r="OP91" s="392"/>
      <c r="OQ91" s="381"/>
      <c r="OY91" s="392"/>
      <c r="OZ91" s="381"/>
      <c r="PH91" s="392"/>
      <c r="PI91" s="381"/>
      <c r="PQ91" s="392"/>
      <c r="PR91" s="381"/>
      <c r="PZ91" s="392"/>
      <c r="QA91" s="381"/>
      <c r="QI91" s="392"/>
      <c r="QJ91" s="381"/>
      <c r="QR91" s="392"/>
      <c r="QS91" s="381"/>
      <c r="RA91" s="392"/>
      <c r="RB91" s="381"/>
      <c r="RJ91" s="392"/>
      <c r="RK91" s="381"/>
      <c r="RS91" s="392"/>
      <c r="RT91" s="381"/>
      <c r="SB91" s="392"/>
      <c r="SC91" s="381"/>
      <c r="SK91" s="392"/>
      <c r="SL91" s="381"/>
      <c r="ST91" s="392"/>
      <c r="SU91" s="381"/>
      <c r="TC91" s="392"/>
      <c r="TD91" s="381"/>
      <c r="TL91" s="392"/>
      <c r="TM91" s="381"/>
      <c r="TU91" s="392"/>
      <c r="TV91" s="381"/>
      <c r="UD91" s="392"/>
      <c r="UE91" s="381"/>
      <c r="UM91" s="392"/>
      <c r="UN91" s="381"/>
      <c r="UV91" s="392"/>
      <c r="UW91" s="381"/>
      <c r="VE91" s="392"/>
      <c r="VF91" s="381"/>
      <c r="VN91" s="392"/>
      <c r="VO91" s="381"/>
      <c r="VW91" s="392"/>
      <c r="VX91" s="381"/>
      <c r="WF91" s="392"/>
      <c r="WG91" s="381"/>
      <c r="WO91" s="392"/>
      <c r="WP91" s="381"/>
      <c r="WX91" s="392"/>
      <c r="WY91" s="381"/>
      <c r="XG91" s="392"/>
      <c r="XH91" s="381"/>
      <c r="XP91" s="392"/>
      <c r="XQ91" s="381"/>
      <c r="XY91" s="392"/>
      <c r="XZ91" s="381"/>
      <c r="YH91" s="392"/>
      <c r="YI91" s="381"/>
      <c r="YQ91" s="392"/>
      <c r="YR91" s="381"/>
      <c r="YZ91" s="392"/>
      <c r="ZA91" s="381"/>
      <c r="ZI91" s="392"/>
      <c r="ZJ91" s="381"/>
      <c r="ZR91" s="392"/>
      <c r="ZS91" s="381"/>
      <c r="AAA91" s="392"/>
      <c r="AAB91" s="381"/>
      <c r="AAJ91" s="392"/>
      <c r="AAK91" s="381"/>
      <c r="AAS91" s="392"/>
      <c r="AAT91" s="381"/>
      <c r="ABB91" s="392"/>
      <c r="ABC91" s="381"/>
      <c r="ABK91" s="392"/>
      <c r="ABL91" s="381"/>
      <c r="ABT91" s="392"/>
      <c r="ABU91" s="381"/>
      <c r="ACC91" s="392"/>
      <c r="ACD91" s="381"/>
      <c r="ACL91" s="392"/>
      <c r="ACM91" s="381"/>
      <c r="ACU91" s="392"/>
      <c r="ACV91" s="381"/>
      <c r="ADD91" s="392"/>
      <c r="ADE91" s="381"/>
      <c r="ADM91" s="392"/>
      <c r="ADN91" s="381"/>
      <c r="ADV91" s="392"/>
      <c r="ADW91" s="381"/>
      <c r="AEE91" s="392"/>
      <c r="AEF91" s="381"/>
      <c r="AEN91" s="392"/>
      <c r="AEO91" s="381"/>
      <c r="AEW91" s="392"/>
      <c r="AEX91" s="381"/>
      <c r="AFF91" s="392"/>
      <c r="AFG91" s="381"/>
      <c r="AFO91" s="392"/>
      <c r="AFP91" s="381"/>
      <c r="AFX91" s="392"/>
      <c r="AFY91" s="381"/>
      <c r="AGG91" s="392"/>
      <c r="AGH91" s="381"/>
      <c r="AGP91" s="392"/>
      <c r="AGQ91" s="381"/>
      <c r="AGY91" s="392"/>
      <c r="AGZ91" s="381"/>
      <c r="AHH91" s="392"/>
      <c r="AHI91" s="381"/>
      <c r="AHQ91" s="392"/>
      <c r="AHR91" s="381"/>
      <c r="AHZ91" s="392"/>
      <c r="AIA91" s="381"/>
      <c r="AII91" s="392"/>
      <c r="AIJ91" s="381"/>
      <c r="AIR91" s="392"/>
      <c r="AIS91" s="381"/>
      <c r="AJA91" s="392"/>
      <c r="AJB91" s="381"/>
      <c r="AJJ91" s="392"/>
      <c r="AJK91" s="381"/>
      <c r="AJS91" s="392"/>
      <c r="AJT91" s="381"/>
      <c r="AKB91" s="392"/>
      <c r="AKC91" s="381"/>
      <c r="AKK91" s="392"/>
      <c r="AKL91" s="381"/>
      <c r="AKT91" s="392"/>
      <c r="AKU91" s="381"/>
      <c r="ALC91" s="392"/>
      <c r="ALD91" s="381"/>
      <c r="ALL91" s="392"/>
      <c r="ALM91" s="381"/>
      <c r="ALU91" s="392"/>
      <c r="ALV91" s="381"/>
      <c r="AMD91" s="392"/>
      <c r="AME91" s="381"/>
      <c r="AMM91" s="392"/>
      <c r="AMN91" s="381"/>
      <c r="AMV91" s="392"/>
      <c r="AMW91" s="381"/>
      <c r="ANE91" s="392"/>
      <c r="ANF91" s="381"/>
      <c r="ANN91" s="392"/>
      <c r="ANO91" s="381"/>
      <c r="ANW91" s="392"/>
      <c r="ANX91" s="381"/>
      <c r="AOF91" s="392"/>
      <c r="AOG91" s="381"/>
      <c r="AOO91" s="392"/>
      <c r="AOP91" s="381"/>
      <c r="AOX91" s="392"/>
      <c r="AOY91" s="381"/>
      <c r="APG91" s="392"/>
      <c r="APH91" s="381"/>
      <c r="APP91" s="392"/>
      <c r="APQ91" s="381"/>
      <c r="APY91" s="392"/>
      <c r="APZ91" s="381"/>
      <c r="AQH91" s="392"/>
      <c r="AQI91" s="381"/>
      <c r="AQQ91" s="392"/>
      <c r="AQR91" s="381"/>
      <c r="AQZ91" s="392"/>
      <c r="ARA91" s="381"/>
      <c r="ARI91" s="392"/>
      <c r="ARJ91" s="381"/>
      <c r="ARR91" s="392"/>
      <c r="ARS91" s="381"/>
      <c r="ASA91" s="392"/>
      <c r="ASB91" s="381"/>
      <c r="ASJ91" s="392"/>
      <c r="ASK91" s="381"/>
      <c r="ASS91" s="392"/>
      <c r="AST91" s="381"/>
      <c r="ATB91" s="392"/>
      <c r="ATC91" s="381"/>
      <c r="ATK91" s="392"/>
      <c r="ATL91" s="381"/>
      <c r="ATT91" s="392"/>
      <c r="ATU91" s="381"/>
      <c r="AUC91" s="392"/>
      <c r="AUD91" s="381"/>
      <c r="AUL91" s="392"/>
      <c r="AUM91" s="381"/>
      <c r="AUU91" s="392"/>
      <c r="AUV91" s="381"/>
      <c r="AVD91" s="392"/>
      <c r="AVE91" s="381"/>
      <c r="AVM91" s="392"/>
      <c r="AVN91" s="381"/>
      <c r="AVV91" s="392"/>
      <c r="AVW91" s="381"/>
      <c r="AWE91" s="392"/>
      <c r="AWF91" s="381"/>
      <c r="AWN91" s="392"/>
      <c r="AWO91" s="381"/>
      <c r="AWW91" s="392"/>
      <c r="AWX91" s="381"/>
      <c r="AXF91" s="392"/>
      <c r="AXG91" s="381"/>
      <c r="AXO91" s="392"/>
      <c r="AXP91" s="381"/>
      <c r="AXX91" s="392"/>
      <c r="AXY91" s="381"/>
      <c r="AYG91" s="392"/>
      <c r="AYH91" s="381"/>
      <c r="AYP91" s="392"/>
      <c r="AYQ91" s="381"/>
      <c r="AYY91" s="392"/>
      <c r="AYZ91" s="381"/>
      <c r="AZH91" s="392"/>
      <c r="AZI91" s="381"/>
      <c r="AZQ91" s="392"/>
      <c r="AZR91" s="381"/>
      <c r="AZZ91" s="392"/>
      <c r="BAA91" s="381"/>
      <c r="BAI91" s="392"/>
      <c r="BAJ91" s="381"/>
      <c r="BAR91" s="392"/>
      <c r="BAS91" s="381"/>
      <c r="BBA91" s="392"/>
      <c r="BBB91" s="381"/>
      <c r="BBJ91" s="392"/>
      <c r="BBK91" s="381"/>
      <c r="BBS91" s="392"/>
      <c r="BBT91" s="381"/>
      <c r="BCB91" s="392"/>
      <c r="BCC91" s="381"/>
      <c r="BCK91" s="392"/>
      <c r="BCL91" s="381"/>
      <c r="BCT91" s="392"/>
      <c r="BCU91" s="381"/>
      <c r="BDC91" s="392"/>
      <c r="BDD91" s="381"/>
      <c r="BDL91" s="392"/>
      <c r="BDM91" s="381"/>
      <c r="BDU91" s="392"/>
      <c r="BDV91" s="381"/>
      <c r="BED91" s="392"/>
      <c r="BEE91" s="381"/>
      <c r="BEM91" s="392"/>
      <c r="BEN91" s="381"/>
      <c r="BEV91" s="392"/>
      <c r="BEW91" s="381"/>
      <c r="BFE91" s="392"/>
      <c r="BFF91" s="381"/>
      <c r="BFN91" s="392"/>
      <c r="BFO91" s="381"/>
      <c r="BFW91" s="392"/>
      <c r="BFX91" s="381"/>
      <c r="BGF91" s="392"/>
      <c r="BGG91" s="381"/>
      <c r="BGO91" s="392"/>
      <c r="BGP91" s="381"/>
      <c r="BGX91" s="392"/>
      <c r="BGY91" s="381"/>
      <c r="BHG91" s="392"/>
      <c r="BHH91" s="381"/>
      <c r="BHP91" s="392"/>
      <c r="BHQ91" s="381"/>
      <c r="BHY91" s="392"/>
      <c r="BHZ91" s="381"/>
      <c r="BIH91" s="392"/>
      <c r="BII91" s="381"/>
      <c r="BIQ91" s="392"/>
      <c r="BIR91" s="381"/>
      <c r="BIZ91" s="392"/>
      <c r="BJA91" s="381"/>
      <c r="BJI91" s="392"/>
      <c r="BJJ91" s="381"/>
      <c r="BJR91" s="392"/>
      <c r="BJS91" s="381"/>
      <c r="BKA91" s="392"/>
      <c r="BKB91" s="381"/>
      <c r="BKJ91" s="392"/>
      <c r="BKK91" s="381"/>
      <c r="BKS91" s="392"/>
      <c r="BKT91" s="381"/>
      <c r="BLB91" s="392"/>
      <c r="BLC91" s="381"/>
      <c r="BLK91" s="392"/>
      <c r="BLL91" s="381"/>
      <c r="BLT91" s="392"/>
      <c r="BLU91" s="381"/>
      <c r="BMC91" s="392"/>
      <c r="BMD91" s="381"/>
      <c r="BML91" s="392"/>
      <c r="BMM91" s="381"/>
      <c r="BMU91" s="392"/>
      <c r="BMV91" s="381"/>
      <c r="BND91" s="392"/>
      <c r="BNE91" s="381"/>
      <c r="BNM91" s="392"/>
      <c r="BNN91" s="381"/>
      <c r="BNV91" s="392"/>
      <c r="BNW91" s="381"/>
      <c r="BOE91" s="392"/>
      <c r="BOF91" s="381"/>
      <c r="BON91" s="392"/>
      <c r="BOO91" s="381"/>
      <c r="BOW91" s="392"/>
      <c r="BOX91" s="381"/>
      <c r="BPF91" s="392"/>
      <c r="BPG91" s="381"/>
      <c r="BPO91" s="392"/>
      <c r="BPP91" s="381"/>
      <c r="BPX91" s="392"/>
      <c r="BPY91" s="381"/>
      <c r="BQG91" s="392"/>
      <c r="BQH91" s="381"/>
      <c r="BQP91" s="392"/>
      <c r="BQQ91" s="381"/>
      <c r="BQY91" s="392"/>
      <c r="BQZ91" s="381"/>
      <c r="BRH91" s="392"/>
      <c r="BRI91" s="381"/>
      <c r="BRQ91" s="392"/>
      <c r="BRR91" s="381"/>
      <c r="BRZ91" s="392"/>
      <c r="BSA91" s="381"/>
      <c r="BSI91" s="392"/>
      <c r="BSJ91" s="381"/>
      <c r="BSR91" s="392"/>
      <c r="BSS91" s="381"/>
      <c r="BTA91" s="392"/>
      <c r="BTB91" s="381"/>
      <c r="BTJ91" s="392"/>
      <c r="BTK91" s="381"/>
      <c r="BTS91" s="392"/>
      <c r="BTT91" s="381"/>
      <c r="BUB91" s="392"/>
      <c r="BUC91" s="381"/>
      <c r="BUK91" s="392"/>
      <c r="BUL91" s="381"/>
      <c r="BUT91" s="392"/>
      <c r="BUU91" s="381"/>
      <c r="BVC91" s="392"/>
      <c r="BVD91" s="381"/>
      <c r="BVL91" s="392"/>
      <c r="BVM91" s="381"/>
      <c r="BVU91" s="392"/>
      <c r="BVV91" s="381"/>
      <c r="BWD91" s="392"/>
      <c r="BWE91" s="381"/>
      <c r="BWM91" s="392"/>
      <c r="BWN91" s="381"/>
      <c r="BWV91" s="392"/>
      <c r="BWW91" s="381"/>
      <c r="BXE91" s="392"/>
      <c r="BXF91" s="381"/>
      <c r="BXN91" s="392"/>
      <c r="BXO91" s="381"/>
      <c r="BXW91" s="392"/>
      <c r="BXX91" s="381"/>
      <c r="BYF91" s="392"/>
      <c r="BYG91" s="381"/>
      <c r="BYO91" s="392"/>
      <c r="BYP91" s="381"/>
      <c r="BYX91" s="392"/>
      <c r="BYY91" s="381"/>
      <c r="BZG91" s="392"/>
      <c r="BZH91" s="381"/>
      <c r="BZP91" s="392"/>
      <c r="BZQ91" s="381"/>
      <c r="BZY91" s="392"/>
      <c r="BZZ91" s="381"/>
      <c r="CAH91" s="392"/>
      <c r="CAI91" s="381"/>
      <c r="CAQ91" s="392"/>
      <c r="CAR91" s="381"/>
      <c r="CAZ91" s="392"/>
      <c r="CBA91" s="381"/>
      <c r="CBI91" s="392"/>
      <c r="CBJ91" s="381"/>
      <c r="CBR91" s="392"/>
      <c r="CBS91" s="381"/>
      <c r="CCA91" s="392"/>
      <c r="CCB91" s="381"/>
      <c r="CCJ91" s="392"/>
      <c r="CCK91" s="381"/>
      <c r="CCS91" s="392"/>
      <c r="CCT91" s="381"/>
      <c r="CDB91" s="392"/>
      <c r="CDC91" s="381"/>
      <c r="CDK91" s="392"/>
      <c r="CDL91" s="381"/>
      <c r="CDT91" s="392"/>
      <c r="CDU91" s="381"/>
      <c r="CEC91" s="392"/>
      <c r="CED91" s="381"/>
      <c r="CEL91" s="392"/>
      <c r="CEM91" s="381"/>
      <c r="CEU91" s="392"/>
      <c r="CEV91" s="381"/>
      <c r="CFD91" s="392"/>
      <c r="CFE91" s="381"/>
      <c r="CFM91" s="392"/>
      <c r="CFN91" s="381"/>
      <c r="CFV91" s="392"/>
      <c r="CFW91" s="381"/>
      <c r="CGE91" s="392"/>
      <c r="CGF91" s="381"/>
      <c r="CGN91" s="392"/>
      <c r="CGO91" s="381"/>
      <c r="CGW91" s="392"/>
      <c r="CGX91" s="381"/>
      <c r="CHF91" s="392"/>
      <c r="CHG91" s="381"/>
      <c r="CHO91" s="392"/>
      <c r="CHP91" s="381"/>
      <c r="CHX91" s="392"/>
      <c r="CHY91" s="381"/>
      <c r="CIG91" s="392"/>
      <c r="CIH91" s="381"/>
      <c r="CIP91" s="392"/>
      <c r="CIQ91" s="381"/>
      <c r="CIY91" s="392"/>
      <c r="CIZ91" s="381"/>
      <c r="CJH91" s="392"/>
      <c r="CJI91" s="381"/>
      <c r="CJQ91" s="392"/>
      <c r="CJR91" s="381"/>
      <c r="CJZ91" s="392"/>
      <c r="CKA91" s="381"/>
      <c r="CKI91" s="392"/>
      <c r="CKJ91" s="381"/>
      <c r="CKR91" s="392"/>
      <c r="CKS91" s="381"/>
      <c r="CLA91" s="392"/>
      <c r="CLB91" s="381"/>
      <c r="CLJ91" s="392"/>
      <c r="CLK91" s="381"/>
      <c r="CLS91" s="392"/>
      <c r="CLT91" s="381"/>
      <c r="CMB91" s="392"/>
      <c r="CMC91" s="381"/>
      <c r="CMK91" s="392"/>
      <c r="CML91" s="381"/>
      <c r="CMT91" s="392"/>
      <c r="CMU91" s="381"/>
      <c r="CNC91" s="392"/>
      <c r="CND91" s="381"/>
      <c r="CNL91" s="392"/>
      <c r="CNM91" s="381"/>
      <c r="CNU91" s="392"/>
      <c r="CNV91" s="381"/>
      <c r="COD91" s="392"/>
      <c r="COE91" s="381"/>
      <c r="COM91" s="392"/>
      <c r="CON91" s="381"/>
      <c r="COV91" s="392"/>
      <c r="COW91" s="381"/>
      <c r="CPE91" s="392"/>
      <c r="CPF91" s="381"/>
      <c r="CPN91" s="392"/>
      <c r="CPO91" s="381"/>
      <c r="CPW91" s="392"/>
      <c r="CPX91" s="381"/>
      <c r="CQF91" s="392"/>
      <c r="CQG91" s="381"/>
      <c r="CQO91" s="392"/>
      <c r="CQP91" s="381"/>
      <c r="CQX91" s="392"/>
      <c r="CQY91" s="381"/>
      <c r="CRG91" s="392"/>
      <c r="CRH91" s="381"/>
      <c r="CRP91" s="392"/>
      <c r="CRQ91" s="381"/>
      <c r="CRY91" s="392"/>
      <c r="CRZ91" s="381"/>
      <c r="CSH91" s="392"/>
      <c r="CSI91" s="381"/>
      <c r="CSQ91" s="392"/>
      <c r="CSR91" s="381"/>
      <c r="CSZ91" s="392"/>
      <c r="CTA91" s="381"/>
      <c r="CTI91" s="392"/>
      <c r="CTJ91" s="381"/>
      <c r="CTR91" s="392"/>
      <c r="CTS91" s="381"/>
      <c r="CUA91" s="392"/>
      <c r="CUB91" s="381"/>
      <c r="CUJ91" s="392"/>
      <c r="CUK91" s="381"/>
      <c r="CUS91" s="392"/>
      <c r="CUT91" s="381"/>
      <c r="CVB91" s="392"/>
      <c r="CVC91" s="381"/>
      <c r="CVK91" s="392"/>
      <c r="CVL91" s="381"/>
      <c r="CVT91" s="392"/>
      <c r="CVU91" s="381"/>
      <c r="CWC91" s="392"/>
      <c r="CWD91" s="381"/>
      <c r="CWL91" s="392"/>
      <c r="CWM91" s="381"/>
      <c r="CWU91" s="392"/>
      <c r="CWV91" s="381"/>
      <c r="CXD91" s="392"/>
      <c r="CXE91" s="381"/>
      <c r="CXM91" s="392"/>
      <c r="CXN91" s="381"/>
      <c r="CXV91" s="392"/>
      <c r="CXW91" s="381"/>
      <c r="CYE91" s="392"/>
      <c r="CYF91" s="381"/>
      <c r="CYN91" s="392"/>
      <c r="CYO91" s="381"/>
      <c r="CYW91" s="392"/>
      <c r="CYX91" s="381"/>
      <c r="CZF91" s="392"/>
      <c r="CZG91" s="381"/>
      <c r="CZO91" s="392"/>
      <c r="CZP91" s="381"/>
      <c r="CZX91" s="392"/>
      <c r="CZY91" s="381"/>
      <c r="DAG91" s="392"/>
      <c r="DAH91" s="381"/>
      <c r="DAP91" s="392"/>
      <c r="DAQ91" s="381"/>
      <c r="DAY91" s="392"/>
      <c r="DAZ91" s="381"/>
      <c r="DBH91" s="392"/>
      <c r="DBI91" s="381"/>
      <c r="DBQ91" s="392"/>
      <c r="DBR91" s="381"/>
      <c r="DBZ91" s="392"/>
      <c r="DCA91" s="381"/>
      <c r="DCI91" s="392"/>
      <c r="DCJ91" s="381"/>
      <c r="DCR91" s="392"/>
      <c r="DCS91" s="381"/>
      <c r="DDA91" s="392"/>
      <c r="DDB91" s="381"/>
      <c r="DDJ91" s="392"/>
      <c r="DDK91" s="381"/>
      <c r="DDS91" s="392"/>
      <c r="DDT91" s="381"/>
      <c r="DEB91" s="392"/>
      <c r="DEC91" s="381"/>
      <c r="DEK91" s="392"/>
      <c r="DEL91" s="381"/>
      <c r="DET91" s="392"/>
      <c r="DEU91" s="381"/>
      <c r="DFC91" s="392"/>
      <c r="DFD91" s="381"/>
      <c r="DFL91" s="392"/>
      <c r="DFM91" s="381"/>
      <c r="DFU91" s="392"/>
      <c r="DFV91" s="381"/>
      <c r="DGD91" s="392"/>
      <c r="DGE91" s="381"/>
      <c r="DGM91" s="392"/>
      <c r="DGN91" s="381"/>
      <c r="DGV91" s="392"/>
      <c r="DGW91" s="381"/>
      <c r="DHE91" s="392"/>
      <c r="DHF91" s="381"/>
      <c r="DHN91" s="392"/>
      <c r="DHO91" s="381"/>
      <c r="DHW91" s="392"/>
      <c r="DHX91" s="381"/>
      <c r="DIF91" s="392"/>
      <c r="DIG91" s="381"/>
      <c r="DIO91" s="392"/>
      <c r="DIP91" s="381"/>
      <c r="DIX91" s="392"/>
      <c r="DIY91" s="381"/>
      <c r="DJG91" s="392"/>
      <c r="DJH91" s="381"/>
      <c r="DJP91" s="392"/>
      <c r="DJQ91" s="381"/>
      <c r="DJY91" s="392"/>
      <c r="DJZ91" s="381"/>
      <c r="DKH91" s="392"/>
      <c r="DKI91" s="381"/>
      <c r="DKQ91" s="392"/>
      <c r="DKR91" s="381"/>
      <c r="DKZ91" s="392"/>
      <c r="DLA91" s="381"/>
      <c r="DLI91" s="392"/>
      <c r="DLJ91" s="381"/>
      <c r="DLR91" s="392"/>
      <c r="DLS91" s="381"/>
      <c r="DMA91" s="392"/>
      <c r="DMB91" s="381"/>
      <c r="DMJ91" s="392"/>
      <c r="DMK91" s="381"/>
      <c r="DMS91" s="392"/>
      <c r="DMT91" s="381"/>
      <c r="DNB91" s="392"/>
      <c r="DNC91" s="381"/>
      <c r="DNK91" s="392"/>
      <c r="DNL91" s="381"/>
      <c r="DNT91" s="392"/>
      <c r="DNU91" s="381"/>
      <c r="DOC91" s="392"/>
      <c r="DOD91" s="381"/>
      <c r="DOL91" s="392"/>
      <c r="DOM91" s="381"/>
      <c r="DOU91" s="392"/>
      <c r="DOV91" s="381"/>
      <c r="DPD91" s="392"/>
      <c r="DPE91" s="381"/>
      <c r="DPM91" s="392"/>
      <c r="DPN91" s="381"/>
      <c r="DPV91" s="392"/>
      <c r="DPW91" s="381"/>
      <c r="DQE91" s="392"/>
      <c r="DQF91" s="381"/>
      <c r="DQN91" s="392"/>
      <c r="DQO91" s="381"/>
      <c r="DQW91" s="392"/>
      <c r="DQX91" s="381"/>
      <c r="DRF91" s="392"/>
      <c r="DRG91" s="381"/>
      <c r="DRO91" s="392"/>
      <c r="DRP91" s="381"/>
      <c r="DRX91" s="392"/>
      <c r="DRY91" s="381"/>
      <c r="DSG91" s="392"/>
      <c r="DSH91" s="381"/>
      <c r="DSP91" s="392"/>
      <c r="DSQ91" s="381"/>
      <c r="DSY91" s="392"/>
      <c r="DSZ91" s="381"/>
      <c r="DTH91" s="392"/>
      <c r="DTI91" s="381"/>
      <c r="DTQ91" s="392"/>
      <c r="DTR91" s="381"/>
      <c r="DTZ91" s="392"/>
      <c r="DUA91" s="381"/>
      <c r="DUI91" s="392"/>
      <c r="DUJ91" s="381"/>
      <c r="DUR91" s="392"/>
      <c r="DUS91" s="381"/>
      <c r="DVA91" s="392"/>
      <c r="DVB91" s="381"/>
      <c r="DVJ91" s="392"/>
      <c r="DVK91" s="381"/>
      <c r="DVS91" s="392"/>
      <c r="DVT91" s="381"/>
      <c r="DWB91" s="392"/>
      <c r="DWC91" s="381"/>
      <c r="DWK91" s="392"/>
      <c r="DWL91" s="381"/>
      <c r="DWT91" s="392"/>
      <c r="DWU91" s="381"/>
      <c r="DXC91" s="392"/>
      <c r="DXD91" s="381"/>
      <c r="DXL91" s="392"/>
      <c r="DXM91" s="381"/>
      <c r="DXU91" s="392"/>
      <c r="DXV91" s="381"/>
      <c r="DYD91" s="392"/>
      <c r="DYE91" s="381"/>
      <c r="DYM91" s="392"/>
      <c r="DYN91" s="381"/>
      <c r="DYV91" s="392"/>
      <c r="DYW91" s="381"/>
      <c r="DZE91" s="392"/>
      <c r="DZF91" s="381"/>
      <c r="DZN91" s="392"/>
      <c r="DZO91" s="381"/>
      <c r="DZW91" s="392"/>
      <c r="DZX91" s="381"/>
      <c r="EAF91" s="392"/>
      <c r="EAG91" s="381"/>
      <c r="EAO91" s="392"/>
      <c r="EAP91" s="381"/>
      <c r="EAX91" s="392"/>
      <c r="EAY91" s="381"/>
      <c r="EBG91" s="392"/>
      <c r="EBH91" s="381"/>
      <c r="EBP91" s="392"/>
      <c r="EBQ91" s="381"/>
      <c r="EBY91" s="392"/>
      <c r="EBZ91" s="381"/>
      <c r="ECH91" s="392"/>
      <c r="ECI91" s="381"/>
      <c r="ECQ91" s="392"/>
      <c r="ECR91" s="381"/>
      <c r="ECZ91" s="392"/>
      <c r="EDA91" s="381"/>
      <c r="EDI91" s="392"/>
      <c r="EDJ91" s="381"/>
      <c r="EDR91" s="392"/>
      <c r="EDS91" s="381"/>
      <c r="EEA91" s="392"/>
      <c r="EEB91" s="381"/>
      <c r="EEJ91" s="392"/>
      <c r="EEK91" s="381"/>
      <c r="EES91" s="392"/>
      <c r="EET91" s="381"/>
      <c r="EFB91" s="392"/>
      <c r="EFC91" s="381"/>
      <c r="EFK91" s="392"/>
      <c r="EFL91" s="381"/>
      <c r="EFT91" s="392"/>
      <c r="EFU91" s="381"/>
      <c r="EGC91" s="392"/>
      <c r="EGD91" s="381"/>
      <c r="EGL91" s="392"/>
      <c r="EGM91" s="381"/>
      <c r="EGU91" s="392"/>
      <c r="EGV91" s="381"/>
      <c r="EHD91" s="392"/>
      <c r="EHE91" s="381"/>
      <c r="EHM91" s="392"/>
      <c r="EHN91" s="381"/>
      <c r="EHV91" s="392"/>
      <c r="EHW91" s="381"/>
      <c r="EIE91" s="392"/>
      <c r="EIF91" s="381"/>
      <c r="EIN91" s="392"/>
      <c r="EIO91" s="381"/>
      <c r="EIW91" s="392"/>
      <c r="EIX91" s="381"/>
      <c r="EJF91" s="392"/>
      <c r="EJG91" s="381"/>
      <c r="EJO91" s="392"/>
      <c r="EJP91" s="381"/>
      <c r="EJX91" s="392"/>
      <c r="EJY91" s="381"/>
      <c r="EKG91" s="392"/>
      <c r="EKH91" s="381"/>
      <c r="EKP91" s="392"/>
      <c r="EKQ91" s="381"/>
      <c r="EKY91" s="392"/>
      <c r="EKZ91" s="381"/>
      <c r="ELH91" s="392"/>
      <c r="ELI91" s="381"/>
      <c r="ELQ91" s="392"/>
      <c r="ELR91" s="381"/>
      <c r="ELZ91" s="392"/>
      <c r="EMA91" s="381"/>
      <c r="EMI91" s="392"/>
      <c r="EMJ91" s="381"/>
      <c r="EMR91" s="392"/>
      <c r="EMS91" s="381"/>
      <c r="ENA91" s="392"/>
      <c r="ENB91" s="381"/>
      <c r="ENJ91" s="392"/>
      <c r="ENK91" s="381"/>
      <c r="ENS91" s="392"/>
      <c r="ENT91" s="381"/>
      <c r="EOB91" s="392"/>
      <c r="EOC91" s="381"/>
      <c r="EOK91" s="392"/>
      <c r="EOL91" s="381"/>
      <c r="EOT91" s="392"/>
      <c r="EOU91" s="381"/>
      <c r="EPC91" s="392"/>
      <c r="EPD91" s="381"/>
      <c r="EPL91" s="392"/>
      <c r="EPM91" s="381"/>
      <c r="EPU91" s="392"/>
      <c r="EPV91" s="381"/>
      <c r="EQD91" s="392"/>
      <c r="EQE91" s="381"/>
      <c r="EQM91" s="392"/>
      <c r="EQN91" s="381"/>
      <c r="EQV91" s="392"/>
      <c r="EQW91" s="381"/>
      <c r="ERE91" s="392"/>
      <c r="ERF91" s="381"/>
      <c r="ERN91" s="392"/>
      <c r="ERO91" s="381"/>
      <c r="ERW91" s="392"/>
      <c r="ERX91" s="381"/>
      <c r="ESF91" s="392"/>
      <c r="ESG91" s="381"/>
      <c r="ESO91" s="392"/>
      <c r="ESP91" s="381"/>
      <c r="ESX91" s="392"/>
      <c r="ESY91" s="381"/>
      <c r="ETG91" s="392"/>
      <c r="ETH91" s="381"/>
      <c r="ETP91" s="392"/>
      <c r="ETQ91" s="381"/>
      <c r="ETY91" s="392"/>
      <c r="ETZ91" s="381"/>
      <c r="EUH91" s="392"/>
      <c r="EUI91" s="381"/>
      <c r="EUQ91" s="392"/>
      <c r="EUR91" s="381"/>
      <c r="EUZ91" s="392"/>
      <c r="EVA91" s="381"/>
      <c r="EVI91" s="392"/>
      <c r="EVJ91" s="381"/>
      <c r="EVR91" s="392"/>
      <c r="EVS91" s="381"/>
      <c r="EWA91" s="392"/>
      <c r="EWB91" s="381"/>
      <c r="EWJ91" s="392"/>
      <c r="EWK91" s="381"/>
      <c r="EWS91" s="392"/>
      <c r="EWT91" s="381"/>
      <c r="EXB91" s="392"/>
      <c r="EXC91" s="381"/>
      <c r="EXK91" s="392"/>
      <c r="EXL91" s="381"/>
      <c r="EXT91" s="392"/>
      <c r="EXU91" s="381"/>
      <c r="EYC91" s="392"/>
      <c r="EYD91" s="381"/>
      <c r="EYL91" s="392"/>
      <c r="EYM91" s="381"/>
      <c r="EYU91" s="392"/>
      <c r="EYV91" s="381"/>
      <c r="EZD91" s="392"/>
      <c r="EZE91" s="381"/>
      <c r="EZM91" s="392"/>
      <c r="EZN91" s="381"/>
      <c r="EZV91" s="392"/>
      <c r="EZW91" s="381"/>
      <c r="FAE91" s="392"/>
      <c r="FAF91" s="381"/>
      <c r="FAN91" s="392"/>
      <c r="FAO91" s="381"/>
      <c r="FAW91" s="392"/>
      <c r="FAX91" s="381"/>
      <c r="FBF91" s="392"/>
      <c r="FBG91" s="381"/>
      <c r="FBO91" s="392"/>
      <c r="FBP91" s="381"/>
      <c r="FBX91" s="392"/>
      <c r="FBY91" s="381"/>
      <c r="FCG91" s="392"/>
      <c r="FCH91" s="381"/>
      <c r="FCP91" s="392"/>
      <c r="FCQ91" s="381"/>
      <c r="FCY91" s="392"/>
      <c r="FCZ91" s="381"/>
      <c r="FDH91" s="392"/>
      <c r="FDI91" s="381"/>
      <c r="FDQ91" s="392"/>
      <c r="FDR91" s="381"/>
      <c r="FDZ91" s="392"/>
      <c r="FEA91" s="381"/>
      <c r="FEI91" s="392"/>
      <c r="FEJ91" s="381"/>
      <c r="FER91" s="392"/>
      <c r="FES91" s="381"/>
      <c r="FFA91" s="392"/>
      <c r="FFB91" s="381"/>
      <c r="FFJ91" s="392"/>
      <c r="FFK91" s="381"/>
      <c r="FFS91" s="392"/>
      <c r="FFT91" s="381"/>
      <c r="FGB91" s="392"/>
      <c r="FGC91" s="381"/>
      <c r="FGK91" s="392"/>
      <c r="FGL91" s="381"/>
      <c r="FGT91" s="392"/>
      <c r="FGU91" s="381"/>
      <c r="FHC91" s="392"/>
      <c r="FHD91" s="381"/>
      <c r="FHL91" s="392"/>
      <c r="FHM91" s="381"/>
      <c r="FHU91" s="392"/>
      <c r="FHV91" s="381"/>
      <c r="FID91" s="392"/>
      <c r="FIE91" s="381"/>
      <c r="FIM91" s="392"/>
      <c r="FIN91" s="381"/>
      <c r="FIV91" s="392"/>
      <c r="FIW91" s="381"/>
      <c r="FJE91" s="392"/>
      <c r="FJF91" s="381"/>
      <c r="FJN91" s="392"/>
      <c r="FJO91" s="381"/>
      <c r="FJW91" s="392"/>
      <c r="FJX91" s="381"/>
      <c r="FKF91" s="392"/>
      <c r="FKG91" s="381"/>
      <c r="FKO91" s="392"/>
      <c r="FKP91" s="381"/>
      <c r="FKX91" s="392"/>
      <c r="FKY91" s="381"/>
      <c r="FLG91" s="392"/>
      <c r="FLH91" s="381"/>
      <c r="FLP91" s="392"/>
      <c r="FLQ91" s="381"/>
      <c r="FLY91" s="392"/>
      <c r="FLZ91" s="381"/>
      <c r="FMH91" s="392"/>
      <c r="FMI91" s="381"/>
      <c r="FMQ91" s="392"/>
      <c r="FMR91" s="381"/>
      <c r="FMZ91" s="392"/>
      <c r="FNA91" s="381"/>
      <c r="FNI91" s="392"/>
      <c r="FNJ91" s="381"/>
      <c r="FNR91" s="392"/>
      <c r="FNS91" s="381"/>
      <c r="FOA91" s="392"/>
      <c r="FOB91" s="381"/>
      <c r="FOJ91" s="392"/>
      <c r="FOK91" s="381"/>
      <c r="FOS91" s="392"/>
      <c r="FOT91" s="381"/>
      <c r="FPB91" s="392"/>
      <c r="FPC91" s="381"/>
      <c r="FPK91" s="392"/>
      <c r="FPL91" s="381"/>
      <c r="FPT91" s="392"/>
      <c r="FPU91" s="381"/>
      <c r="FQC91" s="392"/>
      <c r="FQD91" s="381"/>
      <c r="FQL91" s="392"/>
      <c r="FQM91" s="381"/>
      <c r="FQU91" s="392"/>
      <c r="FQV91" s="381"/>
      <c r="FRD91" s="392"/>
      <c r="FRE91" s="381"/>
      <c r="FRM91" s="392"/>
      <c r="FRN91" s="381"/>
      <c r="FRV91" s="392"/>
      <c r="FRW91" s="381"/>
      <c r="FSE91" s="392"/>
      <c r="FSF91" s="381"/>
      <c r="FSN91" s="392"/>
      <c r="FSO91" s="381"/>
      <c r="FSW91" s="392"/>
      <c r="FSX91" s="381"/>
      <c r="FTF91" s="392"/>
      <c r="FTG91" s="381"/>
      <c r="FTO91" s="392"/>
      <c r="FTP91" s="381"/>
      <c r="FTX91" s="392"/>
      <c r="FTY91" s="381"/>
      <c r="FUG91" s="392"/>
      <c r="FUH91" s="381"/>
      <c r="FUP91" s="392"/>
      <c r="FUQ91" s="381"/>
      <c r="FUY91" s="392"/>
      <c r="FUZ91" s="381"/>
      <c r="FVH91" s="392"/>
      <c r="FVI91" s="381"/>
      <c r="FVQ91" s="392"/>
      <c r="FVR91" s="381"/>
      <c r="FVZ91" s="392"/>
      <c r="FWA91" s="381"/>
      <c r="FWI91" s="392"/>
      <c r="FWJ91" s="381"/>
      <c r="FWR91" s="392"/>
      <c r="FWS91" s="381"/>
      <c r="FXA91" s="392"/>
      <c r="FXB91" s="381"/>
      <c r="FXJ91" s="392"/>
      <c r="FXK91" s="381"/>
      <c r="FXS91" s="392"/>
      <c r="FXT91" s="381"/>
      <c r="FYB91" s="392"/>
      <c r="FYC91" s="381"/>
      <c r="FYK91" s="392"/>
      <c r="FYL91" s="381"/>
      <c r="FYT91" s="392"/>
      <c r="FYU91" s="381"/>
      <c r="FZC91" s="392"/>
      <c r="FZD91" s="381"/>
      <c r="FZL91" s="392"/>
      <c r="FZM91" s="381"/>
      <c r="FZU91" s="392"/>
      <c r="FZV91" s="381"/>
      <c r="GAD91" s="392"/>
      <c r="GAE91" s="381"/>
      <c r="GAM91" s="392"/>
      <c r="GAN91" s="381"/>
      <c r="GAV91" s="392"/>
      <c r="GAW91" s="381"/>
      <c r="GBE91" s="392"/>
      <c r="GBF91" s="381"/>
      <c r="GBN91" s="392"/>
      <c r="GBO91" s="381"/>
      <c r="GBW91" s="392"/>
      <c r="GBX91" s="381"/>
      <c r="GCF91" s="392"/>
      <c r="GCG91" s="381"/>
      <c r="GCO91" s="392"/>
      <c r="GCP91" s="381"/>
      <c r="GCX91" s="392"/>
      <c r="GCY91" s="381"/>
      <c r="GDG91" s="392"/>
      <c r="GDH91" s="381"/>
      <c r="GDP91" s="392"/>
      <c r="GDQ91" s="381"/>
      <c r="GDY91" s="392"/>
      <c r="GDZ91" s="381"/>
      <c r="GEH91" s="392"/>
      <c r="GEI91" s="381"/>
      <c r="GEQ91" s="392"/>
      <c r="GER91" s="381"/>
      <c r="GEZ91" s="392"/>
      <c r="GFA91" s="381"/>
      <c r="GFI91" s="392"/>
      <c r="GFJ91" s="381"/>
      <c r="GFR91" s="392"/>
      <c r="GFS91" s="381"/>
      <c r="GGA91" s="392"/>
      <c r="GGB91" s="381"/>
      <c r="GGJ91" s="392"/>
      <c r="GGK91" s="381"/>
      <c r="GGS91" s="392"/>
      <c r="GGT91" s="381"/>
      <c r="GHB91" s="392"/>
      <c r="GHC91" s="381"/>
      <c r="GHK91" s="392"/>
      <c r="GHL91" s="381"/>
      <c r="GHT91" s="392"/>
      <c r="GHU91" s="381"/>
      <c r="GIC91" s="392"/>
      <c r="GID91" s="381"/>
      <c r="GIL91" s="392"/>
      <c r="GIM91" s="381"/>
      <c r="GIU91" s="392"/>
      <c r="GIV91" s="381"/>
      <c r="GJD91" s="392"/>
      <c r="GJE91" s="381"/>
      <c r="GJM91" s="392"/>
      <c r="GJN91" s="381"/>
      <c r="GJV91" s="392"/>
      <c r="GJW91" s="381"/>
      <c r="GKE91" s="392"/>
      <c r="GKF91" s="381"/>
      <c r="GKN91" s="392"/>
      <c r="GKO91" s="381"/>
      <c r="GKW91" s="392"/>
      <c r="GKX91" s="381"/>
      <c r="GLF91" s="392"/>
      <c r="GLG91" s="381"/>
      <c r="GLO91" s="392"/>
      <c r="GLP91" s="381"/>
      <c r="GLX91" s="392"/>
      <c r="GLY91" s="381"/>
      <c r="GMG91" s="392"/>
      <c r="GMH91" s="381"/>
      <c r="GMP91" s="392"/>
      <c r="GMQ91" s="381"/>
      <c r="GMY91" s="392"/>
      <c r="GMZ91" s="381"/>
      <c r="GNH91" s="392"/>
      <c r="GNI91" s="381"/>
      <c r="GNQ91" s="392"/>
      <c r="GNR91" s="381"/>
      <c r="GNZ91" s="392"/>
      <c r="GOA91" s="381"/>
      <c r="GOI91" s="392"/>
      <c r="GOJ91" s="381"/>
      <c r="GOR91" s="392"/>
      <c r="GOS91" s="381"/>
      <c r="GPA91" s="392"/>
      <c r="GPB91" s="381"/>
      <c r="GPJ91" s="392"/>
      <c r="GPK91" s="381"/>
      <c r="GPS91" s="392"/>
      <c r="GPT91" s="381"/>
      <c r="GQB91" s="392"/>
      <c r="GQC91" s="381"/>
      <c r="GQK91" s="392"/>
      <c r="GQL91" s="381"/>
      <c r="GQT91" s="392"/>
      <c r="GQU91" s="381"/>
      <c r="GRC91" s="392"/>
      <c r="GRD91" s="381"/>
      <c r="GRL91" s="392"/>
      <c r="GRM91" s="381"/>
      <c r="GRU91" s="392"/>
      <c r="GRV91" s="381"/>
      <c r="GSD91" s="392"/>
      <c r="GSE91" s="381"/>
      <c r="GSM91" s="392"/>
      <c r="GSN91" s="381"/>
      <c r="GSV91" s="392"/>
      <c r="GSW91" s="381"/>
      <c r="GTE91" s="392"/>
      <c r="GTF91" s="381"/>
      <c r="GTN91" s="392"/>
      <c r="GTO91" s="381"/>
      <c r="GTW91" s="392"/>
      <c r="GTX91" s="381"/>
      <c r="GUF91" s="392"/>
      <c r="GUG91" s="381"/>
      <c r="GUO91" s="392"/>
      <c r="GUP91" s="381"/>
      <c r="GUX91" s="392"/>
      <c r="GUY91" s="381"/>
      <c r="GVG91" s="392"/>
      <c r="GVH91" s="381"/>
      <c r="GVP91" s="392"/>
      <c r="GVQ91" s="381"/>
      <c r="GVY91" s="392"/>
      <c r="GVZ91" s="381"/>
      <c r="GWH91" s="392"/>
      <c r="GWI91" s="381"/>
      <c r="GWQ91" s="392"/>
      <c r="GWR91" s="381"/>
      <c r="GWZ91" s="392"/>
      <c r="GXA91" s="381"/>
      <c r="GXI91" s="392"/>
      <c r="GXJ91" s="381"/>
      <c r="GXR91" s="392"/>
      <c r="GXS91" s="381"/>
      <c r="GYA91" s="392"/>
      <c r="GYB91" s="381"/>
      <c r="GYJ91" s="392"/>
      <c r="GYK91" s="381"/>
      <c r="GYS91" s="392"/>
      <c r="GYT91" s="381"/>
      <c r="GZB91" s="392"/>
      <c r="GZC91" s="381"/>
      <c r="GZK91" s="392"/>
      <c r="GZL91" s="381"/>
      <c r="GZT91" s="392"/>
      <c r="GZU91" s="381"/>
      <c r="HAC91" s="392"/>
      <c r="HAD91" s="381"/>
      <c r="HAL91" s="392"/>
      <c r="HAM91" s="381"/>
      <c r="HAU91" s="392"/>
      <c r="HAV91" s="381"/>
      <c r="HBD91" s="392"/>
      <c r="HBE91" s="381"/>
      <c r="HBM91" s="392"/>
      <c r="HBN91" s="381"/>
      <c r="HBV91" s="392"/>
      <c r="HBW91" s="381"/>
      <c r="HCE91" s="392"/>
      <c r="HCF91" s="381"/>
      <c r="HCN91" s="392"/>
      <c r="HCO91" s="381"/>
      <c r="HCW91" s="392"/>
      <c r="HCX91" s="381"/>
      <c r="HDF91" s="392"/>
      <c r="HDG91" s="381"/>
      <c r="HDO91" s="392"/>
      <c r="HDP91" s="381"/>
      <c r="HDX91" s="392"/>
      <c r="HDY91" s="381"/>
      <c r="HEG91" s="392"/>
      <c r="HEH91" s="381"/>
      <c r="HEP91" s="392"/>
      <c r="HEQ91" s="381"/>
      <c r="HEY91" s="392"/>
      <c r="HEZ91" s="381"/>
      <c r="HFH91" s="392"/>
      <c r="HFI91" s="381"/>
      <c r="HFQ91" s="392"/>
      <c r="HFR91" s="381"/>
      <c r="HFZ91" s="392"/>
      <c r="HGA91" s="381"/>
      <c r="HGI91" s="392"/>
      <c r="HGJ91" s="381"/>
      <c r="HGR91" s="392"/>
      <c r="HGS91" s="381"/>
      <c r="HHA91" s="392"/>
      <c r="HHB91" s="381"/>
      <c r="HHJ91" s="392"/>
      <c r="HHK91" s="381"/>
      <c r="HHS91" s="392"/>
      <c r="HHT91" s="381"/>
      <c r="HIB91" s="392"/>
      <c r="HIC91" s="381"/>
      <c r="HIK91" s="392"/>
      <c r="HIL91" s="381"/>
      <c r="HIT91" s="392"/>
      <c r="HIU91" s="381"/>
      <c r="HJC91" s="392"/>
      <c r="HJD91" s="381"/>
      <c r="HJL91" s="392"/>
      <c r="HJM91" s="381"/>
      <c r="HJU91" s="392"/>
      <c r="HJV91" s="381"/>
      <c r="HKD91" s="392"/>
      <c r="HKE91" s="381"/>
      <c r="HKM91" s="392"/>
      <c r="HKN91" s="381"/>
      <c r="HKV91" s="392"/>
      <c r="HKW91" s="381"/>
      <c r="HLE91" s="392"/>
      <c r="HLF91" s="381"/>
      <c r="HLN91" s="392"/>
      <c r="HLO91" s="381"/>
      <c r="HLW91" s="392"/>
      <c r="HLX91" s="381"/>
      <c r="HMF91" s="392"/>
      <c r="HMG91" s="381"/>
      <c r="HMO91" s="392"/>
      <c r="HMP91" s="381"/>
      <c r="HMX91" s="392"/>
      <c r="HMY91" s="381"/>
      <c r="HNG91" s="392"/>
      <c r="HNH91" s="381"/>
      <c r="HNP91" s="392"/>
      <c r="HNQ91" s="381"/>
      <c r="HNY91" s="392"/>
      <c r="HNZ91" s="381"/>
      <c r="HOH91" s="392"/>
      <c r="HOI91" s="381"/>
      <c r="HOQ91" s="392"/>
      <c r="HOR91" s="381"/>
      <c r="HOZ91" s="392"/>
      <c r="HPA91" s="381"/>
      <c r="HPI91" s="392"/>
      <c r="HPJ91" s="381"/>
      <c r="HPR91" s="392"/>
      <c r="HPS91" s="381"/>
      <c r="HQA91" s="392"/>
      <c r="HQB91" s="381"/>
      <c r="HQJ91" s="392"/>
      <c r="HQK91" s="381"/>
      <c r="HQS91" s="392"/>
      <c r="HQT91" s="381"/>
      <c r="HRB91" s="392"/>
      <c r="HRC91" s="381"/>
      <c r="HRK91" s="392"/>
      <c r="HRL91" s="381"/>
      <c r="HRT91" s="392"/>
      <c r="HRU91" s="381"/>
      <c r="HSC91" s="392"/>
      <c r="HSD91" s="381"/>
      <c r="HSL91" s="392"/>
      <c r="HSM91" s="381"/>
      <c r="HSU91" s="392"/>
      <c r="HSV91" s="381"/>
      <c r="HTD91" s="392"/>
      <c r="HTE91" s="381"/>
      <c r="HTM91" s="392"/>
      <c r="HTN91" s="381"/>
      <c r="HTV91" s="392"/>
      <c r="HTW91" s="381"/>
      <c r="HUE91" s="392"/>
      <c r="HUF91" s="381"/>
      <c r="HUN91" s="392"/>
      <c r="HUO91" s="381"/>
      <c r="HUW91" s="392"/>
      <c r="HUX91" s="381"/>
      <c r="HVF91" s="392"/>
      <c r="HVG91" s="381"/>
      <c r="HVO91" s="392"/>
      <c r="HVP91" s="381"/>
      <c r="HVX91" s="392"/>
      <c r="HVY91" s="381"/>
      <c r="HWG91" s="392"/>
      <c r="HWH91" s="381"/>
      <c r="HWP91" s="392"/>
      <c r="HWQ91" s="381"/>
      <c r="HWY91" s="392"/>
      <c r="HWZ91" s="381"/>
      <c r="HXH91" s="392"/>
      <c r="HXI91" s="381"/>
      <c r="HXQ91" s="392"/>
      <c r="HXR91" s="381"/>
      <c r="HXZ91" s="392"/>
      <c r="HYA91" s="381"/>
      <c r="HYI91" s="392"/>
      <c r="HYJ91" s="381"/>
      <c r="HYR91" s="392"/>
      <c r="HYS91" s="381"/>
      <c r="HZA91" s="392"/>
      <c r="HZB91" s="381"/>
      <c r="HZJ91" s="392"/>
      <c r="HZK91" s="381"/>
      <c r="HZS91" s="392"/>
      <c r="HZT91" s="381"/>
      <c r="IAB91" s="392"/>
      <c r="IAC91" s="381"/>
      <c r="IAK91" s="392"/>
      <c r="IAL91" s="381"/>
      <c r="IAT91" s="392"/>
      <c r="IAU91" s="381"/>
      <c r="IBC91" s="392"/>
      <c r="IBD91" s="381"/>
      <c r="IBL91" s="392"/>
      <c r="IBM91" s="381"/>
      <c r="IBU91" s="392"/>
      <c r="IBV91" s="381"/>
      <c r="ICD91" s="392"/>
      <c r="ICE91" s="381"/>
      <c r="ICM91" s="392"/>
      <c r="ICN91" s="381"/>
      <c r="ICV91" s="392"/>
      <c r="ICW91" s="381"/>
      <c r="IDE91" s="392"/>
      <c r="IDF91" s="381"/>
      <c r="IDN91" s="392"/>
      <c r="IDO91" s="381"/>
      <c r="IDW91" s="392"/>
      <c r="IDX91" s="381"/>
      <c r="IEF91" s="392"/>
      <c r="IEG91" s="381"/>
      <c r="IEO91" s="392"/>
      <c r="IEP91" s="381"/>
      <c r="IEX91" s="392"/>
      <c r="IEY91" s="381"/>
      <c r="IFG91" s="392"/>
      <c r="IFH91" s="381"/>
      <c r="IFP91" s="392"/>
      <c r="IFQ91" s="381"/>
      <c r="IFY91" s="392"/>
      <c r="IFZ91" s="381"/>
      <c r="IGH91" s="392"/>
      <c r="IGI91" s="381"/>
      <c r="IGQ91" s="392"/>
      <c r="IGR91" s="381"/>
      <c r="IGZ91" s="392"/>
      <c r="IHA91" s="381"/>
      <c r="IHI91" s="392"/>
      <c r="IHJ91" s="381"/>
      <c r="IHR91" s="392"/>
      <c r="IHS91" s="381"/>
      <c r="IIA91" s="392"/>
      <c r="IIB91" s="381"/>
      <c r="IIJ91" s="392"/>
      <c r="IIK91" s="381"/>
      <c r="IIS91" s="392"/>
      <c r="IIT91" s="381"/>
      <c r="IJB91" s="392"/>
      <c r="IJC91" s="381"/>
      <c r="IJK91" s="392"/>
      <c r="IJL91" s="381"/>
      <c r="IJT91" s="392"/>
      <c r="IJU91" s="381"/>
      <c r="IKC91" s="392"/>
      <c r="IKD91" s="381"/>
      <c r="IKL91" s="392"/>
      <c r="IKM91" s="381"/>
      <c r="IKU91" s="392"/>
      <c r="IKV91" s="381"/>
      <c r="ILD91" s="392"/>
      <c r="ILE91" s="381"/>
      <c r="ILM91" s="392"/>
      <c r="ILN91" s="381"/>
      <c r="ILV91" s="392"/>
      <c r="ILW91" s="381"/>
      <c r="IME91" s="392"/>
      <c r="IMF91" s="381"/>
      <c r="IMN91" s="392"/>
      <c r="IMO91" s="381"/>
      <c r="IMW91" s="392"/>
      <c r="IMX91" s="381"/>
      <c r="INF91" s="392"/>
      <c r="ING91" s="381"/>
      <c r="INO91" s="392"/>
      <c r="INP91" s="381"/>
      <c r="INX91" s="392"/>
      <c r="INY91" s="381"/>
      <c r="IOG91" s="392"/>
      <c r="IOH91" s="381"/>
      <c r="IOP91" s="392"/>
      <c r="IOQ91" s="381"/>
      <c r="IOY91" s="392"/>
      <c r="IOZ91" s="381"/>
      <c r="IPH91" s="392"/>
      <c r="IPI91" s="381"/>
      <c r="IPQ91" s="392"/>
      <c r="IPR91" s="381"/>
      <c r="IPZ91" s="392"/>
      <c r="IQA91" s="381"/>
      <c r="IQI91" s="392"/>
      <c r="IQJ91" s="381"/>
      <c r="IQR91" s="392"/>
      <c r="IQS91" s="381"/>
      <c r="IRA91" s="392"/>
      <c r="IRB91" s="381"/>
      <c r="IRJ91" s="392"/>
      <c r="IRK91" s="381"/>
      <c r="IRS91" s="392"/>
      <c r="IRT91" s="381"/>
      <c r="ISB91" s="392"/>
      <c r="ISC91" s="381"/>
      <c r="ISK91" s="392"/>
      <c r="ISL91" s="381"/>
      <c r="IST91" s="392"/>
      <c r="ISU91" s="381"/>
      <c r="ITC91" s="392"/>
      <c r="ITD91" s="381"/>
      <c r="ITL91" s="392"/>
      <c r="ITM91" s="381"/>
      <c r="ITU91" s="392"/>
      <c r="ITV91" s="381"/>
      <c r="IUD91" s="392"/>
      <c r="IUE91" s="381"/>
      <c r="IUM91" s="392"/>
      <c r="IUN91" s="381"/>
      <c r="IUV91" s="392"/>
      <c r="IUW91" s="381"/>
      <c r="IVE91" s="392"/>
      <c r="IVF91" s="381"/>
      <c r="IVN91" s="392"/>
      <c r="IVO91" s="381"/>
      <c r="IVW91" s="392"/>
      <c r="IVX91" s="381"/>
      <c r="IWF91" s="392"/>
      <c r="IWG91" s="381"/>
      <c r="IWO91" s="392"/>
      <c r="IWP91" s="381"/>
      <c r="IWX91" s="392"/>
      <c r="IWY91" s="381"/>
      <c r="IXG91" s="392"/>
      <c r="IXH91" s="381"/>
      <c r="IXP91" s="392"/>
      <c r="IXQ91" s="381"/>
      <c r="IXY91" s="392"/>
      <c r="IXZ91" s="381"/>
      <c r="IYH91" s="392"/>
      <c r="IYI91" s="381"/>
      <c r="IYQ91" s="392"/>
      <c r="IYR91" s="381"/>
      <c r="IYZ91" s="392"/>
      <c r="IZA91" s="381"/>
      <c r="IZI91" s="392"/>
      <c r="IZJ91" s="381"/>
      <c r="IZR91" s="392"/>
      <c r="IZS91" s="381"/>
      <c r="JAA91" s="392"/>
      <c r="JAB91" s="381"/>
      <c r="JAJ91" s="392"/>
      <c r="JAK91" s="381"/>
      <c r="JAS91" s="392"/>
      <c r="JAT91" s="381"/>
      <c r="JBB91" s="392"/>
      <c r="JBC91" s="381"/>
      <c r="JBK91" s="392"/>
      <c r="JBL91" s="381"/>
      <c r="JBT91" s="392"/>
      <c r="JBU91" s="381"/>
      <c r="JCC91" s="392"/>
      <c r="JCD91" s="381"/>
      <c r="JCL91" s="392"/>
      <c r="JCM91" s="381"/>
      <c r="JCU91" s="392"/>
      <c r="JCV91" s="381"/>
      <c r="JDD91" s="392"/>
      <c r="JDE91" s="381"/>
      <c r="JDM91" s="392"/>
      <c r="JDN91" s="381"/>
      <c r="JDV91" s="392"/>
      <c r="JDW91" s="381"/>
      <c r="JEE91" s="392"/>
      <c r="JEF91" s="381"/>
      <c r="JEN91" s="392"/>
      <c r="JEO91" s="381"/>
      <c r="JEW91" s="392"/>
      <c r="JEX91" s="381"/>
      <c r="JFF91" s="392"/>
      <c r="JFG91" s="381"/>
      <c r="JFO91" s="392"/>
      <c r="JFP91" s="381"/>
      <c r="JFX91" s="392"/>
      <c r="JFY91" s="381"/>
      <c r="JGG91" s="392"/>
      <c r="JGH91" s="381"/>
      <c r="JGP91" s="392"/>
      <c r="JGQ91" s="381"/>
      <c r="JGY91" s="392"/>
      <c r="JGZ91" s="381"/>
      <c r="JHH91" s="392"/>
      <c r="JHI91" s="381"/>
      <c r="JHQ91" s="392"/>
      <c r="JHR91" s="381"/>
      <c r="JHZ91" s="392"/>
      <c r="JIA91" s="381"/>
      <c r="JII91" s="392"/>
      <c r="JIJ91" s="381"/>
      <c r="JIR91" s="392"/>
      <c r="JIS91" s="381"/>
      <c r="JJA91" s="392"/>
      <c r="JJB91" s="381"/>
      <c r="JJJ91" s="392"/>
      <c r="JJK91" s="381"/>
      <c r="JJS91" s="392"/>
      <c r="JJT91" s="381"/>
      <c r="JKB91" s="392"/>
      <c r="JKC91" s="381"/>
      <c r="JKK91" s="392"/>
      <c r="JKL91" s="381"/>
      <c r="JKT91" s="392"/>
      <c r="JKU91" s="381"/>
      <c r="JLC91" s="392"/>
      <c r="JLD91" s="381"/>
      <c r="JLL91" s="392"/>
      <c r="JLM91" s="381"/>
      <c r="JLU91" s="392"/>
      <c r="JLV91" s="381"/>
      <c r="JMD91" s="392"/>
      <c r="JME91" s="381"/>
      <c r="JMM91" s="392"/>
      <c r="JMN91" s="381"/>
      <c r="JMV91" s="392"/>
      <c r="JMW91" s="381"/>
      <c r="JNE91" s="392"/>
      <c r="JNF91" s="381"/>
      <c r="JNN91" s="392"/>
      <c r="JNO91" s="381"/>
      <c r="JNW91" s="392"/>
      <c r="JNX91" s="381"/>
      <c r="JOF91" s="392"/>
      <c r="JOG91" s="381"/>
      <c r="JOO91" s="392"/>
      <c r="JOP91" s="381"/>
      <c r="JOX91" s="392"/>
      <c r="JOY91" s="381"/>
      <c r="JPG91" s="392"/>
      <c r="JPH91" s="381"/>
      <c r="JPP91" s="392"/>
      <c r="JPQ91" s="381"/>
      <c r="JPY91" s="392"/>
      <c r="JPZ91" s="381"/>
      <c r="JQH91" s="392"/>
      <c r="JQI91" s="381"/>
      <c r="JQQ91" s="392"/>
      <c r="JQR91" s="381"/>
      <c r="JQZ91" s="392"/>
      <c r="JRA91" s="381"/>
      <c r="JRI91" s="392"/>
      <c r="JRJ91" s="381"/>
      <c r="JRR91" s="392"/>
      <c r="JRS91" s="381"/>
      <c r="JSA91" s="392"/>
      <c r="JSB91" s="381"/>
      <c r="JSJ91" s="392"/>
      <c r="JSK91" s="381"/>
      <c r="JSS91" s="392"/>
      <c r="JST91" s="381"/>
      <c r="JTB91" s="392"/>
      <c r="JTC91" s="381"/>
      <c r="JTK91" s="392"/>
      <c r="JTL91" s="381"/>
      <c r="JTT91" s="392"/>
      <c r="JTU91" s="381"/>
      <c r="JUC91" s="392"/>
      <c r="JUD91" s="381"/>
      <c r="JUL91" s="392"/>
      <c r="JUM91" s="381"/>
      <c r="JUU91" s="392"/>
      <c r="JUV91" s="381"/>
      <c r="JVD91" s="392"/>
      <c r="JVE91" s="381"/>
      <c r="JVM91" s="392"/>
      <c r="JVN91" s="381"/>
      <c r="JVV91" s="392"/>
      <c r="JVW91" s="381"/>
      <c r="JWE91" s="392"/>
      <c r="JWF91" s="381"/>
      <c r="JWN91" s="392"/>
      <c r="JWO91" s="381"/>
      <c r="JWW91" s="392"/>
      <c r="JWX91" s="381"/>
      <c r="JXF91" s="392"/>
      <c r="JXG91" s="381"/>
      <c r="JXO91" s="392"/>
      <c r="JXP91" s="381"/>
      <c r="JXX91" s="392"/>
      <c r="JXY91" s="381"/>
      <c r="JYG91" s="392"/>
      <c r="JYH91" s="381"/>
      <c r="JYP91" s="392"/>
      <c r="JYQ91" s="381"/>
      <c r="JYY91" s="392"/>
      <c r="JYZ91" s="381"/>
      <c r="JZH91" s="392"/>
      <c r="JZI91" s="381"/>
      <c r="JZQ91" s="392"/>
      <c r="JZR91" s="381"/>
      <c r="JZZ91" s="392"/>
      <c r="KAA91" s="381"/>
      <c r="KAI91" s="392"/>
      <c r="KAJ91" s="381"/>
      <c r="KAR91" s="392"/>
      <c r="KAS91" s="381"/>
      <c r="KBA91" s="392"/>
      <c r="KBB91" s="381"/>
      <c r="KBJ91" s="392"/>
      <c r="KBK91" s="381"/>
      <c r="KBS91" s="392"/>
      <c r="KBT91" s="381"/>
      <c r="KCB91" s="392"/>
      <c r="KCC91" s="381"/>
      <c r="KCK91" s="392"/>
      <c r="KCL91" s="381"/>
      <c r="KCT91" s="392"/>
      <c r="KCU91" s="381"/>
      <c r="KDC91" s="392"/>
      <c r="KDD91" s="381"/>
      <c r="KDL91" s="392"/>
      <c r="KDM91" s="381"/>
      <c r="KDU91" s="392"/>
      <c r="KDV91" s="381"/>
      <c r="KED91" s="392"/>
      <c r="KEE91" s="381"/>
      <c r="KEM91" s="392"/>
      <c r="KEN91" s="381"/>
      <c r="KEV91" s="392"/>
      <c r="KEW91" s="381"/>
      <c r="KFE91" s="392"/>
      <c r="KFF91" s="381"/>
      <c r="KFN91" s="392"/>
      <c r="KFO91" s="381"/>
      <c r="KFW91" s="392"/>
      <c r="KFX91" s="381"/>
      <c r="KGF91" s="392"/>
      <c r="KGG91" s="381"/>
      <c r="KGO91" s="392"/>
      <c r="KGP91" s="381"/>
      <c r="KGX91" s="392"/>
      <c r="KGY91" s="381"/>
      <c r="KHG91" s="392"/>
      <c r="KHH91" s="381"/>
      <c r="KHP91" s="392"/>
      <c r="KHQ91" s="381"/>
      <c r="KHY91" s="392"/>
      <c r="KHZ91" s="381"/>
      <c r="KIH91" s="392"/>
      <c r="KII91" s="381"/>
      <c r="KIQ91" s="392"/>
      <c r="KIR91" s="381"/>
      <c r="KIZ91" s="392"/>
      <c r="KJA91" s="381"/>
      <c r="KJI91" s="392"/>
      <c r="KJJ91" s="381"/>
      <c r="KJR91" s="392"/>
      <c r="KJS91" s="381"/>
      <c r="KKA91" s="392"/>
      <c r="KKB91" s="381"/>
      <c r="KKJ91" s="392"/>
      <c r="KKK91" s="381"/>
      <c r="KKS91" s="392"/>
      <c r="KKT91" s="381"/>
      <c r="KLB91" s="392"/>
      <c r="KLC91" s="381"/>
      <c r="KLK91" s="392"/>
      <c r="KLL91" s="381"/>
      <c r="KLT91" s="392"/>
      <c r="KLU91" s="381"/>
      <c r="KMC91" s="392"/>
      <c r="KMD91" s="381"/>
      <c r="KML91" s="392"/>
      <c r="KMM91" s="381"/>
      <c r="KMU91" s="392"/>
      <c r="KMV91" s="381"/>
      <c r="KND91" s="392"/>
      <c r="KNE91" s="381"/>
      <c r="KNM91" s="392"/>
      <c r="KNN91" s="381"/>
      <c r="KNV91" s="392"/>
      <c r="KNW91" s="381"/>
      <c r="KOE91" s="392"/>
      <c r="KOF91" s="381"/>
      <c r="KON91" s="392"/>
      <c r="KOO91" s="381"/>
      <c r="KOW91" s="392"/>
      <c r="KOX91" s="381"/>
      <c r="KPF91" s="392"/>
      <c r="KPG91" s="381"/>
      <c r="KPO91" s="392"/>
      <c r="KPP91" s="381"/>
      <c r="KPX91" s="392"/>
      <c r="KPY91" s="381"/>
      <c r="KQG91" s="392"/>
      <c r="KQH91" s="381"/>
      <c r="KQP91" s="392"/>
      <c r="KQQ91" s="381"/>
      <c r="KQY91" s="392"/>
      <c r="KQZ91" s="381"/>
      <c r="KRH91" s="392"/>
      <c r="KRI91" s="381"/>
      <c r="KRQ91" s="392"/>
      <c r="KRR91" s="381"/>
      <c r="KRZ91" s="392"/>
      <c r="KSA91" s="381"/>
      <c r="KSI91" s="392"/>
      <c r="KSJ91" s="381"/>
      <c r="KSR91" s="392"/>
      <c r="KSS91" s="381"/>
      <c r="KTA91" s="392"/>
      <c r="KTB91" s="381"/>
      <c r="KTJ91" s="392"/>
      <c r="KTK91" s="381"/>
      <c r="KTS91" s="392"/>
      <c r="KTT91" s="381"/>
      <c r="KUB91" s="392"/>
      <c r="KUC91" s="381"/>
      <c r="KUK91" s="392"/>
      <c r="KUL91" s="381"/>
      <c r="KUT91" s="392"/>
      <c r="KUU91" s="381"/>
      <c r="KVC91" s="392"/>
      <c r="KVD91" s="381"/>
      <c r="KVL91" s="392"/>
      <c r="KVM91" s="381"/>
      <c r="KVU91" s="392"/>
      <c r="KVV91" s="381"/>
      <c r="KWD91" s="392"/>
      <c r="KWE91" s="381"/>
      <c r="KWM91" s="392"/>
      <c r="KWN91" s="381"/>
      <c r="KWV91" s="392"/>
      <c r="KWW91" s="381"/>
      <c r="KXE91" s="392"/>
      <c r="KXF91" s="381"/>
      <c r="KXN91" s="392"/>
      <c r="KXO91" s="381"/>
      <c r="KXW91" s="392"/>
      <c r="KXX91" s="381"/>
      <c r="KYF91" s="392"/>
      <c r="KYG91" s="381"/>
      <c r="KYO91" s="392"/>
      <c r="KYP91" s="381"/>
      <c r="KYX91" s="392"/>
      <c r="KYY91" s="381"/>
      <c r="KZG91" s="392"/>
      <c r="KZH91" s="381"/>
      <c r="KZP91" s="392"/>
      <c r="KZQ91" s="381"/>
      <c r="KZY91" s="392"/>
      <c r="KZZ91" s="381"/>
      <c r="LAH91" s="392"/>
      <c r="LAI91" s="381"/>
      <c r="LAQ91" s="392"/>
      <c r="LAR91" s="381"/>
      <c r="LAZ91" s="392"/>
      <c r="LBA91" s="381"/>
      <c r="LBI91" s="392"/>
      <c r="LBJ91" s="381"/>
      <c r="LBR91" s="392"/>
      <c r="LBS91" s="381"/>
      <c r="LCA91" s="392"/>
      <c r="LCB91" s="381"/>
      <c r="LCJ91" s="392"/>
      <c r="LCK91" s="381"/>
      <c r="LCS91" s="392"/>
      <c r="LCT91" s="381"/>
      <c r="LDB91" s="392"/>
      <c r="LDC91" s="381"/>
      <c r="LDK91" s="392"/>
      <c r="LDL91" s="381"/>
      <c r="LDT91" s="392"/>
      <c r="LDU91" s="381"/>
      <c r="LEC91" s="392"/>
      <c r="LED91" s="381"/>
      <c r="LEL91" s="392"/>
      <c r="LEM91" s="381"/>
      <c r="LEU91" s="392"/>
      <c r="LEV91" s="381"/>
      <c r="LFD91" s="392"/>
      <c r="LFE91" s="381"/>
      <c r="LFM91" s="392"/>
      <c r="LFN91" s="381"/>
      <c r="LFV91" s="392"/>
      <c r="LFW91" s="381"/>
      <c r="LGE91" s="392"/>
      <c r="LGF91" s="381"/>
      <c r="LGN91" s="392"/>
      <c r="LGO91" s="381"/>
      <c r="LGW91" s="392"/>
      <c r="LGX91" s="381"/>
      <c r="LHF91" s="392"/>
      <c r="LHG91" s="381"/>
      <c r="LHO91" s="392"/>
      <c r="LHP91" s="381"/>
      <c r="LHX91" s="392"/>
      <c r="LHY91" s="381"/>
      <c r="LIG91" s="392"/>
      <c r="LIH91" s="381"/>
      <c r="LIP91" s="392"/>
      <c r="LIQ91" s="381"/>
      <c r="LIY91" s="392"/>
      <c r="LIZ91" s="381"/>
      <c r="LJH91" s="392"/>
      <c r="LJI91" s="381"/>
      <c r="LJQ91" s="392"/>
      <c r="LJR91" s="381"/>
      <c r="LJZ91" s="392"/>
      <c r="LKA91" s="381"/>
      <c r="LKI91" s="392"/>
      <c r="LKJ91" s="381"/>
      <c r="LKR91" s="392"/>
      <c r="LKS91" s="381"/>
      <c r="LLA91" s="392"/>
      <c r="LLB91" s="381"/>
      <c r="LLJ91" s="392"/>
      <c r="LLK91" s="381"/>
      <c r="LLS91" s="392"/>
      <c r="LLT91" s="381"/>
      <c r="LMB91" s="392"/>
      <c r="LMC91" s="381"/>
      <c r="LMK91" s="392"/>
      <c r="LML91" s="381"/>
      <c r="LMT91" s="392"/>
      <c r="LMU91" s="381"/>
      <c r="LNC91" s="392"/>
      <c r="LND91" s="381"/>
      <c r="LNL91" s="392"/>
      <c r="LNM91" s="381"/>
      <c r="LNU91" s="392"/>
      <c r="LNV91" s="381"/>
      <c r="LOD91" s="392"/>
      <c r="LOE91" s="381"/>
      <c r="LOM91" s="392"/>
      <c r="LON91" s="381"/>
      <c r="LOV91" s="392"/>
      <c r="LOW91" s="381"/>
      <c r="LPE91" s="392"/>
      <c r="LPF91" s="381"/>
      <c r="LPN91" s="392"/>
      <c r="LPO91" s="381"/>
      <c r="LPW91" s="392"/>
      <c r="LPX91" s="381"/>
      <c r="LQF91" s="392"/>
      <c r="LQG91" s="381"/>
      <c r="LQO91" s="392"/>
      <c r="LQP91" s="381"/>
      <c r="LQX91" s="392"/>
      <c r="LQY91" s="381"/>
      <c r="LRG91" s="392"/>
      <c r="LRH91" s="381"/>
      <c r="LRP91" s="392"/>
      <c r="LRQ91" s="381"/>
      <c r="LRY91" s="392"/>
      <c r="LRZ91" s="381"/>
      <c r="LSH91" s="392"/>
      <c r="LSI91" s="381"/>
      <c r="LSQ91" s="392"/>
      <c r="LSR91" s="381"/>
      <c r="LSZ91" s="392"/>
      <c r="LTA91" s="381"/>
      <c r="LTI91" s="392"/>
      <c r="LTJ91" s="381"/>
      <c r="LTR91" s="392"/>
      <c r="LTS91" s="381"/>
      <c r="LUA91" s="392"/>
      <c r="LUB91" s="381"/>
      <c r="LUJ91" s="392"/>
      <c r="LUK91" s="381"/>
      <c r="LUS91" s="392"/>
      <c r="LUT91" s="381"/>
      <c r="LVB91" s="392"/>
      <c r="LVC91" s="381"/>
      <c r="LVK91" s="392"/>
      <c r="LVL91" s="381"/>
      <c r="LVT91" s="392"/>
      <c r="LVU91" s="381"/>
      <c r="LWC91" s="392"/>
      <c r="LWD91" s="381"/>
      <c r="LWL91" s="392"/>
      <c r="LWM91" s="381"/>
      <c r="LWU91" s="392"/>
      <c r="LWV91" s="381"/>
      <c r="LXD91" s="392"/>
      <c r="LXE91" s="381"/>
      <c r="LXM91" s="392"/>
      <c r="LXN91" s="381"/>
      <c r="LXV91" s="392"/>
      <c r="LXW91" s="381"/>
      <c r="LYE91" s="392"/>
      <c r="LYF91" s="381"/>
      <c r="LYN91" s="392"/>
      <c r="LYO91" s="381"/>
      <c r="LYW91" s="392"/>
      <c r="LYX91" s="381"/>
      <c r="LZF91" s="392"/>
      <c r="LZG91" s="381"/>
      <c r="LZO91" s="392"/>
      <c r="LZP91" s="381"/>
      <c r="LZX91" s="392"/>
      <c r="LZY91" s="381"/>
      <c r="MAG91" s="392"/>
      <c r="MAH91" s="381"/>
      <c r="MAP91" s="392"/>
      <c r="MAQ91" s="381"/>
      <c r="MAY91" s="392"/>
      <c r="MAZ91" s="381"/>
      <c r="MBH91" s="392"/>
      <c r="MBI91" s="381"/>
      <c r="MBQ91" s="392"/>
      <c r="MBR91" s="381"/>
      <c r="MBZ91" s="392"/>
      <c r="MCA91" s="381"/>
      <c r="MCI91" s="392"/>
      <c r="MCJ91" s="381"/>
      <c r="MCR91" s="392"/>
      <c r="MCS91" s="381"/>
      <c r="MDA91" s="392"/>
      <c r="MDB91" s="381"/>
      <c r="MDJ91" s="392"/>
      <c r="MDK91" s="381"/>
      <c r="MDS91" s="392"/>
      <c r="MDT91" s="381"/>
      <c r="MEB91" s="392"/>
      <c r="MEC91" s="381"/>
      <c r="MEK91" s="392"/>
      <c r="MEL91" s="381"/>
      <c r="MET91" s="392"/>
      <c r="MEU91" s="381"/>
      <c r="MFC91" s="392"/>
      <c r="MFD91" s="381"/>
      <c r="MFL91" s="392"/>
      <c r="MFM91" s="381"/>
      <c r="MFU91" s="392"/>
      <c r="MFV91" s="381"/>
      <c r="MGD91" s="392"/>
      <c r="MGE91" s="381"/>
      <c r="MGM91" s="392"/>
      <c r="MGN91" s="381"/>
      <c r="MGV91" s="392"/>
      <c r="MGW91" s="381"/>
      <c r="MHE91" s="392"/>
      <c r="MHF91" s="381"/>
      <c r="MHN91" s="392"/>
      <c r="MHO91" s="381"/>
      <c r="MHW91" s="392"/>
      <c r="MHX91" s="381"/>
      <c r="MIF91" s="392"/>
      <c r="MIG91" s="381"/>
      <c r="MIO91" s="392"/>
      <c r="MIP91" s="381"/>
      <c r="MIX91" s="392"/>
      <c r="MIY91" s="381"/>
      <c r="MJG91" s="392"/>
      <c r="MJH91" s="381"/>
      <c r="MJP91" s="392"/>
      <c r="MJQ91" s="381"/>
      <c r="MJY91" s="392"/>
      <c r="MJZ91" s="381"/>
      <c r="MKH91" s="392"/>
      <c r="MKI91" s="381"/>
      <c r="MKQ91" s="392"/>
      <c r="MKR91" s="381"/>
      <c r="MKZ91" s="392"/>
      <c r="MLA91" s="381"/>
      <c r="MLI91" s="392"/>
      <c r="MLJ91" s="381"/>
      <c r="MLR91" s="392"/>
      <c r="MLS91" s="381"/>
      <c r="MMA91" s="392"/>
      <c r="MMB91" s="381"/>
      <c r="MMJ91" s="392"/>
      <c r="MMK91" s="381"/>
      <c r="MMS91" s="392"/>
      <c r="MMT91" s="381"/>
      <c r="MNB91" s="392"/>
      <c r="MNC91" s="381"/>
      <c r="MNK91" s="392"/>
      <c r="MNL91" s="381"/>
      <c r="MNT91" s="392"/>
      <c r="MNU91" s="381"/>
      <c r="MOC91" s="392"/>
      <c r="MOD91" s="381"/>
      <c r="MOL91" s="392"/>
      <c r="MOM91" s="381"/>
      <c r="MOU91" s="392"/>
      <c r="MOV91" s="381"/>
      <c r="MPD91" s="392"/>
      <c r="MPE91" s="381"/>
      <c r="MPM91" s="392"/>
      <c r="MPN91" s="381"/>
      <c r="MPV91" s="392"/>
      <c r="MPW91" s="381"/>
      <c r="MQE91" s="392"/>
      <c r="MQF91" s="381"/>
      <c r="MQN91" s="392"/>
      <c r="MQO91" s="381"/>
      <c r="MQW91" s="392"/>
      <c r="MQX91" s="381"/>
      <c r="MRF91" s="392"/>
      <c r="MRG91" s="381"/>
      <c r="MRO91" s="392"/>
      <c r="MRP91" s="381"/>
      <c r="MRX91" s="392"/>
      <c r="MRY91" s="381"/>
      <c r="MSG91" s="392"/>
      <c r="MSH91" s="381"/>
      <c r="MSP91" s="392"/>
      <c r="MSQ91" s="381"/>
      <c r="MSY91" s="392"/>
      <c r="MSZ91" s="381"/>
      <c r="MTH91" s="392"/>
      <c r="MTI91" s="381"/>
      <c r="MTQ91" s="392"/>
      <c r="MTR91" s="381"/>
      <c r="MTZ91" s="392"/>
      <c r="MUA91" s="381"/>
      <c r="MUI91" s="392"/>
      <c r="MUJ91" s="381"/>
      <c r="MUR91" s="392"/>
      <c r="MUS91" s="381"/>
      <c r="MVA91" s="392"/>
      <c r="MVB91" s="381"/>
      <c r="MVJ91" s="392"/>
      <c r="MVK91" s="381"/>
      <c r="MVS91" s="392"/>
      <c r="MVT91" s="381"/>
      <c r="MWB91" s="392"/>
      <c r="MWC91" s="381"/>
      <c r="MWK91" s="392"/>
      <c r="MWL91" s="381"/>
      <c r="MWT91" s="392"/>
      <c r="MWU91" s="381"/>
      <c r="MXC91" s="392"/>
      <c r="MXD91" s="381"/>
      <c r="MXL91" s="392"/>
      <c r="MXM91" s="381"/>
      <c r="MXU91" s="392"/>
      <c r="MXV91" s="381"/>
      <c r="MYD91" s="392"/>
      <c r="MYE91" s="381"/>
      <c r="MYM91" s="392"/>
      <c r="MYN91" s="381"/>
      <c r="MYV91" s="392"/>
      <c r="MYW91" s="381"/>
      <c r="MZE91" s="392"/>
      <c r="MZF91" s="381"/>
      <c r="MZN91" s="392"/>
      <c r="MZO91" s="381"/>
      <c r="MZW91" s="392"/>
      <c r="MZX91" s="381"/>
      <c r="NAF91" s="392"/>
      <c r="NAG91" s="381"/>
      <c r="NAO91" s="392"/>
      <c r="NAP91" s="381"/>
      <c r="NAX91" s="392"/>
      <c r="NAY91" s="381"/>
      <c r="NBG91" s="392"/>
      <c r="NBH91" s="381"/>
      <c r="NBP91" s="392"/>
      <c r="NBQ91" s="381"/>
      <c r="NBY91" s="392"/>
      <c r="NBZ91" s="381"/>
      <c r="NCH91" s="392"/>
      <c r="NCI91" s="381"/>
      <c r="NCQ91" s="392"/>
      <c r="NCR91" s="381"/>
      <c r="NCZ91" s="392"/>
      <c r="NDA91" s="381"/>
      <c r="NDI91" s="392"/>
      <c r="NDJ91" s="381"/>
      <c r="NDR91" s="392"/>
      <c r="NDS91" s="381"/>
      <c r="NEA91" s="392"/>
      <c r="NEB91" s="381"/>
      <c r="NEJ91" s="392"/>
      <c r="NEK91" s="381"/>
      <c r="NES91" s="392"/>
      <c r="NET91" s="381"/>
      <c r="NFB91" s="392"/>
      <c r="NFC91" s="381"/>
      <c r="NFK91" s="392"/>
      <c r="NFL91" s="381"/>
      <c r="NFT91" s="392"/>
      <c r="NFU91" s="381"/>
      <c r="NGC91" s="392"/>
      <c r="NGD91" s="381"/>
      <c r="NGL91" s="392"/>
      <c r="NGM91" s="381"/>
      <c r="NGU91" s="392"/>
      <c r="NGV91" s="381"/>
      <c r="NHD91" s="392"/>
      <c r="NHE91" s="381"/>
      <c r="NHM91" s="392"/>
      <c r="NHN91" s="381"/>
      <c r="NHV91" s="392"/>
      <c r="NHW91" s="381"/>
      <c r="NIE91" s="392"/>
      <c r="NIF91" s="381"/>
      <c r="NIN91" s="392"/>
      <c r="NIO91" s="381"/>
      <c r="NIW91" s="392"/>
      <c r="NIX91" s="381"/>
      <c r="NJF91" s="392"/>
      <c r="NJG91" s="381"/>
      <c r="NJO91" s="392"/>
      <c r="NJP91" s="381"/>
      <c r="NJX91" s="392"/>
      <c r="NJY91" s="381"/>
      <c r="NKG91" s="392"/>
      <c r="NKH91" s="381"/>
      <c r="NKP91" s="392"/>
      <c r="NKQ91" s="381"/>
      <c r="NKY91" s="392"/>
      <c r="NKZ91" s="381"/>
      <c r="NLH91" s="392"/>
      <c r="NLI91" s="381"/>
      <c r="NLQ91" s="392"/>
      <c r="NLR91" s="381"/>
      <c r="NLZ91" s="392"/>
      <c r="NMA91" s="381"/>
      <c r="NMI91" s="392"/>
      <c r="NMJ91" s="381"/>
      <c r="NMR91" s="392"/>
      <c r="NMS91" s="381"/>
      <c r="NNA91" s="392"/>
      <c r="NNB91" s="381"/>
      <c r="NNJ91" s="392"/>
      <c r="NNK91" s="381"/>
      <c r="NNS91" s="392"/>
      <c r="NNT91" s="381"/>
      <c r="NOB91" s="392"/>
      <c r="NOC91" s="381"/>
      <c r="NOK91" s="392"/>
      <c r="NOL91" s="381"/>
      <c r="NOT91" s="392"/>
      <c r="NOU91" s="381"/>
      <c r="NPC91" s="392"/>
      <c r="NPD91" s="381"/>
      <c r="NPL91" s="392"/>
      <c r="NPM91" s="381"/>
      <c r="NPU91" s="392"/>
      <c r="NPV91" s="381"/>
      <c r="NQD91" s="392"/>
      <c r="NQE91" s="381"/>
      <c r="NQM91" s="392"/>
      <c r="NQN91" s="381"/>
      <c r="NQV91" s="392"/>
      <c r="NQW91" s="381"/>
      <c r="NRE91" s="392"/>
      <c r="NRF91" s="381"/>
      <c r="NRN91" s="392"/>
      <c r="NRO91" s="381"/>
      <c r="NRW91" s="392"/>
      <c r="NRX91" s="381"/>
      <c r="NSF91" s="392"/>
      <c r="NSG91" s="381"/>
      <c r="NSO91" s="392"/>
      <c r="NSP91" s="381"/>
      <c r="NSX91" s="392"/>
      <c r="NSY91" s="381"/>
      <c r="NTG91" s="392"/>
      <c r="NTH91" s="381"/>
      <c r="NTP91" s="392"/>
      <c r="NTQ91" s="381"/>
      <c r="NTY91" s="392"/>
      <c r="NTZ91" s="381"/>
      <c r="NUH91" s="392"/>
      <c r="NUI91" s="381"/>
      <c r="NUQ91" s="392"/>
      <c r="NUR91" s="381"/>
      <c r="NUZ91" s="392"/>
      <c r="NVA91" s="381"/>
      <c r="NVI91" s="392"/>
      <c r="NVJ91" s="381"/>
      <c r="NVR91" s="392"/>
      <c r="NVS91" s="381"/>
      <c r="NWA91" s="392"/>
      <c r="NWB91" s="381"/>
      <c r="NWJ91" s="392"/>
      <c r="NWK91" s="381"/>
      <c r="NWS91" s="392"/>
      <c r="NWT91" s="381"/>
      <c r="NXB91" s="392"/>
      <c r="NXC91" s="381"/>
      <c r="NXK91" s="392"/>
      <c r="NXL91" s="381"/>
      <c r="NXT91" s="392"/>
      <c r="NXU91" s="381"/>
      <c r="NYC91" s="392"/>
      <c r="NYD91" s="381"/>
      <c r="NYL91" s="392"/>
      <c r="NYM91" s="381"/>
      <c r="NYU91" s="392"/>
      <c r="NYV91" s="381"/>
      <c r="NZD91" s="392"/>
      <c r="NZE91" s="381"/>
      <c r="NZM91" s="392"/>
      <c r="NZN91" s="381"/>
      <c r="NZV91" s="392"/>
      <c r="NZW91" s="381"/>
      <c r="OAE91" s="392"/>
      <c r="OAF91" s="381"/>
      <c r="OAN91" s="392"/>
      <c r="OAO91" s="381"/>
      <c r="OAW91" s="392"/>
      <c r="OAX91" s="381"/>
      <c r="OBF91" s="392"/>
      <c r="OBG91" s="381"/>
      <c r="OBO91" s="392"/>
      <c r="OBP91" s="381"/>
      <c r="OBX91" s="392"/>
      <c r="OBY91" s="381"/>
      <c r="OCG91" s="392"/>
      <c r="OCH91" s="381"/>
      <c r="OCP91" s="392"/>
      <c r="OCQ91" s="381"/>
      <c r="OCY91" s="392"/>
      <c r="OCZ91" s="381"/>
      <c r="ODH91" s="392"/>
      <c r="ODI91" s="381"/>
      <c r="ODQ91" s="392"/>
      <c r="ODR91" s="381"/>
      <c r="ODZ91" s="392"/>
      <c r="OEA91" s="381"/>
      <c r="OEI91" s="392"/>
      <c r="OEJ91" s="381"/>
      <c r="OER91" s="392"/>
      <c r="OES91" s="381"/>
      <c r="OFA91" s="392"/>
      <c r="OFB91" s="381"/>
      <c r="OFJ91" s="392"/>
      <c r="OFK91" s="381"/>
      <c r="OFS91" s="392"/>
      <c r="OFT91" s="381"/>
      <c r="OGB91" s="392"/>
      <c r="OGC91" s="381"/>
      <c r="OGK91" s="392"/>
      <c r="OGL91" s="381"/>
      <c r="OGT91" s="392"/>
      <c r="OGU91" s="381"/>
      <c r="OHC91" s="392"/>
      <c r="OHD91" s="381"/>
      <c r="OHL91" s="392"/>
      <c r="OHM91" s="381"/>
      <c r="OHU91" s="392"/>
      <c r="OHV91" s="381"/>
      <c r="OID91" s="392"/>
      <c r="OIE91" s="381"/>
      <c r="OIM91" s="392"/>
      <c r="OIN91" s="381"/>
      <c r="OIV91" s="392"/>
      <c r="OIW91" s="381"/>
      <c r="OJE91" s="392"/>
      <c r="OJF91" s="381"/>
      <c r="OJN91" s="392"/>
      <c r="OJO91" s="381"/>
      <c r="OJW91" s="392"/>
      <c r="OJX91" s="381"/>
      <c r="OKF91" s="392"/>
      <c r="OKG91" s="381"/>
      <c r="OKO91" s="392"/>
      <c r="OKP91" s="381"/>
      <c r="OKX91" s="392"/>
      <c r="OKY91" s="381"/>
      <c r="OLG91" s="392"/>
      <c r="OLH91" s="381"/>
      <c r="OLP91" s="392"/>
      <c r="OLQ91" s="381"/>
      <c r="OLY91" s="392"/>
      <c r="OLZ91" s="381"/>
      <c r="OMH91" s="392"/>
      <c r="OMI91" s="381"/>
      <c r="OMQ91" s="392"/>
      <c r="OMR91" s="381"/>
      <c r="OMZ91" s="392"/>
      <c r="ONA91" s="381"/>
      <c r="ONI91" s="392"/>
      <c r="ONJ91" s="381"/>
      <c r="ONR91" s="392"/>
      <c r="ONS91" s="381"/>
      <c r="OOA91" s="392"/>
      <c r="OOB91" s="381"/>
      <c r="OOJ91" s="392"/>
      <c r="OOK91" s="381"/>
      <c r="OOS91" s="392"/>
      <c r="OOT91" s="381"/>
      <c r="OPB91" s="392"/>
      <c r="OPC91" s="381"/>
      <c r="OPK91" s="392"/>
      <c r="OPL91" s="381"/>
      <c r="OPT91" s="392"/>
      <c r="OPU91" s="381"/>
      <c r="OQC91" s="392"/>
      <c r="OQD91" s="381"/>
      <c r="OQL91" s="392"/>
      <c r="OQM91" s="381"/>
      <c r="OQU91" s="392"/>
      <c r="OQV91" s="381"/>
      <c r="ORD91" s="392"/>
      <c r="ORE91" s="381"/>
      <c r="ORM91" s="392"/>
      <c r="ORN91" s="381"/>
      <c r="ORV91" s="392"/>
      <c r="ORW91" s="381"/>
      <c r="OSE91" s="392"/>
      <c r="OSF91" s="381"/>
      <c r="OSN91" s="392"/>
      <c r="OSO91" s="381"/>
      <c r="OSW91" s="392"/>
      <c r="OSX91" s="381"/>
      <c r="OTF91" s="392"/>
      <c r="OTG91" s="381"/>
      <c r="OTO91" s="392"/>
      <c r="OTP91" s="381"/>
      <c r="OTX91" s="392"/>
      <c r="OTY91" s="381"/>
      <c r="OUG91" s="392"/>
      <c r="OUH91" s="381"/>
      <c r="OUP91" s="392"/>
      <c r="OUQ91" s="381"/>
      <c r="OUY91" s="392"/>
      <c r="OUZ91" s="381"/>
      <c r="OVH91" s="392"/>
      <c r="OVI91" s="381"/>
      <c r="OVQ91" s="392"/>
      <c r="OVR91" s="381"/>
      <c r="OVZ91" s="392"/>
      <c r="OWA91" s="381"/>
      <c r="OWI91" s="392"/>
      <c r="OWJ91" s="381"/>
      <c r="OWR91" s="392"/>
      <c r="OWS91" s="381"/>
      <c r="OXA91" s="392"/>
      <c r="OXB91" s="381"/>
      <c r="OXJ91" s="392"/>
      <c r="OXK91" s="381"/>
      <c r="OXS91" s="392"/>
      <c r="OXT91" s="381"/>
      <c r="OYB91" s="392"/>
      <c r="OYC91" s="381"/>
      <c r="OYK91" s="392"/>
      <c r="OYL91" s="381"/>
      <c r="OYT91" s="392"/>
      <c r="OYU91" s="381"/>
      <c r="OZC91" s="392"/>
      <c r="OZD91" s="381"/>
      <c r="OZL91" s="392"/>
      <c r="OZM91" s="381"/>
      <c r="OZU91" s="392"/>
      <c r="OZV91" s="381"/>
      <c r="PAD91" s="392"/>
      <c r="PAE91" s="381"/>
      <c r="PAM91" s="392"/>
      <c r="PAN91" s="381"/>
      <c r="PAV91" s="392"/>
      <c r="PAW91" s="381"/>
      <c r="PBE91" s="392"/>
      <c r="PBF91" s="381"/>
      <c r="PBN91" s="392"/>
      <c r="PBO91" s="381"/>
      <c r="PBW91" s="392"/>
      <c r="PBX91" s="381"/>
      <c r="PCF91" s="392"/>
      <c r="PCG91" s="381"/>
      <c r="PCO91" s="392"/>
      <c r="PCP91" s="381"/>
      <c r="PCX91" s="392"/>
      <c r="PCY91" s="381"/>
      <c r="PDG91" s="392"/>
      <c r="PDH91" s="381"/>
      <c r="PDP91" s="392"/>
      <c r="PDQ91" s="381"/>
      <c r="PDY91" s="392"/>
      <c r="PDZ91" s="381"/>
      <c r="PEH91" s="392"/>
      <c r="PEI91" s="381"/>
      <c r="PEQ91" s="392"/>
      <c r="PER91" s="381"/>
      <c r="PEZ91" s="392"/>
      <c r="PFA91" s="381"/>
      <c r="PFI91" s="392"/>
      <c r="PFJ91" s="381"/>
      <c r="PFR91" s="392"/>
      <c r="PFS91" s="381"/>
      <c r="PGA91" s="392"/>
      <c r="PGB91" s="381"/>
      <c r="PGJ91" s="392"/>
      <c r="PGK91" s="381"/>
      <c r="PGS91" s="392"/>
      <c r="PGT91" s="381"/>
      <c r="PHB91" s="392"/>
      <c r="PHC91" s="381"/>
      <c r="PHK91" s="392"/>
      <c r="PHL91" s="381"/>
      <c r="PHT91" s="392"/>
      <c r="PHU91" s="381"/>
      <c r="PIC91" s="392"/>
      <c r="PID91" s="381"/>
      <c r="PIL91" s="392"/>
      <c r="PIM91" s="381"/>
      <c r="PIU91" s="392"/>
      <c r="PIV91" s="381"/>
      <c r="PJD91" s="392"/>
      <c r="PJE91" s="381"/>
      <c r="PJM91" s="392"/>
      <c r="PJN91" s="381"/>
      <c r="PJV91" s="392"/>
      <c r="PJW91" s="381"/>
      <c r="PKE91" s="392"/>
      <c r="PKF91" s="381"/>
      <c r="PKN91" s="392"/>
      <c r="PKO91" s="381"/>
      <c r="PKW91" s="392"/>
      <c r="PKX91" s="381"/>
      <c r="PLF91" s="392"/>
      <c r="PLG91" s="381"/>
      <c r="PLO91" s="392"/>
      <c r="PLP91" s="381"/>
      <c r="PLX91" s="392"/>
      <c r="PLY91" s="381"/>
      <c r="PMG91" s="392"/>
      <c r="PMH91" s="381"/>
      <c r="PMP91" s="392"/>
      <c r="PMQ91" s="381"/>
      <c r="PMY91" s="392"/>
      <c r="PMZ91" s="381"/>
      <c r="PNH91" s="392"/>
      <c r="PNI91" s="381"/>
      <c r="PNQ91" s="392"/>
      <c r="PNR91" s="381"/>
      <c r="PNZ91" s="392"/>
      <c r="POA91" s="381"/>
      <c r="POI91" s="392"/>
      <c r="POJ91" s="381"/>
      <c r="POR91" s="392"/>
      <c r="POS91" s="381"/>
      <c r="PPA91" s="392"/>
      <c r="PPB91" s="381"/>
      <c r="PPJ91" s="392"/>
      <c r="PPK91" s="381"/>
      <c r="PPS91" s="392"/>
      <c r="PPT91" s="381"/>
      <c r="PQB91" s="392"/>
      <c r="PQC91" s="381"/>
      <c r="PQK91" s="392"/>
      <c r="PQL91" s="381"/>
      <c r="PQT91" s="392"/>
      <c r="PQU91" s="381"/>
      <c r="PRC91" s="392"/>
      <c r="PRD91" s="381"/>
      <c r="PRL91" s="392"/>
      <c r="PRM91" s="381"/>
      <c r="PRU91" s="392"/>
      <c r="PRV91" s="381"/>
      <c r="PSD91" s="392"/>
      <c r="PSE91" s="381"/>
      <c r="PSM91" s="392"/>
      <c r="PSN91" s="381"/>
      <c r="PSV91" s="392"/>
      <c r="PSW91" s="381"/>
      <c r="PTE91" s="392"/>
      <c r="PTF91" s="381"/>
      <c r="PTN91" s="392"/>
      <c r="PTO91" s="381"/>
      <c r="PTW91" s="392"/>
      <c r="PTX91" s="381"/>
      <c r="PUF91" s="392"/>
      <c r="PUG91" s="381"/>
      <c r="PUO91" s="392"/>
      <c r="PUP91" s="381"/>
      <c r="PUX91" s="392"/>
      <c r="PUY91" s="381"/>
      <c r="PVG91" s="392"/>
      <c r="PVH91" s="381"/>
      <c r="PVP91" s="392"/>
      <c r="PVQ91" s="381"/>
      <c r="PVY91" s="392"/>
      <c r="PVZ91" s="381"/>
      <c r="PWH91" s="392"/>
      <c r="PWI91" s="381"/>
      <c r="PWQ91" s="392"/>
      <c r="PWR91" s="381"/>
      <c r="PWZ91" s="392"/>
      <c r="PXA91" s="381"/>
      <c r="PXI91" s="392"/>
      <c r="PXJ91" s="381"/>
      <c r="PXR91" s="392"/>
      <c r="PXS91" s="381"/>
      <c r="PYA91" s="392"/>
      <c r="PYB91" s="381"/>
      <c r="PYJ91" s="392"/>
      <c r="PYK91" s="381"/>
      <c r="PYS91" s="392"/>
      <c r="PYT91" s="381"/>
      <c r="PZB91" s="392"/>
      <c r="PZC91" s="381"/>
      <c r="PZK91" s="392"/>
      <c r="PZL91" s="381"/>
      <c r="PZT91" s="392"/>
      <c r="PZU91" s="381"/>
      <c r="QAC91" s="392"/>
      <c r="QAD91" s="381"/>
      <c r="QAL91" s="392"/>
      <c r="QAM91" s="381"/>
      <c r="QAU91" s="392"/>
      <c r="QAV91" s="381"/>
      <c r="QBD91" s="392"/>
      <c r="QBE91" s="381"/>
      <c r="QBM91" s="392"/>
      <c r="QBN91" s="381"/>
      <c r="QBV91" s="392"/>
      <c r="QBW91" s="381"/>
      <c r="QCE91" s="392"/>
      <c r="QCF91" s="381"/>
      <c r="QCN91" s="392"/>
      <c r="QCO91" s="381"/>
      <c r="QCW91" s="392"/>
      <c r="QCX91" s="381"/>
      <c r="QDF91" s="392"/>
      <c r="QDG91" s="381"/>
      <c r="QDO91" s="392"/>
      <c r="QDP91" s="381"/>
      <c r="QDX91" s="392"/>
      <c r="QDY91" s="381"/>
      <c r="QEG91" s="392"/>
      <c r="QEH91" s="381"/>
      <c r="QEP91" s="392"/>
      <c r="QEQ91" s="381"/>
      <c r="QEY91" s="392"/>
      <c r="QEZ91" s="381"/>
      <c r="QFH91" s="392"/>
      <c r="QFI91" s="381"/>
      <c r="QFQ91" s="392"/>
      <c r="QFR91" s="381"/>
      <c r="QFZ91" s="392"/>
      <c r="QGA91" s="381"/>
      <c r="QGI91" s="392"/>
      <c r="QGJ91" s="381"/>
      <c r="QGR91" s="392"/>
      <c r="QGS91" s="381"/>
      <c r="QHA91" s="392"/>
      <c r="QHB91" s="381"/>
      <c r="QHJ91" s="392"/>
      <c r="QHK91" s="381"/>
      <c r="QHS91" s="392"/>
      <c r="QHT91" s="381"/>
      <c r="QIB91" s="392"/>
      <c r="QIC91" s="381"/>
      <c r="QIK91" s="392"/>
      <c r="QIL91" s="381"/>
      <c r="QIT91" s="392"/>
      <c r="QIU91" s="381"/>
      <c r="QJC91" s="392"/>
      <c r="QJD91" s="381"/>
      <c r="QJL91" s="392"/>
      <c r="QJM91" s="381"/>
      <c r="QJU91" s="392"/>
      <c r="QJV91" s="381"/>
      <c r="QKD91" s="392"/>
      <c r="QKE91" s="381"/>
      <c r="QKM91" s="392"/>
      <c r="QKN91" s="381"/>
      <c r="QKV91" s="392"/>
      <c r="QKW91" s="381"/>
      <c r="QLE91" s="392"/>
      <c r="QLF91" s="381"/>
      <c r="QLN91" s="392"/>
      <c r="QLO91" s="381"/>
      <c r="QLW91" s="392"/>
      <c r="QLX91" s="381"/>
      <c r="QMF91" s="392"/>
      <c r="QMG91" s="381"/>
      <c r="QMO91" s="392"/>
      <c r="QMP91" s="381"/>
      <c r="QMX91" s="392"/>
      <c r="QMY91" s="381"/>
      <c r="QNG91" s="392"/>
      <c r="QNH91" s="381"/>
      <c r="QNP91" s="392"/>
      <c r="QNQ91" s="381"/>
      <c r="QNY91" s="392"/>
      <c r="QNZ91" s="381"/>
      <c r="QOH91" s="392"/>
      <c r="QOI91" s="381"/>
      <c r="QOQ91" s="392"/>
      <c r="QOR91" s="381"/>
      <c r="QOZ91" s="392"/>
      <c r="QPA91" s="381"/>
      <c r="QPI91" s="392"/>
      <c r="QPJ91" s="381"/>
      <c r="QPR91" s="392"/>
      <c r="QPS91" s="381"/>
      <c r="QQA91" s="392"/>
      <c r="QQB91" s="381"/>
      <c r="QQJ91" s="392"/>
      <c r="QQK91" s="381"/>
      <c r="QQS91" s="392"/>
      <c r="QQT91" s="381"/>
      <c r="QRB91" s="392"/>
      <c r="QRC91" s="381"/>
      <c r="QRK91" s="392"/>
      <c r="QRL91" s="381"/>
      <c r="QRT91" s="392"/>
      <c r="QRU91" s="381"/>
      <c r="QSC91" s="392"/>
      <c r="QSD91" s="381"/>
      <c r="QSL91" s="392"/>
      <c r="QSM91" s="381"/>
      <c r="QSU91" s="392"/>
      <c r="QSV91" s="381"/>
      <c r="QTD91" s="392"/>
      <c r="QTE91" s="381"/>
      <c r="QTM91" s="392"/>
      <c r="QTN91" s="381"/>
      <c r="QTV91" s="392"/>
      <c r="QTW91" s="381"/>
      <c r="QUE91" s="392"/>
      <c r="QUF91" s="381"/>
      <c r="QUN91" s="392"/>
      <c r="QUO91" s="381"/>
      <c r="QUW91" s="392"/>
      <c r="QUX91" s="381"/>
      <c r="QVF91" s="392"/>
      <c r="QVG91" s="381"/>
      <c r="QVO91" s="392"/>
      <c r="QVP91" s="381"/>
      <c r="QVX91" s="392"/>
      <c r="QVY91" s="381"/>
      <c r="QWG91" s="392"/>
      <c r="QWH91" s="381"/>
      <c r="QWP91" s="392"/>
      <c r="QWQ91" s="381"/>
      <c r="QWY91" s="392"/>
      <c r="QWZ91" s="381"/>
      <c r="QXH91" s="392"/>
      <c r="QXI91" s="381"/>
      <c r="QXQ91" s="392"/>
      <c r="QXR91" s="381"/>
      <c r="QXZ91" s="392"/>
      <c r="QYA91" s="381"/>
      <c r="QYI91" s="392"/>
      <c r="QYJ91" s="381"/>
      <c r="QYR91" s="392"/>
      <c r="QYS91" s="381"/>
      <c r="QZA91" s="392"/>
      <c r="QZB91" s="381"/>
      <c r="QZJ91" s="392"/>
      <c r="QZK91" s="381"/>
      <c r="QZS91" s="392"/>
      <c r="QZT91" s="381"/>
      <c r="RAB91" s="392"/>
      <c r="RAC91" s="381"/>
      <c r="RAK91" s="392"/>
      <c r="RAL91" s="381"/>
      <c r="RAT91" s="392"/>
      <c r="RAU91" s="381"/>
      <c r="RBC91" s="392"/>
      <c r="RBD91" s="381"/>
      <c r="RBL91" s="392"/>
      <c r="RBM91" s="381"/>
      <c r="RBU91" s="392"/>
      <c r="RBV91" s="381"/>
      <c r="RCD91" s="392"/>
      <c r="RCE91" s="381"/>
      <c r="RCM91" s="392"/>
      <c r="RCN91" s="381"/>
      <c r="RCV91" s="392"/>
      <c r="RCW91" s="381"/>
      <c r="RDE91" s="392"/>
      <c r="RDF91" s="381"/>
      <c r="RDN91" s="392"/>
      <c r="RDO91" s="381"/>
      <c r="RDW91" s="392"/>
      <c r="RDX91" s="381"/>
      <c r="REF91" s="392"/>
      <c r="REG91" s="381"/>
      <c r="REO91" s="392"/>
      <c r="REP91" s="381"/>
      <c r="REX91" s="392"/>
      <c r="REY91" s="381"/>
      <c r="RFG91" s="392"/>
      <c r="RFH91" s="381"/>
      <c r="RFP91" s="392"/>
      <c r="RFQ91" s="381"/>
      <c r="RFY91" s="392"/>
      <c r="RFZ91" s="381"/>
      <c r="RGH91" s="392"/>
      <c r="RGI91" s="381"/>
      <c r="RGQ91" s="392"/>
      <c r="RGR91" s="381"/>
      <c r="RGZ91" s="392"/>
      <c r="RHA91" s="381"/>
      <c r="RHI91" s="392"/>
      <c r="RHJ91" s="381"/>
      <c r="RHR91" s="392"/>
      <c r="RHS91" s="381"/>
      <c r="RIA91" s="392"/>
      <c r="RIB91" s="381"/>
      <c r="RIJ91" s="392"/>
      <c r="RIK91" s="381"/>
      <c r="RIS91" s="392"/>
      <c r="RIT91" s="381"/>
      <c r="RJB91" s="392"/>
      <c r="RJC91" s="381"/>
      <c r="RJK91" s="392"/>
      <c r="RJL91" s="381"/>
      <c r="RJT91" s="392"/>
      <c r="RJU91" s="381"/>
      <c r="RKC91" s="392"/>
      <c r="RKD91" s="381"/>
      <c r="RKL91" s="392"/>
      <c r="RKM91" s="381"/>
      <c r="RKU91" s="392"/>
      <c r="RKV91" s="381"/>
      <c r="RLD91" s="392"/>
      <c r="RLE91" s="381"/>
      <c r="RLM91" s="392"/>
      <c r="RLN91" s="381"/>
      <c r="RLV91" s="392"/>
      <c r="RLW91" s="381"/>
      <c r="RME91" s="392"/>
      <c r="RMF91" s="381"/>
      <c r="RMN91" s="392"/>
      <c r="RMO91" s="381"/>
      <c r="RMW91" s="392"/>
      <c r="RMX91" s="381"/>
      <c r="RNF91" s="392"/>
      <c r="RNG91" s="381"/>
      <c r="RNO91" s="392"/>
      <c r="RNP91" s="381"/>
      <c r="RNX91" s="392"/>
      <c r="RNY91" s="381"/>
      <c r="ROG91" s="392"/>
      <c r="ROH91" s="381"/>
      <c r="ROP91" s="392"/>
      <c r="ROQ91" s="381"/>
      <c r="ROY91" s="392"/>
      <c r="ROZ91" s="381"/>
      <c r="RPH91" s="392"/>
      <c r="RPI91" s="381"/>
      <c r="RPQ91" s="392"/>
      <c r="RPR91" s="381"/>
      <c r="RPZ91" s="392"/>
      <c r="RQA91" s="381"/>
      <c r="RQI91" s="392"/>
      <c r="RQJ91" s="381"/>
      <c r="RQR91" s="392"/>
      <c r="RQS91" s="381"/>
      <c r="RRA91" s="392"/>
      <c r="RRB91" s="381"/>
      <c r="RRJ91" s="392"/>
      <c r="RRK91" s="381"/>
      <c r="RRS91" s="392"/>
      <c r="RRT91" s="381"/>
      <c r="RSB91" s="392"/>
      <c r="RSC91" s="381"/>
      <c r="RSK91" s="392"/>
      <c r="RSL91" s="381"/>
      <c r="RST91" s="392"/>
      <c r="RSU91" s="381"/>
      <c r="RTC91" s="392"/>
      <c r="RTD91" s="381"/>
      <c r="RTL91" s="392"/>
      <c r="RTM91" s="381"/>
      <c r="RTU91" s="392"/>
      <c r="RTV91" s="381"/>
      <c r="RUD91" s="392"/>
      <c r="RUE91" s="381"/>
      <c r="RUM91" s="392"/>
      <c r="RUN91" s="381"/>
      <c r="RUV91" s="392"/>
      <c r="RUW91" s="381"/>
      <c r="RVE91" s="392"/>
      <c r="RVF91" s="381"/>
      <c r="RVN91" s="392"/>
      <c r="RVO91" s="381"/>
      <c r="RVW91" s="392"/>
      <c r="RVX91" s="381"/>
      <c r="RWF91" s="392"/>
      <c r="RWG91" s="381"/>
      <c r="RWO91" s="392"/>
      <c r="RWP91" s="381"/>
      <c r="RWX91" s="392"/>
      <c r="RWY91" s="381"/>
      <c r="RXG91" s="392"/>
      <c r="RXH91" s="381"/>
      <c r="RXP91" s="392"/>
      <c r="RXQ91" s="381"/>
      <c r="RXY91" s="392"/>
      <c r="RXZ91" s="381"/>
      <c r="RYH91" s="392"/>
      <c r="RYI91" s="381"/>
      <c r="RYQ91" s="392"/>
      <c r="RYR91" s="381"/>
      <c r="RYZ91" s="392"/>
      <c r="RZA91" s="381"/>
      <c r="RZI91" s="392"/>
      <c r="RZJ91" s="381"/>
      <c r="RZR91" s="392"/>
      <c r="RZS91" s="381"/>
      <c r="SAA91" s="392"/>
      <c r="SAB91" s="381"/>
      <c r="SAJ91" s="392"/>
      <c r="SAK91" s="381"/>
      <c r="SAS91" s="392"/>
      <c r="SAT91" s="381"/>
      <c r="SBB91" s="392"/>
      <c r="SBC91" s="381"/>
      <c r="SBK91" s="392"/>
      <c r="SBL91" s="381"/>
      <c r="SBT91" s="392"/>
      <c r="SBU91" s="381"/>
      <c r="SCC91" s="392"/>
      <c r="SCD91" s="381"/>
      <c r="SCL91" s="392"/>
      <c r="SCM91" s="381"/>
      <c r="SCU91" s="392"/>
      <c r="SCV91" s="381"/>
      <c r="SDD91" s="392"/>
      <c r="SDE91" s="381"/>
      <c r="SDM91" s="392"/>
      <c r="SDN91" s="381"/>
      <c r="SDV91" s="392"/>
      <c r="SDW91" s="381"/>
      <c r="SEE91" s="392"/>
      <c r="SEF91" s="381"/>
      <c r="SEN91" s="392"/>
      <c r="SEO91" s="381"/>
      <c r="SEW91" s="392"/>
      <c r="SEX91" s="381"/>
      <c r="SFF91" s="392"/>
      <c r="SFG91" s="381"/>
      <c r="SFO91" s="392"/>
      <c r="SFP91" s="381"/>
      <c r="SFX91" s="392"/>
      <c r="SFY91" s="381"/>
      <c r="SGG91" s="392"/>
      <c r="SGH91" s="381"/>
      <c r="SGP91" s="392"/>
      <c r="SGQ91" s="381"/>
      <c r="SGY91" s="392"/>
      <c r="SGZ91" s="381"/>
      <c r="SHH91" s="392"/>
      <c r="SHI91" s="381"/>
      <c r="SHQ91" s="392"/>
      <c r="SHR91" s="381"/>
      <c r="SHZ91" s="392"/>
      <c r="SIA91" s="381"/>
      <c r="SII91" s="392"/>
      <c r="SIJ91" s="381"/>
      <c r="SIR91" s="392"/>
      <c r="SIS91" s="381"/>
      <c r="SJA91" s="392"/>
      <c r="SJB91" s="381"/>
      <c r="SJJ91" s="392"/>
      <c r="SJK91" s="381"/>
      <c r="SJS91" s="392"/>
      <c r="SJT91" s="381"/>
      <c r="SKB91" s="392"/>
      <c r="SKC91" s="381"/>
      <c r="SKK91" s="392"/>
      <c r="SKL91" s="381"/>
      <c r="SKT91" s="392"/>
      <c r="SKU91" s="381"/>
      <c r="SLC91" s="392"/>
      <c r="SLD91" s="381"/>
      <c r="SLL91" s="392"/>
      <c r="SLM91" s="381"/>
      <c r="SLU91" s="392"/>
      <c r="SLV91" s="381"/>
      <c r="SMD91" s="392"/>
      <c r="SME91" s="381"/>
      <c r="SMM91" s="392"/>
      <c r="SMN91" s="381"/>
      <c r="SMV91" s="392"/>
      <c r="SMW91" s="381"/>
      <c r="SNE91" s="392"/>
      <c r="SNF91" s="381"/>
      <c r="SNN91" s="392"/>
      <c r="SNO91" s="381"/>
      <c r="SNW91" s="392"/>
      <c r="SNX91" s="381"/>
      <c r="SOF91" s="392"/>
      <c r="SOG91" s="381"/>
      <c r="SOO91" s="392"/>
      <c r="SOP91" s="381"/>
      <c r="SOX91" s="392"/>
      <c r="SOY91" s="381"/>
      <c r="SPG91" s="392"/>
      <c r="SPH91" s="381"/>
      <c r="SPP91" s="392"/>
      <c r="SPQ91" s="381"/>
      <c r="SPY91" s="392"/>
      <c r="SPZ91" s="381"/>
      <c r="SQH91" s="392"/>
      <c r="SQI91" s="381"/>
      <c r="SQQ91" s="392"/>
      <c r="SQR91" s="381"/>
      <c r="SQZ91" s="392"/>
      <c r="SRA91" s="381"/>
      <c r="SRI91" s="392"/>
      <c r="SRJ91" s="381"/>
      <c r="SRR91" s="392"/>
      <c r="SRS91" s="381"/>
      <c r="SSA91" s="392"/>
      <c r="SSB91" s="381"/>
      <c r="SSJ91" s="392"/>
      <c r="SSK91" s="381"/>
      <c r="SSS91" s="392"/>
      <c r="SST91" s="381"/>
      <c r="STB91" s="392"/>
      <c r="STC91" s="381"/>
      <c r="STK91" s="392"/>
      <c r="STL91" s="381"/>
      <c r="STT91" s="392"/>
      <c r="STU91" s="381"/>
      <c r="SUC91" s="392"/>
      <c r="SUD91" s="381"/>
      <c r="SUL91" s="392"/>
      <c r="SUM91" s="381"/>
      <c r="SUU91" s="392"/>
      <c r="SUV91" s="381"/>
      <c r="SVD91" s="392"/>
      <c r="SVE91" s="381"/>
      <c r="SVM91" s="392"/>
      <c r="SVN91" s="381"/>
      <c r="SVV91" s="392"/>
      <c r="SVW91" s="381"/>
      <c r="SWE91" s="392"/>
      <c r="SWF91" s="381"/>
      <c r="SWN91" s="392"/>
      <c r="SWO91" s="381"/>
      <c r="SWW91" s="392"/>
      <c r="SWX91" s="381"/>
      <c r="SXF91" s="392"/>
      <c r="SXG91" s="381"/>
      <c r="SXO91" s="392"/>
      <c r="SXP91" s="381"/>
      <c r="SXX91" s="392"/>
      <c r="SXY91" s="381"/>
      <c r="SYG91" s="392"/>
      <c r="SYH91" s="381"/>
      <c r="SYP91" s="392"/>
      <c r="SYQ91" s="381"/>
      <c r="SYY91" s="392"/>
      <c r="SYZ91" s="381"/>
      <c r="SZH91" s="392"/>
      <c r="SZI91" s="381"/>
      <c r="SZQ91" s="392"/>
      <c r="SZR91" s="381"/>
      <c r="SZZ91" s="392"/>
      <c r="TAA91" s="381"/>
      <c r="TAI91" s="392"/>
      <c r="TAJ91" s="381"/>
      <c r="TAR91" s="392"/>
      <c r="TAS91" s="381"/>
      <c r="TBA91" s="392"/>
      <c r="TBB91" s="381"/>
      <c r="TBJ91" s="392"/>
      <c r="TBK91" s="381"/>
      <c r="TBS91" s="392"/>
      <c r="TBT91" s="381"/>
      <c r="TCB91" s="392"/>
      <c r="TCC91" s="381"/>
      <c r="TCK91" s="392"/>
      <c r="TCL91" s="381"/>
      <c r="TCT91" s="392"/>
      <c r="TCU91" s="381"/>
      <c r="TDC91" s="392"/>
      <c r="TDD91" s="381"/>
      <c r="TDL91" s="392"/>
      <c r="TDM91" s="381"/>
      <c r="TDU91" s="392"/>
      <c r="TDV91" s="381"/>
      <c r="TED91" s="392"/>
      <c r="TEE91" s="381"/>
      <c r="TEM91" s="392"/>
      <c r="TEN91" s="381"/>
      <c r="TEV91" s="392"/>
      <c r="TEW91" s="381"/>
      <c r="TFE91" s="392"/>
      <c r="TFF91" s="381"/>
      <c r="TFN91" s="392"/>
      <c r="TFO91" s="381"/>
      <c r="TFW91" s="392"/>
      <c r="TFX91" s="381"/>
      <c r="TGF91" s="392"/>
      <c r="TGG91" s="381"/>
      <c r="TGO91" s="392"/>
      <c r="TGP91" s="381"/>
      <c r="TGX91" s="392"/>
      <c r="TGY91" s="381"/>
      <c r="THG91" s="392"/>
      <c r="THH91" s="381"/>
      <c r="THP91" s="392"/>
      <c r="THQ91" s="381"/>
      <c r="THY91" s="392"/>
      <c r="THZ91" s="381"/>
      <c r="TIH91" s="392"/>
      <c r="TII91" s="381"/>
      <c r="TIQ91" s="392"/>
      <c r="TIR91" s="381"/>
      <c r="TIZ91" s="392"/>
      <c r="TJA91" s="381"/>
      <c r="TJI91" s="392"/>
      <c r="TJJ91" s="381"/>
      <c r="TJR91" s="392"/>
      <c r="TJS91" s="381"/>
      <c r="TKA91" s="392"/>
      <c r="TKB91" s="381"/>
      <c r="TKJ91" s="392"/>
      <c r="TKK91" s="381"/>
      <c r="TKS91" s="392"/>
      <c r="TKT91" s="381"/>
      <c r="TLB91" s="392"/>
      <c r="TLC91" s="381"/>
      <c r="TLK91" s="392"/>
      <c r="TLL91" s="381"/>
      <c r="TLT91" s="392"/>
      <c r="TLU91" s="381"/>
      <c r="TMC91" s="392"/>
      <c r="TMD91" s="381"/>
      <c r="TML91" s="392"/>
      <c r="TMM91" s="381"/>
      <c r="TMU91" s="392"/>
      <c r="TMV91" s="381"/>
      <c r="TND91" s="392"/>
      <c r="TNE91" s="381"/>
      <c r="TNM91" s="392"/>
      <c r="TNN91" s="381"/>
      <c r="TNV91" s="392"/>
      <c r="TNW91" s="381"/>
      <c r="TOE91" s="392"/>
      <c r="TOF91" s="381"/>
      <c r="TON91" s="392"/>
      <c r="TOO91" s="381"/>
      <c r="TOW91" s="392"/>
      <c r="TOX91" s="381"/>
      <c r="TPF91" s="392"/>
      <c r="TPG91" s="381"/>
      <c r="TPO91" s="392"/>
      <c r="TPP91" s="381"/>
      <c r="TPX91" s="392"/>
      <c r="TPY91" s="381"/>
      <c r="TQG91" s="392"/>
      <c r="TQH91" s="381"/>
      <c r="TQP91" s="392"/>
      <c r="TQQ91" s="381"/>
      <c r="TQY91" s="392"/>
      <c r="TQZ91" s="381"/>
      <c r="TRH91" s="392"/>
      <c r="TRI91" s="381"/>
      <c r="TRQ91" s="392"/>
      <c r="TRR91" s="381"/>
      <c r="TRZ91" s="392"/>
      <c r="TSA91" s="381"/>
      <c r="TSI91" s="392"/>
      <c r="TSJ91" s="381"/>
      <c r="TSR91" s="392"/>
      <c r="TSS91" s="381"/>
      <c r="TTA91" s="392"/>
      <c r="TTB91" s="381"/>
      <c r="TTJ91" s="392"/>
      <c r="TTK91" s="381"/>
      <c r="TTS91" s="392"/>
      <c r="TTT91" s="381"/>
      <c r="TUB91" s="392"/>
      <c r="TUC91" s="381"/>
      <c r="TUK91" s="392"/>
      <c r="TUL91" s="381"/>
      <c r="TUT91" s="392"/>
      <c r="TUU91" s="381"/>
      <c r="TVC91" s="392"/>
      <c r="TVD91" s="381"/>
      <c r="TVL91" s="392"/>
      <c r="TVM91" s="381"/>
      <c r="TVU91" s="392"/>
      <c r="TVV91" s="381"/>
      <c r="TWD91" s="392"/>
      <c r="TWE91" s="381"/>
      <c r="TWM91" s="392"/>
      <c r="TWN91" s="381"/>
      <c r="TWV91" s="392"/>
      <c r="TWW91" s="381"/>
      <c r="TXE91" s="392"/>
      <c r="TXF91" s="381"/>
      <c r="TXN91" s="392"/>
      <c r="TXO91" s="381"/>
      <c r="TXW91" s="392"/>
      <c r="TXX91" s="381"/>
      <c r="TYF91" s="392"/>
      <c r="TYG91" s="381"/>
      <c r="TYO91" s="392"/>
      <c r="TYP91" s="381"/>
      <c r="TYX91" s="392"/>
      <c r="TYY91" s="381"/>
      <c r="TZG91" s="392"/>
      <c r="TZH91" s="381"/>
      <c r="TZP91" s="392"/>
      <c r="TZQ91" s="381"/>
      <c r="TZY91" s="392"/>
      <c r="TZZ91" s="381"/>
      <c r="UAH91" s="392"/>
      <c r="UAI91" s="381"/>
      <c r="UAQ91" s="392"/>
      <c r="UAR91" s="381"/>
      <c r="UAZ91" s="392"/>
      <c r="UBA91" s="381"/>
      <c r="UBI91" s="392"/>
      <c r="UBJ91" s="381"/>
      <c r="UBR91" s="392"/>
      <c r="UBS91" s="381"/>
      <c r="UCA91" s="392"/>
      <c r="UCB91" s="381"/>
      <c r="UCJ91" s="392"/>
      <c r="UCK91" s="381"/>
      <c r="UCS91" s="392"/>
      <c r="UCT91" s="381"/>
      <c r="UDB91" s="392"/>
      <c r="UDC91" s="381"/>
      <c r="UDK91" s="392"/>
      <c r="UDL91" s="381"/>
      <c r="UDT91" s="392"/>
      <c r="UDU91" s="381"/>
      <c r="UEC91" s="392"/>
      <c r="UED91" s="381"/>
      <c r="UEL91" s="392"/>
      <c r="UEM91" s="381"/>
      <c r="UEU91" s="392"/>
      <c r="UEV91" s="381"/>
      <c r="UFD91" s="392"/>
      <c r="UFE91" s="381"/>
      <c r="UFM91" s="392"/>
      <c r="UFN91" s="381"/>
      <c r="UFV91" s="392"/>
      <c r="UFW91" s="381"/>
      <c r="UGE91" s="392"/>
      <c r="UGF91" s="381"/>
      <c r="UGN91" s="392"/>
      <c r="UGO91" s="381"/>
      <c r="UGW91" s="392"/>
      <c r="UGX91" s="381"/>
      <c r="UHF91" s="392"/>
      <c r="UHG91" s="381"/>
      <c r="UHO91" s="392"/>
      <c r="UHP91" s="381"/>
      <c r="UHX91" s="392"/>
      <c r="UHY91" s="381"/>
      <c r="UIG91" s="392"/>
      <c r="UIH91" s="381"/>
      <c r="UIP91" s="392"/>
      <c r="UIQ91" s="381"/>
      <c r="UIY91" s="392"/>
      <c r="UIZ91" s="381"/>
      <c r="UJH91" s="392"/>
      <c r="UJI91" s="381"/>
      <c r="UJQ91" s="392"/>
      <c r="UJR91" s="381"/>
      <c r="UJZ91" s="392"/>
      <c r="UKA91" s="381"/>
      <c r="UKI91" s="392"/>
      <c r="UKJ91" s="381"/>
      <c r="UKR91" s="392"/>
      <c r="UKS91" s="381"/>
      <c r="ULA91" s="392"/>
      <c r="ULB91" s="381"/>
      <c r="ULJ91" s="392"/>
      <c r="ULK91" s="381"/>
      <c r="ULS91" s="392"/>
      <c r="ULT91" s="381"/>
      <c r="UMB91" s="392"/>
      <c r="UMC91" s="381"/>
      <c r="UMK91" s="392"/>
      <c r="UML91" s="381"/>
      <c r="UMT91" s="392"/>
      <c r="UMU91" s="381"/>
      <c r="UNC91" s="392"/>
      <c r="UND91" s="381"/>
      <c r="UNL91" s="392"/>
      <c r="UNM91" s="381"/>
      <c r="UNU91" s="392"/>
      <c r="UNV91" s="381"/>
      <c r="UOD91" s="392"/>
      <c r="UOE91" s="381"/>
      <c r="UOM91" s="392"/>
      <c r="UON91" s="381"/>
      <c r="UOV91" s="392"/>
      <c r="UOW91" s="381"/>
      <c r="UPE91" s="392"/>
      <c r="UPF91" s="381"/>
      <c r="UPN91" s="392"/>
      <c r="UPO91" s="381"/>
      <c r="UPW91" s="392"/>
      <c r="UPX91" s="381"/>
      <c r="UQF91" s="392"/>
      <c r="UQG91" s="381"/>
      <c r="UQO91" s="392"/>
      <c r="UQP91" s="381"/>
      <c r="UQX91" s="392"/>
      <c r="UQY91" s="381"/>
      <c r="URG91" s="392"/>
      <c r="URH91" s="381"/>
      <c r="URP91" s="392"/>
      <c r="URQ91" s="381"/>
      <c r="URY91" s="392"/>
      <c r="URZ91" s="381"/>
      <c r="USH91" s="392"/>
      <c r="USI91" s="381"/>
      <c r="USQ91" s="392"/>
      <c r="USR91" s="381"/>
      <c r="USZ91" s="392"/>
      <c r="UTA91" s="381"/>
      <c r="UTI91" s="392"/>
      <c r="UTJ91" s="381"/>
      <c r="UTR91" s="392"/>
      <c r="UTS91" s="381"/>
      <c r="UUA91" s="392"/>
      <c r="UUB91" s="381"/>
      <c r="UUJ91" s="392"/>
      <c r="UUK91" s="381"/>
      <c r="UUS91" s="392"/>
      <c r="UUT91" s="381"/>
      <c r="UVB91" s="392"/>
      <c r="UVC91" s="381"/>
      <c r="UVK91" s="392"/>
      <c r="UVL91" s="381"/>
      <c r="UVT91" s="392"/>
      <c r="UVU91" s="381"/>
      <c r="UWC91" s="392"/>
      <c r="UWD91" s="381"/>
      <c r="UWL91" s="392"/>
      <c r="UWM91" s="381"/>
      <c r="UWU91" s="392"/>
      <c r="UWV91" s="381"/>
      <c r="UXD91" s="392"/>
      <c r="UXE91" s="381"/>
      <c r="UXM91" s="392"/>
      <c r="UXN91" s="381"/>
      <c r="UXV91" s="392"/>
      <c r="UXW91" s="381"/>
      <c r="UYE91" s="392"/>
      <c r="UYF91" s="381"/>
      <c r="UYN91" s="392"/>
      <c r="UYO91" s="381"/>
      <c r="UYW91" s="392"/>
      <c r="UYX91" s="381"/>
      <c r="UZF91" s="392"/>
      <c r="UZG91" s="381"/>
      <c r="UZO91" s="392"/>
      <c r="UZP91" s="381"/>
      <c r="UZX91" s="392"/>
      <c r="UZY91" s="381"/>
      <c r="VAG91" s="392"/>
      <c r="VAH91" s="381"/>
      <c r="VAP91" s="392"/>
      <c r="VAQ91" s="381"/>
      <c r="VAY91" s="392"/>
      <c r="VAZ91" s="381"/>
      <c r="VBH91" s="392"/>
      <c r="VBI91" s="381"/>
      <c r="VBQ91" s="392"/>
      <c r="VBR91" s="381"/>
      <c r="VBZ91" s="392"/>
      <c r="VCA91" s="381"/>
      <c r="VCI91" s="392"/>
      <c r="VCJ91" s="381"/>
      <c r="VCR91" s="392"/>
      <c r="VCS91" s="381"/>
      <c r="VDA91" s="392"/>
      <c r="VDB91" s="381"/>
      <c r="VDJ91" s="392"/>
      <c r="VDK91" s="381"/>
      <c r="VDS91" s="392"/>
      <c r="VDT91" s="381"/>
      <c r="VEB91" s="392"/>
      <c r="VEC91" s="381"/>
      <c r="VEK91" s="392"/>
      <c r="VEL91" s="381"/>
      <c r="VET91" s="392"/>
      <c r="VEU91" s="381"/>
      <c r="VFC91" s="392"/>
      <c r="VFD91" s="381"/>
      <c r="VFL91" s="392"/>
      <c r="VFM91" s="381"/>
      <c r="VFU91" s="392"/>
      <c r="VFV91" s="381"/>
      <c r="VGD91" s="392"/>
      <c r="VGE91" s="381"/>
      <c r="VGM91" s="392"/>
      <c r="VGN91" s="381"/>
      <c r="VGV91" s="392"/>
      <c r="VGW91" s="381"/>
      <c r="VHE91" s="392"/>
      <c r="VHF91" s="381"/>
      <c r="VHN91" s="392"/>
      <c r="VHO91" s="381"/>
      <c r="VHW91" s="392"/>
      <c r="VHX91" s="381"/>
      <c r="VIF91" s="392"/>
      <c r="VIG91" s="381"/>
      <c r="VIO91" s="392"/>
      <c r="VIP91" s="381"/>
      <c r="VIX91" s="392"/>
      <c r="VIY91" s="381"/>
      <c r="VJG91" s="392"/>
      <c r="VJH91" s="381"/>
      <c r="VJP91" s="392"/>
      <c r="VJQ91" s="381"/>
      <c r="VJY91" s="392"/>
      <c r="VJZ91" s="381"/>
      <c r="VKH91" s="392"/>
      <c r="VKI91" s="381"/>
      <c r="VKQ91" s="392"/>
      <c r="VKR91" s="381"/>
      <c r="VKZ91" s="392"/>
      <c r="VLA91" s="381"/>
      <c r="VLI91" s="392"/>
      <c r="VLJ91" s="381"/>
      <c r="VLR91" s="392"/>
      <c r="VLS91" s="381"/>
      <c r="VMA91" s="392"/>
      <c r="VMB91" s="381"/>
      <c r="VMJ91" s="392"/>
      <c r="VMK91" s="381"/>
      <c r="VMS91" s="392"/>
      <c r="VMT91" s="381"/>
      <c r="VNB91" s="392"/>
      <c r="VNC91" s="381"/>
      <c r="VNK91" s="392"/>
      <c r="VNL91" s="381"/>
      <c r="VNT91" s="392"/>
      <c r="VNU91" s="381"/>
      <c r="VOC91" s="392"/>
      <c r="VOD91" s="381"/>
      <c r="VOL91" s="392"/>
      <c r="VOM91" s="381"/>
      <c r="VOU91" s="392"/>
      <c r="VOV91" s="381"/>
      <c r="VPD91" s="392"/>
      <c r="VPE91" s="381"/>
      <c r="VPM91" s="392"/>
      <c r="VPN91" s="381"/>
      <c r="VPV91" s="392"/>
      <c r="VPW91" s="381"/>
      <c r="VQE91" s="392"/>
      <c r="VQF91" s="381"/>
      <c r="VQN91" s="392"/>
      <c r="VQO91" s="381"/>
      <c r="VQW91" s="392"/>
      <c r="VQX91" s="381"/>
      <c r="VRF91" s="392"/>
      <c r="VRG91" s="381"/>
      <c r="VRO91" s="392"/>
      <c r="VRP91" s="381"/>
      <c r="VRX91" s="392"/>
      <c r="VRY91" s="381"/>
      <c r="VSG91" s="392"/>
      <c r="VSH91" s="381"/>
      <c r="VSP91" s="392"/>
      <c r="VSQ91" s="381"/>
      <c r="VSY91" s="392"/>
      <c r="VSZ91" s="381"/>
      <c r="VTH91" s="392"/>
      <c r="VTI91" s="381"/>
      <c r="VTQ91" s="392"/>
      <c r="VTR91" s="381"/>
      <c r="VTZ91" s="392"/>
      <c r="VUA91" s="381"/>
      <c r="VUI91" s="392"/>
      <c r="VUJ91" s="381"/>
      <c r="VUR91" s="392"/>
      <c r="VUS91" s="381"/>
      <c r="VVA91" s="392"/>
      <c r="VVB91" s="381"/>
      <c r="VVJ91" s="392"/>
      <c r="VVK91" s="381"/>
      <c r="VVS91" s="392"/>
      <c r="VVT91" s="381"/>
      <c r="VWB91" s="392"/>
      <c r="VWC91" s="381"/>
      <c r="VWK91" s="392"/>
      <c r="VWL91" s="381"/>
      <c r="VWT91" s="392"/>
      <c r="VWU91" s="381"/>
      <c r="VXC91" s="392"/>
      <c r="VXD91" s="381"/>
      <c r="VXL91" s="392"/>
      <c r="VXM91" s="381"/>
      <c r="VXU91" s="392"/>
      <c r="VXV91" s="381"/>
      <c r="VYD91" s="392"/>
      <c r="VYE91" s="381"/>
      <c r="VYM91" s="392"/>
      <c r="VYN91" s="381"/>
      <c r="VYV91" s="392"/>
      <c r="VYW91" s="381"/>
      <c r="VZE91" s="392"/>
      <c r="VZF91" s="381"/>
      <c r="VZN91" s="392"/>
      <c r="VZO91" s="381"/>
      <c r="VZW91" s="392"/>
      <c r="VZX91" s="381"/>
      <c r="WAF91" s="392"/>
      <c r="WAG91" s="381"/>
      <c r="WAO91" s="392"/>
      <c r="WAP91" s="381"/>
      <c r="WAX91" s="392"/>
      <c r="WAY91" s="381"/>
      <c r="WBG91" s="392"/>
      <c r="WBH91" s="381"/>
      <c r="WBP91" s="392"/>
      <c r="WBQ91" s="381"/>
      <c r="WBY91" s="392"/>
      <c r="WBZ91" s="381"/>
      <c r="WCH91" s="392"/>
      <c r="WCI91" s="381"/>
      <c r="WCQ91" s="392"/>
      <c r="WCR91" s="381"/>
      <c r="WCZ91" s="392"/>
      <c r="WDA91" s="381"/>
      <c r="WDI91" s="392"/>
      <c r="WDJ91" s="381"/>
      <c r="WDR91" s="392"/>
      <c r="WDS91" s="381"/>
      <c r="WEA91" s="392"/>
      <c r="WEB91" s="381"/>
      <c r="WEJ91" s="392"/>
      <c r="WEK91" s="381"/>
      <c r="WES91" s="392"/>
      <c r="WET91" s="381"/>
      <c r="WFB91" s="392"/>
      <c r="WFC91" s="381"/>
      <c r="WFK91" s="392"/>
      <c r="WFL91" s="381"/>
      <c r="WFT91" s="392"/>
      <c r="WFU91" s="381"/>
      <c r="WGC91" s="392"/>
      <c r="WGD91" s="381"/>
      <c r="WGL91" s="392"/>
      <c r="WGM91" s="381"/>
      <c r="WGU91" s="392"/>
      <c r="WGV91" s="381"/>
      <c r="WHD91" s="392"/>
      <c r="WHE91" s="381"/>
      <c r="WHM91" s="392"/>
      <c r="WHN91" s="381"/>
      <c r="WHV91" s="392"/>
      <c r="WHW91" s="381"/>
      <c r="WIE91" s="392"/>
      <c r="WIF91" s="381"/>
      <c r="WIN91" s="392"/>
      <c r="WIO91" s="381"/>
      <c r="WIW91" s="392"/>
      <c r="WIX91" s="381"/>
      <c r="WJF91" s="392"/>
      <c r="WJG91" s="381"/>
      <c r="WJO91" s="392"/>
      <c r="WJP91" s="381"/>
      <c r="WJX91" s="392"/>
      <c r="WJY91" s="381"/>
      <c r="WKG91" s="392"/>
      <c r="WKH91" s="381"/>
      <c r="WKP91" s="392"/>
      <c r="WKQ91" s="381"/>
      <c r="WKY91" s="392"/>
      <c r="WKZ91" s="381"/>
      <c r="WLH91" s="392"/>
      <c r="WLI91" s="381"/>
      <c r="WLQ91" s="392"/>
      <c r="WLR91" s="381"/>
      <c r="WLZ91" s="392"/>
      <c r="WMA91" s="381"/>
      <c r="WMI91" s="392"/>
      <c r="WMJ91" s="381"/>
      <c r="WMR91" s="392"/>
      <c r="WMS91" s="381"/>
      <c r="WNA91" s="392"/>
      <c r="WNB91" s="381"/>
      <c r="WNJ91" s="392"/>
      <c r="WNK91" s="381"/>
      <c r="WNS91" s="392"/>
      <c r="WNT91" s="381"/>
      <c r="WOB91" s="392"/>
      <c r="WOC91" s="381"/>
      <c r="WOK91" s="392"/>
      <c r="WOL91" s="381"/>
      <c r="WOT91" s="392"/>
      <c r="WOU91" s="381"/>
      <c r="WPC91" s="392"/>
      <c r="WPD91" s="381"/>
      <c r="WPL91" s="392"/>
      <c r="WPM91" s="381"/>
      <c r="WPU91" s="392"/>
      <c r="WPV91" s="381"/>
      <c r="WQD91" s="392"/>
      <c r="WQE91" s="381"/>
      <c r="WQM91" s="392"/>
      <c r="WQN91" s="381"/>
      <c r="WQV91" s="392"/>
      <c r="WQW91" s="381"/>
      <c r="WRE91" s="392"/>
      <c r="WRF91" s="381"/>
      <c r="WRN91" s="392"/>
      <c r="WRO91" s="381"/>
      <c r="WRW91" s="392"/>
      <c r="WRX91" s="381"/>
      <c r="WSF91" s="392"/>
      <c r="WSG91" s="381"/>
      <c r="WSO91" s="392"/>
      <c r="WSP91" s="381"/>
      <c r="WSX91" s="392"/>
      <c r="WSY91" s="381"/>
      <c r="WTG91" s="392"/>
      <c r="WTH91" s="381"/>
      <c r="WTP91" s="392"/>
      <c r="WTQ91" s="381"/>
      <c r="WTY91" s="392"/>
      <c r="WTZ91" s="381"/>
      <c r="WUH91" s="392"/>
      <c r="WUI91" s="381"/>
      <c r="WUQ91" s="392"/>
      <c r="WUR91" s="381"/>
      <c r="WUZ91" s="392"/>
      <c r="WVA91" s="381"/>
      <c r="WVI91" s="392"/>
      <c r="WVJ91" s="381"/>
      <c r="WVR91" s="392"/>
      <c r="WVS91" s="381"/>
      <c r="WWA91" s="392"/>
      <c r="WWB91" s="381"/>
      <c r="WWJ91" s="392"/>
      <c r="WWK91" s="381"/>
      <c r="WWS91" s="392"/>
      <c r="WWT91" s="381"/>
      <c r="WXB91" s="392"/>
      <c r="WXC91" s="381"/>
      <c r="WXK91" s="392"/>
      <c r="WXL91" s="381"/>
      <c r="WXT91" s="392"/>
      <c r="WXU91" s="381"/>
      <c r="WYC91" s="392"/>
      <c r="WYD91" s="381"/>
      <c r="WYL91" s="392"/>
      <c r="WYM91" s="381"/>
      <c r="WYU91" s="392"/>
      <c r="WYV91" s="381"/>
      <c r="WZD91" s="392"/>
      <c r="WZE91" s="381"/>
      <c r="WZM91" s="392"/>
      <c r="WZN91" s="381"/>
      <c r="WZV91" s="392"/>
      <c r="WZW91" s="381"/>
      <c r="XAE91" s="392"/>
      <c r="XAF91" s="381"/>
      <c r="XAN91" s="392"/>
      <c r="XAO91" s="381"/>
      <c r="XAW91" s="392"/>
      <c r="XAX91" s="381"/>
      <c r="XBF91" s="392"/>
      <c r="XBG91" s="381"/>
      <c r="XBO91" s="392"/>
      <c r="XBP91" s="381"/>
      <c r="XBX91" s="392"/>
      <c r="XBY91" s="381"/>
      <c r="XCG91" s="392"/>
      <c r="XCH91" s="381"/>
      <c r="XCP91" s="392"/>
      <c r="XCQ91" s="381"/>
      <c r="XCY91" s="392"/>
      <c r="XCZ91" s="381"/>
      <c r="XDH91" s="392"/>
      <c r="XDI91" s="381"/>
      <c r="XDQ91" s="392"/>
      <c r="XDR91" s="381"/>
      <c r="XDZ91" s="392"/>
      <c r="XEA91" s="381"/>
      <c r="XEI91" s="392"/>
      <c r="XEJ91" s="381"/>
      <c r="XER91" s="392"/>
      <c r="XES91" s="381"/>
      <c r="XFA91" s="392"/>
      <c r="XFB91" s="381"/>
    </row>
    <row r="92" spans="1:1019 1027:2045 2053:3071 3079:5114 5122:6140 6148:7166 7174:8192 8200:9209 9217:10235 10243:11261 11269:12287 12295:14330 14338:15356 15364:16382" s="378" customFormat="1">
      <c r="A92" s="392"/>
      <c r="B92" s="381"/>
      <c r="J92" s="392"/>
      <c r="K92" s="381"/>
      <c r="S92" s="392"/>
      <c r="T92" s="381"/>
      <c r="AB92" s="392"/>
      <c r="AC92" s="381"/>
      <c r="AK92" s="392"/>
      <c r="AL92" s="381"/>
      <c r="AT92" s="392"/>
      <c r="AU92" s="381"/>
      <c r="BC92" s="392"/>
      <c r="BD92" s="381"/>
      <c r="BL92" s="392"/>
      <c r="BM92" s="381"/>
      <c r="BU92" s="392"/>
      <c r="BV92" s="381"/>
      <c r="CD92" s="392"/>
      <c r="CE92" s="381"/>
      <c r="CM92" s="392"/>
      <c r="CN92" s="381"/>
      <c r="CV92" s="392"/>
      <c r="CW92" s="381"/>
      <c r="DE92" s="392"/>
      <c r="DF92" s="381"/>
      <c r="DN92" s="392"/>
      <c r="DO92" s="381"/>
      <c r="DW92" s="392"/>
      <c r="DX92" s="381"/>
      <c r="EF92" s="392"/>
      <c r="EG92" s="381"/>
      <c r="EO92" s="392"/>
      <c r="EP92" s="381"/>
      <c r="EX92" s="392"/>
      <c r="EY92" s="381"/>
      <c r="FG92" s="392"/>
      <c r="FH92" s="381"/>
      <c r="FP92" s="392"/>
      <c r="FQ92" s="381"/>
      <c r="FY92" s="392"/>
      <c r="FZ92" s="381"/>
      <c r="GH92" s="392"/>
      <c r="GI92" s="381"/>
      <c r="GQ92" s="392"/>
      <c r="GR92" s="381"/>
      <c r="GZ92" s="392"/>
      <c r="HA92" s="381"/>
      <c r="HI92" s="392"/>
      <c r="HJ92" s="381"/>
      <c r="HR92" s="392"/>
      <c r="HS92" s="381"/>
      <c r="IA92" s="392"/>
      <c r="IB92" s="381"/>
      <c r="IJ92" s="392"/>
      <c r="IK92" s="381"/>
      <c r="IS92" s="392"/>
      <c r="IT92" s="381"/>
      <c r="JB92" s="392"/>
      <c r="JC92" s="381"/>
      <c r="JK92" s="392"/>
      <c r="JL92" s="381"/>
      <c r="JT92" s="392"/>
      <c r="JU92" s="381"/>
      <c r="KC92" s="392"/>
      <c r="KD92" s="381"/>
      <c r="KL92" s="392"/>
      <c r="KM92" s="381"/>
      <c r="KU92" s="392"/>
      <c r="KV92" s="381"/>
      <c r="LD92" s="392"/>
      <c r="LE92" s="381"/>
      <c r="LM92" s="392"/>
      <c r="LN92" s="381"/>
      <c r="LV92" s="392"/>
      <c r="LW92" s="381"/>
      <c r="ME92" s="392"/>
      <c r="MF92" s="381"/>
      <c r="MN92" s="392"/>
      <c r="MO92" s="381"/>
      <c r="MW92" s="392"/>
      <c r="MX92" s="381"/>
      <c r="NF92" s="392"/>
      <c r="NG92" s="381"/>
      <c r="NO92" s="392"/>
      <c r="NP92" s="381"/>
      <c r="NX92" s="392"/>
      <c r="NY92" s="381"/>
      <c r="OG92" s="392"/>
      <c r="OH92" s="381"/>
      <c r="OP92" s="392"/>
      <c r="OQ92" s="381"/>
      <c r="OY92" s="392"/>
      <c r="OZ92" s="381"/>
      <c r="PH92" s="392"/>
      <c r="PI92" s="381"/>
      <c r="PQ92" s="392"/>
      <c r="PR92" s="381"/>
      <c r="PZ92" s="392"/>
      <c r="QA92" s="381"/>
      <c r="QI92" s="392"/>
      <c r="QJ92" s="381"/>
      <c r="QR92" s="392"/>
      <c r="QS92" s="381"/>
      <c r="RA92" s="392"/>
      <c r="RB92" s="381"/>
      <c r="RJ92" s="392"/>
      <c r="RK92" s="381"/>
      <c r="RS92" s="392"/>
      <c r="RT92" s="381"/>
      <c r="SB92" s="392"/>
      <c r="SC92" s="381"/>
      <c r="SK92" s="392"/>
      <c r="SL92" s="381"/>
      <c r="ST92" s="392"/>
      <c r="SU92" s="381"/>
      <c r="TC92" s="392"/>
      <c r="TD92" s="381"/>
      <c r="TL92" s="392"/>
      <c r="TM92" s="381"/>
      <c r="TU92" s="392"/>
      <c r="TV92" s="381"/>
      <c r="UD92" s="392"/>
      <c r="UE92" s="381"/>
      <c r="UM92" s="392"/>
      <c r="UN92" s="381"/>
      <c r="UV92" s="392"/>
      <c r="UW92" s="381"/>
      <c r="VE92" s="392"/>
      <c r="VF92" s="381"/>
      <c r="VN92" s="392"/>
      <c r="VO92" s="381"/>
      <c r="VW92" s="392"/>
      <c r="VX92" s="381"/>
      <c r="WF92" s="392"/>
      <c r="WG92" s="381"/>
      <c r="WO92" s="392"/>
      <c r="WP92" s="381"/>
      <c r="WX92" s="392"/>
      <c r="WY92" s="381"/>
      <c r="XG92" s="392"/>
      <c r="XH92" s="381"/>
      <c r="XP92" s="392"/>
      <c r="XQ92" s="381"/>
      <c r="XY92" s="392"/>
      <c r="XZ92" s="381"/>
      <c r="YH92" s="392"/>
      <c r="YI92" s="381"/>
      <c r="YQ92" s="392"/>
      <c r="YR92" s="381"/>
      <c r="YZ92" s="392"/>
      <c r="ZA92" s="381"/>
      <c r="ZI92" s="392"/>
      <c r="ZJ92" s="381"/>
      <c r="ZR92" s="392"/>
      <c r="ZS92" s="381"/>
      <c r="AAA92" s="392"/>
      <c r="AAB92" s="381"/>
      <c r="AAJ92" s="392"/>
      <c r="AAK92" s="381"/>
      <c r="AAS92" s="392"/>
      <c r="AAT92" s="381"/>
      <c r="ABB92" s="392"/>
      <c r="ABC92" s="381"/>
      <c r="ABK92" s="392"/>
      <c r="ABL92" s="381"/>
      <c r="ABT92" s="392"/>
      <c r="ABU92" s="381"/>
      <c r="ACC92" s="392"/>
      <c r="ACD92" s="381"/>
      <c r="ACL92" s="392"/>
      <c r="ACM92" s="381"/>
      <c r="ACU92" s="392"/>
      <c r="ACV92" s="381"/>
      <c r="ADD92" s="392"/>
      <c r="ADE92" s="381"/>
      <c r="ADM92" s="392"/>
      <c r="ADN92" s="381"/>
      <c r="ADV92" s="392"/>
      <c r="ADW92" s="381"/>
      <c r="AEE92" s="392"/>
      <c r="AEF92" s="381"/>
      <c r="AEN92" s="392"/>
      <c r="AEO92" s="381"/>
      <c r="AEW92" s="392"/>
      <c r="AEX92" s="381"/>
      <c r="AFF92" s="392"/>
      <c r="AFG92" s="381"/>
      <c r="AFO92" s="392"/>
      <c r="AFP92" s="381"/>
      <c r="AFX92" s="392"/>
      <c r="AFY92" s="381"/>
      <c r="AGG92" s="392"/>
      <c r="AGH92" s="381"/>
      <c r="AGP92" s="392"/>
      <c r="AGQ92" s="381"/>
      <c r="AGY92" s="392"/>
      <c r="AGZ92" s="381"/>
      <c r="AHH92" s="392"/>
      <c r="AHI92" s="381"/>
      <c r="AHQ92" s="392"/>
      <c r="AHR92" s="381"/>
      <c r="AHZ92" s="392"/>
      <c r="AIA92" s="381"/>
      <c r="AII92" s="392"/>
      <c r="AIJ92" s="381"/>
      <c r="AIR92" s="392"/>
      <c r="AIS92" s="381"/>
      <c r="AJA92" s="392"/>
      <c r="AJB92" s="381"/>
      <c r="AJJ92" s="392"/>
      <c r="AJK92" s="381"/>
      <c r="AJS92" s="392"/>
      <c r="AJT92" s="381"/>
      <c r="AKB92" s="392"/>
      <c r="AKC92" s="381"/>
      <c r="AKK92" s="392"/>
      <c r="AKL92" s="381"/>
      <c r="AKT92" s="392"/>
      <c r="AKU92" s="381"/>
      <c r="ALC92" s="392"/>
      <c r="ALD92" s="381"/>
      <c r="ALL92" s="392"/>
      <c r="ALM92" s="381"/>
      <c r="ALU92" s="392"/>
      <c r="ALV92" s="381"/>
      <c r="AMD92" s="392"/>
      <c r="AME92" s="381"/>
      <c r="AMM92" s="392"/>
      <c r="AMN92" s="381"/>
      <c r="AMV92" s="392"/>
      <c r="AMW92" s="381"/>
      <c r="ANE92" s="392"/>
      <c r="ANF92" s="381"/>
      <c r="ANN92" s="392"/>
      <c r="ANO92" s="381"/>
      <c r="ANW92" s="392"/>
      <c r="ANX92" s="381"/>
      <c r="AOF92" s="392"/>
      <c r="AOG92" s="381"/>
      <c r="AOO92" s="392"/>
      <c r="AOP92" s="381"/>
      <c r="AOX92" s="392"/>
      <c r="AOY92" s="381"/>
      <c r="APG92" s="392"/>
      <c r="APH92" s="381"/>
      <c r="APP92" s="392"/>
      <c r="APQ92" s="381"/>
      <c r="APY92" s="392"/>
      <c r="APZ92" s="381"/>
      <c r="AQH92" s="392"/>
      <c r="AQI92" s="381"/>
      <c r="AQQ92" s="392"/>
      <c r="AQR92" s="381"/>
      <c r="AQZ92" s="392"/>
      <c r="ARA92" s="381"/>
      <c r="ARI92" s="392"/>
      <c r="ARJ92" s="381"/>
      <c r="ARR92" s="392"/>
      <c r="ARS92" s="381"/>
      <c r="ASA92" s="392"/>
      <c r="ASB92" s="381"/>
      <c r="ASJ92" s="392"/>
      <c r="ASK92" s="381"/>
      <c r="ASS92" s="392"/>
      <c r="AST92" s="381"/>
      <c r="ATB92" s="392"/>
      <c r="ATC92" s="381"/>
      <c r="ATK92" s="392"/>
      <c r="ATL92" s="381"/>
      <c r="ATT92" s="392"/>
      <c r="ATU92" s="381"/>
      <c r="AUC92" s="392"/>
      <c r="AUD92" s="381"/>
      <c r="AUL92" s="392"/>
      <c r="AUM92" s="381"/>
      <c r="AUU92" s="392"/>
      <c r="AUV92" s="381"/>
      <c r="AVD92" s="392"/>
      <c r="AVE92" s="381"/>
      <c r="AVM92" s="392"/>
      <c r="AVN92" s="381"/>
      <c r="AVV92" s="392"/>
      <c r="AVW92" s="381"/>
      <c r="AWE92" s="392"/>
      <c r="AWF92" s="381"/>
      <c r="AWN92" s="392"/>
      <c r="AWO92" s="381"/>
      <c r="AWW92" s="392"/>
      <c r="AWX92" s="381"/>
      <c r="AXF92" s="392"/>
      <c r="AXG92" s="381"/>
      <c r="AXO92" s="392"/>
      <c r="AXP92" s="381"/>
      <c r="AXX92" s="392"/>
      <c r="AXY92" s="381"/>
      <c r="AYG92" s="392"/>
      <c r="AYH92" s="381"/>
      <c r="AYP92" s="392"/>
      <c r="AYQ92" s="381"/>
      <c r="AYY92" s="392"/>
      <c r="AYZ92" s="381"/>
      <c r="AZH92" s="392"/>
      <c r="AZI92" s="381"/>
      <c r="AZQ92" s="392"/>
      <c r="AZR92" s="381"/>
      <c r="AZZ92" s="392"/>
      <c r="BAA92" s="381"/>
      <c r="BAI92" s="392"/>
      <c r="BAJ92" s="381"/>
      <c r="BAR92" s="392"/>
      <c r="BAS92" s="381"/>
      <c r="BBA92" s="392"/>
      <c r="BBB92" s="381"/>
      <c r="BBJ92" s="392"/>
      <c r="BBK92" s="381"/>
      <c r="BBS92" s="392"/>
      <c r="BBT92" s="381"/>
      <c r="BCB92" s="392"/>
      <c r="BCC92" s="381"/>
      <c r="BCK92" s="392"/>
      <c r="BCL92" s="381"/>
      <c r="BCT92" s="392"/>
      <c r="BCU92" s="381"/>
      <c r="BDC92" s="392"/>
      <c r="BDD92" s="381"/>
      <c r="BDL92" s="392"/>
      <c r="BDM92" s="381"/>
      <c r="BDU92" s="392"/>
      <c r="BDV92" s="381"/>
      <c r="BED92" s="392"/>
      <c r="BEE92" s="381"/>
      <c r="BEM92" s="392"/>
      <c r="BEN92" s="381"/>
      <c r="BEV92" s="392"/>
      <c r="BEW92" s="381"/>
      <c r="BFE92" s="392"/>
      <c r="BFF92" s="381"/>
      <c r="BFN92" s="392"/>
      <c r="BFO92" s="381"/>
      <c r="BFW92" s="392"/>
      <c r="BFX92" s="381"/>
      <c r="BGF92" s="392"/>
      <c r="BGG92" s="381"/>
      <c r="BGO92" s="392"/>
      <c r="BGP92" s="381"/>
      <c r="BGX92" s="392"/>
      <c r="BGY92" s="381"/>
      <c r="BHG92" s="392"/>
      <c r="BHH92" s="381"/>
      <c r="BHP92" s="392"/>
      <c r="BHQ92" s="381"/>
      <c r="BHY92" s="392"/>
      <c r="BHZ92" s="381"/>
      <c r="BIH92" s="392"/>
      <c r="BII92" s="381"/>
      <c r="BIQ92" s="392"/>
      <c r="BIR92" s="381"/>
      <c r="BIZ92" s="392"/>
      <c r="BJA92" s="381"/>
      <c r="BJI92" s="392"/>
      <c r="BJJ92" s="381"/>
      <c r="BJR92" s="392"/>
      <c r="BJS92" s="381"/>
      <c r="BKA92" s="392"/>
      <c r="BKB92" s="381"/>
      <c r="BKJ92" s="392"/>
      <c r="BKK92" s="381"/>
      <c r="BKS92" s="392"/>
      <c r="BKT92" s="381"/>
      <c r="BLB92" s="392"/>
      <c r="BLC92" s="381"/>
      <c r="BLK92" s="392"/>
      <c r="BLL92" s="381"/>
      <c r="BLT92" s="392"/>
      <c r="BLU92" s="381"/>
      <c r="BMC92" s="392"/>
      <c r="BMD92" s="381"/>
      <c r="BML92" s="392"/>
      <c r="BMM92" s="381"/>
      <c r="BMU92" s="392"/>
      <c r="BMV92" s="381"/>
      <c r="BND92" s="392"/>
      <c r="BNE92" s="381"/>
      <c r="BNM92" s="392"/>
      <c r="BNN92" s="381"/>
      <c r="BNV92" s="392"/>
      <c r="BNW92" s="381"/>
      <c r="BOE92" s="392"/>
      <c r="BOF92" s="381"/>
      <c r="BON92" s="392"/>
      <c r="BOO92" s="381"/>
      <c r="BOW92" s="392"/>
      <c r="BOX92" s="381"/>
      <c r="BPF92" s="392"/>
      <c r="BPG92" s="381"/>
      <c r="BPO92" s="392"/>
      <c r="BPP92" s="381"/>
      <c r="BPX92" s="392"/>
      <c r="BPY92" s="381"/>
      <c r="BQG92" s="392"/>
      <c r="BQH92" s="381"/>
      <c r="BQP92" s="392"/>
      <c r="BQQ92" s="381"/>
      <c r="BQY92" s="392"/>
      <c r="BQZ92" s="381"/>
      <c r="BRH92" s="392"/>
      <c r="BRI92" s="381"/>
      <c r="BRQ92" s="392"/>
      <c r="BRR92" s="381"/>
      <c r="BRZ92" s="392"/>
      <c r="BSA92" s="381"/>
      <c r="BSI92" s="392"/>
      <c r="BSJ92" s="381"/>
      <c r="BSR92" s="392"/>
      <c r="BSS92" s="381"/>
      <c r="BTA92" s="392"/>
      <c r="BTB92" s="381"/>
      <c r="BTJ92" s="392"/>
      <c r="BTK92" s="381"/>
      <c r="BTS92" s="392"/>
      <c r="BTT92" s="381"/>
      <c r="BUB92" s="392"/>
      <c r="BUC92" s="381"/>
      <c r="BUK92" s="392"/>
      <c r="BUL92" s="381"/>
      <c r="BUT92" s="392"/>
      <c r="BUU92" s="381"/>
      <c r="BVC92" s="392"/>
      <c r="BVD92" s="381"/>
      <c r="BVL92" s="392"/>
      <c r="BVM92" s="381"/>
      <c r="BVU92" s="392"/>
      <c r="BVV92" s="381"/>
      <c r="BWD92" s="392"/>
      <c r="BWE92" s="381"/>
      <c r="BWM92" s="392"/>
      <c r="BWN92" s="381"/>
      <c r="BWV92" s="392"/>
      <c r="BWW92" s="381"/>
      <c r="BXE92" s="392"/>
      <c r="BXF92" s="381"/>
      <c r="BXN92" s="392"/>
      <c r="BXO92" s="381"/>
      <c r="BXW92" s="392"/>
      <c r="BXX92" s="381"/>
      <c r="BYF92" s="392"/>
      <c r="BYG92" s="381"/>
      <c r="BYO92" s="392"/>
      <c r="BYP92" s="381"/>
      <c r="BYX92" s="392"/>
      <c r="BYY92" s="381"/>
      <c r="BZG92" s="392"/>
      <c r="BZH92" s="381"/>
      <c r="BZP92" s="392"/>
      <c r="BZQ92" s="381"/>
      <c r="BZY92" s="392"/>
      <c r="BZZ92" s="381"/>
      <c r="CAH92" s="392"/>
      <c r="CAI92" s="381"/>
      <c r="CAQ92" s="392"/>
      <c r="CAR92" s="381"/>
      <c r="CAZ92" s="392"/>
      <c r="CBA92" s="381"/>
      <c r="CBI92" s="392"/>
      <c r="CBJ92" s="381"/>
      <c r="CBR92" s="392"/>
      <c r="CBS92" s="381"/>
      <c r="CCA92" s="392"/>
      <c r="CCB92" s="381"/>
      <c r="CCJ92" s="392"/>
      <c r="CCK92" s="381"/>
      <c r="CCS92" s="392"/>
      <c r="CCT92" s="381"/>
      <c r="CDB92" s="392"/>
      <c r="CDC92" s="381"/>
      <c r="CDK92" s="392"/>
      <c r="CDL92" s="381"/>
      <c r="CDT92" s="392"/>
      <c r="CDU92" s="381"/>
      <c r="CEC92" s="392"/>
      <c r="CED92" s="381"/>
      <c r="CEL92" s="392"/>
      <c r="CEM92" s="381"/>
      <c r="CEU92" s="392"/>
      <c r="CEV92" s="381"/>
      <c r="CFD92" s="392"/>
      <c r="CFE92" s="381"/>
      <c r="CFM92" s="392"/>
      <c r="CFN92" s="381"/>
      <c r="CFV92" s="392"/>
      <c r="CFW92" s="381"/>
      <c r="CGE92" s="392"/>
      <c r="CGF92" s="381"/>
      <c r="CGN92" s="392"/>
      <c r="CGO92" s="381"/>
      <c r="CGW92" s="392"/>
      <c r="CGX92" s="381"/>
      <c r="CHF92" s="392"/>
      <c r="CHG92" s="381"/>
      <c r="CHO92" s="392"/>
      <c r="CHP92" s="381"/>
      <c r="CHX92" s="392"/>
      <c r="CHY92" s="381"/>
      <c r="CIG92" s="392"/>
      <c r="CIH92" s="381"/>
      <c r="CIP92" s="392"/>
      <c r="CIQ92" s="381"/>
      <c r="CIY92" s="392"/>
      <c r="CIZ92" s="381"/>
      <c r="CJH92" s="392"/>
      <c r="CJI92" s="381"/>
      <c r="CJQ92" s="392"/>
      <c r="CJR92" s="381"/>
      <c r="CJZ92" s="392"/>
      <c r="CKA92" s="381"/>
      <c r="CKI92" s="392"/>
      <c r="CKJ92" s="381"/>
      <c r="CKR92" s="392"/>
      <c r="CKS92" s="381"/>
      <c r="CLA92" s="392"/>
      <c r="CLB92" s="381"/>
      <c r="CLJ92" s="392"/>
      <c r="CLK92" s="381"/>
      <c r="CLS92" s="392"/>
      <c r="CLT92" s="381"/>
      <c r="CMB92" s="392"/>
      <c r="CMC92" s="381"/>
      <c r="CMK92" s="392"/>
      <c r="CML92" s="381"/>
      <c r="CMT92" s="392"/>
      <c r="CMU92" s="381"/>
      <c r="CNC92" s="392"/>
      <c r="CND92" s="381"/>
      <c r="CNL92" s="392"/>
      <c r="CNM92" s="381"/>
      <c r="CNU92" s="392"/>
      <c r="CNV92" s="381"/>
      <c r="COD92" s="392"/>
      <c r="COE92" s="381"/>
      <c r="COM92" s="392"/>
      <c r="CON92" s="381"/>
      <c r="COV92" s="392"/>
      <c r="COW92" s="381"/>
      <c r="CPE92" s="392"/>
      <c r="CPF92" s="381"/>
      <c r="CPN92" s="392"/>
      <c r="CPO92" s="381"/>
      <c r="CPW92" s="392"/>
      <c r="CPX92" s="381"/>
      <c r="CQF92" s="392"/>
      <c r="CQG92" s="381"/>
      <c r="CQO92" s="392"/>
      <c r="CQP92" s="381"/>
      <c r="CQX92" s="392"/>
      <c r="CQY92" s="381"/>
      <c r="CRG92" s="392"/>
      <c r="CRH92" s="381"/>
      <c r="CRP92" s="392"/>
      <c r="CRQ92" s="381"/>
      <c r="CRY92" s="392"/>
      <c r="CRZ92" s="381"/>
      <c r="CSH92" s="392"/>
      <c r="CSI92" s="381"/>
      <c r="CSQ92" s="392"/>
      <c r="CSR92" s="381"/>
      <c r="CSZ92" s="392"/>
      <c r="CTA92" s="381"/>
      <c r="CTI92" s="392"/>
      <c r="CTJ92" s="381"/>
      <c r="CTR92" s="392"/>
      <c r="CTS92" s="381"/>
      <c r="CUA92" s="392"/>
      <c r="CUB92" s="381"/>
      <c r="CUJ92" s="392"/>
      <c r="CUK92" s="381"/>
      <c r="CUS92" s="392"/>
      <c r="CUT92" s="381"/>
      <c r="CVB92" s="392"/>
      <c r="CVC92" s="381"/>
      <c r="CVK92" s="392"/>
      <c r="CVL92" s="381"/>
      <c r="CVT92" s="392"/>
      <c r="CVU92" s="381"/>
      <c r="CWC92" s="392"/>
      <c r="CWD92" s="381"/>
      <c r="CWL92" s="392"/>
      <c r="CWM92" s="381"/>
      <c r="CWU92" s="392"/>
      <c r="CWV92" s="381"/>
      <c r="CXD92" s="392"/>
      <c r="CXE92" s="381"/>
      <c r="CXM92" s="392"/>
      <c r="CXN92" s="381"/>
      <c r="CXV92" s="392"/>
      <c r="CXW92" s="381"/>
      <c r="CYE92" s="392"/>
      <c r="CYF92" s="381"/>
      <c r="CYN92" s="392"/>
      <c r="CYO92" s="381"/>
      <c r="CYW92" s="392"/>
      <c r="CYX92" s="381"/>
      <c r="CZF92" s="392"/>
      <c r="CZG92" s="381"/>
      <c r="CZO92" s="392"/>
      <c r="CZP92" s="381"/>
      <c r="CZX92" s="392"/>
      <c r="CZY92" s="381"/>
      <c r="DAG92" s="392"/>
      <c r="DAH92" s="381"/>
      <c r="DAP92" s="392"/>
      <c r="DAQ92" s="381"/>
      <c r="DAY92" s="392"/>
      <c r="DAZ92" s="381"/>
      <c r="DBH92" s="392"/>
      <c r="DBI92" s="381"/>
      <c r="DBQ92" s="392"/>
      <c r="DBR92" s="381"/>
      <c r="DBZ92" s="392"/>
      <c r="DCA92" s="381"/>
      <c r="DCI92" s="392"/>
      <c r="DCJ92" s="381"/>
      <c r="DCR92" s="392"/>
      <c r="DCS92" s="381"/>
      <c r="DDA92" s="392"/>
      <c r="DDB92" s="381"/>
      <c r="DDJ92" s="392"/>
      <c r="DDK92" s="381"/>
      <c r="DDS92" s="392"/>
      <c r="DDT92" s="381"/>
      <c r="DEB92" s="392"/>
      <c r="DEC92" s="381"/>
      <c r="DEK92" s="392"/>
      <c r="DEL92" s="381"/>
      <c r="DET92" s="392"/>
      <c r="DEU92" s="381"/>
      <c r="DFC92" s="392"/>
      <c r="DFD92" s="381"/>
      <c r="DFL92" s="392"/>
      <c r="DFM92" s="381"/>
      <c r="DFU92" s="392"/>
      <c r="DFV92" s="381"/>
      <c r="DGD92" s="392"/>
      <c r="DGE92" s="381"/>
      <c r="DGM92" s="392"/>
      <c r="DGN92" s="381"/>
      <c r="DGV92" s="392"/>
      <c r="DGW92" s="381"/>
      <c r="DHE92" s="392"/>
      <c r="DHF92" s="381"/>
      <c r="DHN92" s="392"/>
      <c r="DHO92" s="381"/>
      <c r="DHW92" s="392"/>
      <c r="DHX92" s="381"/>
      <c r="DIF92" s="392"/>
      <c r="DIG92" s="381"/>
      <c r="DIO92" s="392"/>
      <c r="DIP92" s="381"/>
      <c r="DIX92" s="392"/>
      <c r="DIY92" s="381"/>
      <c r="DJG92" s="392"/>
      <c r="DJH92" s="381"/>
      <c r="DJP92" s="392"/>
      <c r="DJQ92" s="381"/>
      <c r="DJY92" s="392"/>
      <c r="DJZ92" s="381"/>
      <c r="DKH92" s="392"/>
      <c r="DKI92" s="381"/>
      <c r="DKQ92" s="392"/>
      <c r="DKR92" s="381"/>
      <c r="DKZ92" s="392"/>
      <c r="DLA92" s="381"/>
      <c r="DLI92" s="392"/>
      <c r="DLJ92" s="381"/>
      <c r="DLR92" s="392"/>
      <c r="DLS92" s="381"/>
      <c r="DMA92" s="392"/>
      <c r="DMB92" s="381"/>
      <c r="DMJ92" s="392"/>
      <c r="DMK92" s="381"/>
      <c r="DMS92" s="392"/>
      <c r="DMT92" s="381"/>
      <c r="DNB92" s="392"/>
      <c r="DNC92" s="381"/>
      <c r="DNK92" s="392"/>
      <c r="DNL92" s="381"/>
      <c r="DNT92" s="392"/>
      <c r="DNU92" s="381"/>
      <c r="DOC92" s="392"/>
      <c r="DOD92" s="381"/>
      <c r="DOL92" s="392"/>
      <c r="DOM92" s="381"/>
      <c r="DOU92" s="392"/>
      <c r="DOV92" s="381"/>
      <c r="DPD92" s="392"/>
      <c r="DPE92" s="381"/>
      <c r="DPM92" s="392"/>
      <c r="DPN92" s="381"/>
      <c r="DPV92" s="392"/>
      <c r="DPW92" s="381"/>
      <c r="DQE92" s="392"/>
      <c r="DQF92" s="381"/>
      <c r="DQN92" s="392"/>
      <c r="DQO92" s="381"/>
      <c r="DQW92" s="392"/>
      <c r="DQX92" s="381"/>
      <c r="DRF92" s="392"/>
      <c r="DRG92" s="381"/>
      <c r="DRO92" s="392"/>
      <c r="DRP92" s="381"/>
      <c r="DRX92" s="392"/>
      <c r="DRY92" s="381"/>
      <c r="DSG92" s="392"/>
      <c r="DSH92" s="381"/>
      <c r="DSP92" s="392"/>
      <c r="DSQ92" s="381"/>
      <c r="DSY92" s="392"/>
      <c r="DSZ92" s="381"/>
      <c r="DTH92" s="392"/>
      <c r="DTI92" s="381"/>
      <c r="DTQ92" s="392"/>
      <c r="DTR92" s="381"/>
      <c r="DTZ92" s="392"/>
      <c r="DUA92" s="381"/>
      <c r="DUI92" s="392"/>
      <c r="DUJ92" s="381"/>
      <c r="DUR92" s="392"/>
      <c r="DUS92" s="381"/>
      <c r="DVA92" s="392"/>
      <c r="DVB92" s="381"/>
      <c r="DVJ92" s="392"/>
      <c r="DVK92" s="381"/>
      <c r="DVS92" s="392"/>
      <c r="DVT92" s="381"/>
      <c r="DWB92" s="392"/>
      <c r="DWC92" s="381"/>
      <c r="DWK92" s="392"/>
      <c r="DWL92" s="381"/>
      <c r="DWT92" s="392"/>
      <c r="DWU92" s="381"/>
      <c r="DXC92" s="392"/>
      <c r="DXD92" s="381"/>
      <c r="DXL92" s="392"/>
      <c r="DXM92" s="381"/>
      <c r="DXU92" s="392"/>
      <c r="DXV92" s="381"/>
      <c r="DYD92" s="392"/>
      <c r="DYE92" s="381"/>
      <c r="DYM92" s="392"/>
      <c r="DYN92" s="381"/>
      <c r="DYV92" s="392"/>
      <c r="DYW92" s="381"/>
      <c r="DZE92" s="392"/>
      <c r="DZF92" s="381"/>
      <c r="DZN92" s="392"/>
      <c r="DZO92" s="381"/>
      <c r="DZW92" s="392"/>
      <c r="DZX92" s="381"/>
      <c r="EAF92" s="392"/>
      <c r="EAG92" s="381"/>
      <c r="EAO92" s="392"/>
      <c r="EAP92" s="381"/>
      <c r="EAX92" s="392"/>
      <c r="EAY92" s="381"/>
      <c r="EBG92" s="392"/>
      <c r="EBH92" s="381"/>
      <c r="EBP92" s="392"/>
      <c r="EBQ92" s="381"/>
      <c r="EBY92" s="392"/>
      <c r="EBZ92" s="381"/>
      <c r="ECH92" s="392"/>
      <c r="ECI92" s="381"/>
      <c r="ECQ92" s="392"/>
      <c r="ECR92" s="381"/>
      <c r="ECZ92" s="392"/>
      <c r="EDA92" s="381"/>
      <c r="EDI92" s="392"/>
      <c r="EDJ92" s="381"/>
      <c r="EDR92" s="392"/>
      <c r="EDS92" s="381"/>
      <c r="EEA92" s="392"/>
      <c r="EEB92" s="381"/>
      <c r="EEJ92" s="392"/>
      <c r="EEK92" s="381"/>
      <c r="EES92" s="392"/>
      <c r="EET92" s="381"/>
      <c r="EFB92" s="392"/>
      <c r="EFC92" s="381"/>
      <c r="EFK92" s="392"/>
      <c r="EFL92" s="381"/>
      <c r="EFT92" s="392"/>
      <c r="EFU92" s="381"/>
      <c r="EGC92" s="392"/>
      <c r="EGD92" s="381"/>
      <c r="EGL92" s="392"/>
      <c r="EGM92" s="381"/>
      <c r="EGU92" s="392"/>
      <c r="EGV92" s="381"/>
      <c r="EHD92" s="392"/>
      <c r="EHE92" s="381"/>
      <c r="EHM92" s="392"/>
      <c r="EHN92" s="381"/>
      <c r="EHV92" s="392"/>
      <c r="EHW92" s="381"/>
      <c r="EIE92" s="392"/>
      <c r="EIF92" s="381"/>
      <c r="EIN92" s="392"/>
      <c r="EIO92" s="381"/>
      <c r="EIW92" s="392"/>
      <c r="EIX92" s="381"/>
      <c r="EJF92" s="392"/>
      <c r="EJG92" s="381"/>
      <c r="EJO92" s="392"/>
      <c r="EJP92" s="381"/>
      <c r="EJX92" s="392"/>
      <c r="EJY92" s="381"/>
      <c r="EKG92" s="392"/>
      <c r="EKH92" s="381"/>
      <c r="EKP92" s="392"/>
      <c r="EKQ92" s="381"/>
      <c r="EKY92" s="392"/>
      <c r="EKZ92" s="381"/>
      <c r="ELH92" s="392"/>
      <c r="ELI92" s="381"/>
      <c r="ELQ92" s="392"/>
      <c r="ELR92" s="381"/>
      <c r="ELZ92" s="392"/>
      <c r="EMA92" s="381"/>
      <c r="EMI92" s="392"/>
      <c r="EMJ92" s="381"/>
      <c r="EMR92" s="392"/>
      <c r="EMS92" s="381"/>
      <c r="ENA92" s="392"/>
      <c r="ENB92" s="381"/>
      <c r="ENJ92" s="392"/>
      <c r="ENK92" s="381"/>
      <c r="ENS92" s="392"/>
      <c r="ENT92" s="381"/>
      <c r="EOB92" s="392"/>
      <c r="EOC92" s="381"/>
      <c r="EOK92" s="392"/>
      <c r="EOL92" s="381"/>
      <c r="EOT92" s="392"/>
      <c r="EOU92" s="381"/>
      <c r="EPC92" s="392"/>
      <c r="EPD92" s="381"/>
      <c r="EPL92" s="392"/>
      <c r="EPM92" s="381"/>
      <c r="EPU92" s="392"/>
      <c r="EPV92" s="381"/>
      <c r="EQD92" s="392"/>
      <c r="EQE92" s="381"/>
      <c r="EQM92" s="392"/>
      <c r="EQN92" s="381"/>
      <c r="EQV92" s="392"/>
      <c r="EQW92" s="381"/>
      <c r="ERE92" s="392"/>
      <c r="ERF92" s="381"/>
      <c r="ERN92" s="392"/>
      <c r="ERO92" s="381"/>
      <c r="ERW92" s="392"/>
      <c r="ERX92" s="381"/>
      <c r="ESF92" s="392"/>
      <c r="ESG92" s="381"/>
      <c r="ESO92" s="392"/>
      <c r="ESP92" s="381"/>
      <c r="ESX92" s="392"/>
      <c r="ESY92" s="381"/>
      <c r="ETG92" s="392"/>
      <c r="ETH92" s="381"/>
      <c r="ETP92" s="392"/>
      <c r="ETQ92" s="381"/>
      <c r="ETY92" s="392"/>
      <c r="ETZ92" s="381"/>
      <c r="EUH92" s="392"/>
      <c r="EUI92" s="381"/>
      <c r="EUQ92" s="392"/>
      <c r="EUR92" s="381"/>
      <c r="EUZ92" s="392"/>
      <c r="EVA92" s="381"/>
      <c r="EVI92" s="392"/>
      <c r="EVJ92" s="381"/>
      <c r="EVR92" s="392"/>
      <c r="EVS92" s="381"/>
      <c r="EWA92" s="392"/>
      <c r="EWB92" s="381"/>
      <c r="EWJ92" s="392"/>
      <c r="EWK92" s="381"/>
      <c r="EWS92" s="392"/>
      <c r="EWT92" s="381"/>
      <c r="EXB92" s="392"/>
      <c r="EXC92" s="381"/>
      <c r="EXK92" s="392"/>
      <c r="EXL92" s="381"/>
      <c r="EXT92" s="392"/>
      <c r="EXU92" s="381"/>
      <c r="EYC92" s="392"/>
      <c r="EYD92" s="381"/>
      <c r="EYL92" s="392"/>
      <c r="EYM92" s="381"/>
      <c r="EYU92" s="392"/>
      <c r="EYV92" s="381"/>
      <c r="EZD92" s="392"/>
      <c r="EZE92" s="381"/>
      <c r="EZM92" s="392"/>
      <c r="EZN92" s="381"/>
      <c r="EZV92" s="392"/>
      <c r="EZW92" s="381"/>
      <c r="FAE92" s="392"/>
      <c r="FAF92" s="381"/>
      <c r="FAN92" s="392"/>
      <c r="FAO92" s="381"/>
      <c r="FAW92" s="392"/>
      <c r="FAX92" s="381"/>
      <c r="FBF92" s="392"/>
      <c r="FBG92" s="381"/>
      <c r="FBO92" s="392"/>
      <c r="FBP92" s="381"/>
      <c r="FBX92" s="392"/>
      <c r="FBY92" s="381"/>
      <c r="FCG92" s="392"/>
      <c r="FCH92" s="381"/>
      <c r="FCP92" s="392"/>
      <c r="FCQ92" s="381"/>
      <c r="FCY92" s="392"/>
      <c r="FCZ92" s="381"/>
      <c r="FDH92" s="392"/>
      <c r="FDI92" s="381"/>
      <c r="FDQ92" s="392"/>
      <c r="FDR92" s="381"/>
      <c r="FDZ92" s="392"/>
      <c r="FEA92" s="381"/>
      <c r="FEI92" s="392"/>
      <c r="FEJ92" s="381"/>
      <c r="FER92" s="392"/>
      <c r="FES92" s="381"/>
      <c r="FFA92" s="392"/>
      <c r="FFB92" s="381"/>
      <c r="FFJ92" s="392"/>
      <c r="FFK92" s="381"/>
      <c r="FFS92" s="392"/>
      <c r="FFT92" s="381"/>
      <c r="FGB92" s="392"/>
      <c r="FGC92" s="381"/>
      <c r="FGK92" s="392"/>
      <c r="FGL92" s="381"/>
      <c r="FGT92" s="392"/>
      <c r="FGU92" s="381"/>
      <c r="FHC92" s="392"/>
      <c r="FHD92" s="381"/>
      <c r="FHL92" s="392"/>
      <c r="FHM92" s="381"/>
      <c r="FHU92" s="392"/>
      <c r="FHV92" s="381"/>
      <c r="FID92" s="392"/>
      <c r="FIE92" s="381"/>
      <c r="FIM92" s="392"/>
      <c r="FIN92" s="381"/>
      <c r="FIV92" s="392"/>
      <c r="FIW92" s="381"/>
      <c r="FJE92" s="392"/>
      <c r="FJF92" s="381"/>
      <c r="FJN92" s="392"/>
      <c r="FJO92" s="381"/>
      <c r="FJW92" s="392"/>
      <c r="FJX92" s="381"/>
      <c r="FKF92" s="392"/>
      <c r="FKG92" s="381"/>
      <c r="FKO92" s="392"/>
      <c r="FKP92" s="381"/>
      <c r="FKX92" s="392"/>
      <c r="FKY92" s="381"/>
      <c r="FLG92" s="392"/>
      <c r="FLH92" s="381"/>
      <c r="FLP92" s="392"/>
      <c r="FLQ92" s="381"/>
      <c r="FLY92" s="392"/>
      <c r="FLZ92" s="381"/>
      <c r="FMH92" s="392"/>
      <c r="FMI92" s="381"/>
      <c r="FMQ92" s="392"/>
      <c r="FMR92" s="381"/>
      <c r="FMZ92" s="392"/>
      <c r="FNA92" s="381"/>
      <c r="FNI92" s="392"/>
      <c r="FNJ92" s="381"/>
      <c r="FNR92" s="392"/>
      <c r="FNS92" s="381"/>
      <c r="FOA92" s="392"/>
      <c r="FOB92" s="381"/>
      <c r="FOJ92" s="392"/>
      <c r="FOK92" s="381"/>
      <c r="FOS92" s="392"/>
      <c r="FOT92" s="381"/>
      <c r="FPB92" s="392"/>
      <c r="FPC92" s="381"/>
      <c r="FPK92" s="392"/>
      <c r="FPL92" s="381"/>
      <c r="FPT92" s="392"/>
      <c r="FPU92" s="381"/>
      <c r="FQC92" s="392"/>
      <c r="FQD92" s="381"/>
      <c r="FQL92" s="392"/>
      <c r="FQM92" s="381"/>
      <c r="FQU92" s="392"/>
      <c r="FQV92" s="381"/>
      <c r="FRD92" s="392"/>
      <c r="FRE92" s="381"/>
      <c r="FRM92" s="392"/>
      <c r="FRN92" s="381"/>
      <c r="FRV92" s="392"/>
      <c r="FRW92" s="381"/>
      <c r="FSE92" s="392"/>
      <c r="FSF92" s="381"/>
      <c r="FSN92" s="392"/>
      <c r="FSO92" s="381"/>
      <c r="FSW92" s="392"/>
      <c r="FSX92" s="381"/>
      <c r="FTF92" s="392"/>
      <c r="FTG92" s="381"/>
      <c r="FTO92" s="392"/>
      <c r="FTP92" s="381"/>
      <c r="FTX92" s="392"/>
      <c r="FTY92" s="381"/>
      <c r="FUG92" s="392"/>
      <c r="FUH92" s="381"/>
      <c r="FUP92" s="392"/>
      <c r="FUQ92" s="381"/>
      <c r="FUY92" s="392"/>
      <c r="FUZ92" s="381"/>
      <c r="FVH92" s="392"/>
      <c r="FVI92" s="381"/>
      <c r="FVQ92" s="392"/>
      <c r="FVR92" s="381"/>
      <c r="FVZ92" s="392"/>
      <c r="FWA92" s="381"/>
      <c r="FWI92" s="392"/>
      <c r="FWJ92" s="381"/>
      <c r="FWR92" s="392"/>
      <c r="FWS92" s="381"/>
      <c r="FXA92" s="392"/>
      <c r="FXB92" s="381"/>
      <c r="FXJ92" s="392"/>
      <c r="FXK92" s="381"/>
      <c r="FXS92" s="392"/>
      <c r="FXT92" s="381"/>
      <c r="FYB92" s="392"/>
      <c r="FYC92" s="381"/>
      <c r="FYK92" s="392"/>
      <c r="FYL92" s="381"/>
      <c r="FYT92" s="392"/>
      <c r="FYU92" s="381"/>
      <c r="FZC92" s="392"/>
      <c r="FZD92" s="381"/>
      <c r="FZL92" s="392"/>
      <c r="FZM92" s="381"/>
      <c r="FZU92" s="392"/>
      <c r="FZV92" s="381"/>
      <c r="GAD92" s="392"/>
      <c r="GAE92" s="381"/>
      <c r="GAM92" s="392"/>
      <c r="GAN92" s="381"/>
      <c r="GAV92" s="392"/>
      <c r="GAW92" s="381"/>
      <c r="GBE92" s="392"/>
      <c r="GBF92" s="381"/>
      <c r="GBN92" s="392"/>
      <c r="GBO92" s="381"/>
      <c r="GBW92" s="392"/>
      <c r="GBX92" s="381"/>
      <c r="GCF92" s="392"/>
      <c r="GCG92" s="381"/>
      <c r="GCO92" s="392"/>
      <c r="GCP92" s="381"/>
      <c r="GCX92" s="392"/>
      <c r="GCY92" s="381"/>
      <c r="GDG92" s="392"/>
      <c r="GDH92" s="381"/>
      <c r="GDP92" s="392"/>
      <c r="GDQ92" s="381"/>
      <c r="GDY92" s="392"/>
      <c r="GDZ92" s="381"/>
      <c r="GEH92" s="392"/>
      <c r="GEI92" s="381"/>
      <c r="GEQ92" s="392"/>
      <c r="GER92" s="381"/>
      <c r="GEZ92" s="392"/>
      <c r="GFA92" s="381"/>
      <c r="GFI92" s="392"/>
      <c r="GFJ92" s="381"/>
      <c r="GFR92" s="392"/>
      <c r="GFS92" s="381"/>
      <c r="GGA92" s="392"/>
      <c r="GGB92" s="381"/>
      <c r="GGJ92" s="392"/>
      <c r="GGK92" s="381"/>
      <c r="GGS92" s="392"/>
      <c r="GGT92" s="381"/>
      <c r="GHB92" s="392"/>
      <c r="GHC92" s="381"/>
      <c r="GHK92" s="392"/>
      <c r="GHL92" s="381"/>
      <c r="GHT92" s="392"/>
      <c r="GHU92" s="381"/>
      <c r="GIC92" s="392"/>
      <c r="GID92" s="381"/>
      <c r="GIL92" s="392"/>
      <c r="GIM92" s="381"/>
      <c r="GIU92" s="392"/>
      <c r="GIV92" s="381"/>
      <c r="GJD92" s="392"/>
      <c r="GJE92" s="381"/>
      <c r="GJM92" s="392"/>
      <c r="GJN92" s="381"/>
      <c r="GJV92" s="392"/>
      <c r="GJW92" s="381"/>
      <c r="GKE92" s="392"/>
      <c r="GKF92" s="381"/>
      <c r="GKN92" s="392"/>
      <c r="GKO92" s="381"/>
      <c r="GKW92" s="392"/>
      <c r="GKX92" s="381"/>
      <c r="GLF92" s="392"/>
      <c r="GLG92" s="381"/>
      <c r="GLO92" s="392"/>
      <c r="GLP92" s="381"/>
      <c r="GLX92" s="392"/>
      <c r="GLY92" s="381"/>
      <c r="GMG92" s="392"/>
      <c r="GMH92" s="381"/>
      <c r="GMP92" s="392"/>
      <c r="GMQ92" s="381"/>
      <c r="GMY92" s="392"/>
      <c r="GMZ92" s="381"/>
      <c r="GNH92" s="392"/>
      <c r="GNI92" s="381"/>
      <c r="GNQ92" s="392"/>
      <c r="GNR92" s="381"/>
      <c r="GNZ92" s="392"/>
      <c r="GOA92" s="381"/>
      <c r="GOI92" s="392"/>
      <c r="GOJ92" s="381"/>
      <c r="GOR92" s="392"/>
      <c r="GOS92" s="381"/>
      <c r="GPA92" s="392"/>
      <c r="GPB92" s="381"/>
      <c r="GPJ92" s="392"/>
      <c r="GPK92" s="381"/>
      <c r="GPS92" s="392"/>
      <c r="GPT92" s="381"/>
      <c r="GQB92" s="392"/>
      <c r="GQC92" s="381"/>
      <c r="GQK92" s="392"/>
      <c r="GQL92" s="381"/>
      <c r="GQT92" s="392"/>
      <c r="GQU92" s="381"/>
      <c r="GRC92" s="392"/>
      <c r="GRD92" s="381"/>
      <c r="GRL92" s="392"/>
      <c r="GRM92" s="381"/>
      <c r="GRU92" s="392"/>
      <c r="GRV92" s="381"/>
      <c r="GSD92" s="392"/>
      <c r="GSE92" s="381"/>
      <c r="GSM92" s="392"/>
      <c r="GSN92" s="381"/>
      <c r="GSV92" s="392"/>
      <c r="GSW92" s="381"/>
      <c r="GTE92" s="392"/>
      <c r="GTF92" s="381"/>
      <c r="GTN92" s="392"/>
      <c r="GTO92" s="381"/>
      <c r="GTW92" s="392"/>
      <c r="GTX92" s="381"/>
      <c r="GUF92" s="392"/>
      <c r="GUG92" s="381"/>
      <c r="GUO92" s="392"/>
      <c r="GUP92" s="381"/>
      <c r="GUX92" s="392"/>
      <c r="GUY92" s="381"/>
      <c r="GVG92" s="392"/>
      <c r="GVH92" s="381"/>
      <c r="GVP92" s="392"/>
      <c r="GVQ92" s="381"/>
      <c r="GVY92" s="392"/>
      <c r="GVZ92" s="381"/>
      <c r="GWH92" s="392"/>
      <c r="GWI92" s="381"/>
      <c r="GWQ92" s="392"/>
      <c r="GWR92" s="381"/>
      <c r="GWZ92" s="392"/>
      <c r="GXA92" s="381"/>
      <c r="GXI92" s="392"/>
      <c r="GXJ92" s="381"/>
      <c r="GXR92" s="392"/>
      <c r="GXS92" s="381"/>
      <c r="GYA92" s="392"/>
      <c r="GYB92" s="381"/>
      <c r="GYJ92" s="392"/>
      <c r="GYK92" s="381"/>
      <c r="GYS92" s="392"/>
      <c r="GYT92" s="381"/>
      <c r="GZB92" s="392"/>
      <c r="GZC92" s="381"/>
      <c r="GZK92" s="392"/>
      <c r="GZL92" s="381"/>
      <c r="GZT92" s="392"/>
      <c r="GZU92" s="381"/>
      <c r="HAC92" s="392"/>
      <c r="HAD92" s="381"/>
      <c r="HAL92" s="392"/>
      <c r="HAM92" s="381"/>
      <c r="HAU92" s="392"/>
      <c r="HAV92" s="381"/>
      <c r="HBD92" s="392"/>
      <c r="HBE92" s="381"/>
      <c r="HBM92" s="392"/>
      <c r="HBN92" s="381"/>
      <c r="HBV92" s="392"/>
      <c r="HBW92" s="381"/>
      <c r="HCE92" s="392"/>
      <c r="HCF92" s="381"/>
      <c r="HCN92" s="392"/>
      <c r="HCO92" s="381"/>
      <c r="HCW92" s="392"/>
      <c r="HCX92" s="381"/>
      <c r="HDF92" s="392"/>
      <c r="HDG92" s="381"/>
      <c r="HDO92" s="392"/>
      <c r="HDP92" s="381"/>
      <c r="HDX92" s="392"/>
      <c r="HDY92" s="381"/>
      <c r="HEG92" s="392"/>
      <c r="HEH92" s="381"/>
      <c r="HEP92" s="392"/>
      <c r="HEQ92" s="381"/>
      <c r="HEY92" s="392"/>
      <c r="HEZ92" s="381"/>
      <c r="HFH92" s="392"/>
      <c r="HFI92" s="381"/>
      <c r="HFQ92" s="392"/>
      <c r="HFR92" s="381"/>
      <c r="HFZ92" s="392"/>
      <c r="HGA92" s="381"/>
      <c r="HGI92" s="392"/>
      <c r="HGJ92" s="381"/>
      <c r="HGR92" s="392"/>
      <c r="HGS92" s="381"/>
      <c r="HHA92" s="392"/>
      <c r="HHB92" s="381"/>
      <c r="HHJ92" s="392"/>
      <c r="HHK92" s="381"/>
      <c r="HHS92" s="392"/>
      <c r="HHT92" s="381"/>
      <c r="HIB92" s="392"/>
      <c r="HIC92" s="381"/>
      <c r="HIK92" s="392"/>
      <c r="HIL92" s="381"/>
      <c r="HIT92" s="392"/>
      <c r="HIU92" s="381"/>
      <c r="HJC92" s="392"/>
      <c r="HJD92" s="381"/>
      <c r="HJL92" s="392"/>
      <c r="HJM92" s="381"/>
      <c r="HJU92" s="392"/>
      <c r="HJV92" s="381"/>
      <c r="HKD92" s="392"/>
      <c r="HKE92" s="381"/>
      <c r="HKM92" s="392"/>
      <c r="HKN92" s="381"/>
      <c r="HKV92" s="392"/>
      <c r="HKW92" s="381"/>
      <c r="HLE92" s="392"/>
      <c r="HLF92" s="381"/>
      <c r="HLN92" s="392"/>
      <c r="HLO92" s="381"/>
      <c r="HLW92" s="392"/>
      <c r="HLX92" s="381"/>
      <c r="HMF92" s="392"/>
      <c r="HMG92" s="381"/>
      <c r="HMO92" s="392"/>
      <c r="HMP92" s="381"/>
      <c r="HMX92" s="392"/>
      <c r="HMY92" s="381"/>
      <c r="HNG92" s="392"/>
      <c r="HNH92" s="381"/>
      <c r="HNP92" s="392"/>
      <c r="HNQ92" s="381"/>
      <c r="HNY92" s="392"/>
      <c r="HNZ92" s="381"/>
      <c r="HOH92" s="392"/>
      <c r="HOI92" s="381"/>
      <c r="HOQ92" s="392"/>
      <c r="HOR92" s="381"/>
      <c r="HOZ92" s="392"/>
      <c r="HPA92" s="381"/>
      <c r="HPI92" s="392"/>
      <c r="HPJ92" s="381"/>
      <c r="HPR92" s="392"/>
      <c r="HPS92" s="381"/>
      <c r="HQA92" s="392"/>
      <c r="HQB92" s="381"/>
      <c r="HQJ92" s="392"/>
      <c r="HQK92" s="381"/>
      <c r="HQS92" s="392"/>
      <c r="HQT92" s="381"/>
      <c r="HRB92" s="392"/>
      <c r="HRC92" s="381"/>
      <c r="HRK92" s="392"/>
      <c r="HRL92" s="381"/>
      <c r="HRT92" s="392"/>
      <c r="HRU92" s="381"/>
      <c r="HSC92" s="392"/>
      <c r="HSD92" s="381"/>
      <c r="HSL92" s="392"/>
      <c r="HSM92" s="381"/>
      <c r="HSU92" s="392"/>
      <c r="HSV92" s="381"/>
      <c r="HTD92" s="392"/>
      <c r="HTE92" s="381"/>
      <c r="HTM92" s="392"/>
      <c r="HTN92" s="381"/>
      <c r="HTV92" s="392"/>
      <c r="HTW92" s="381"/>
      <c r="HUE92" s="392"/>
      <c r="HUF92" s="381"/>
      <c r="HUN92" s="392"/>
      <c r="HUO92" s="381"/>
      <c r="HUW92" s="392"/>
      <c r="HUX92" s="381"/>
      <c r="HVF92" s="392"/>
      <c r="HVG92" s="381"/>
      <c r="HVO92" s="392"/>
      <c r="HVP92" s="381"/>
      <c r="HVX92" s="392"/>
      <c r="HVY92" s="381"/>
      <c r="HWG92" s="392"/>
      <c r="HWH92" s="381"/>
      <c r="HWP92" s="392"/>
      <c r="HWQ92" s="381"/>
      <c r="HWY92" s="392"/>
      <c r="HWZ92" s="381"/>
      <c r="HXH92" s="392"/>
      <c r="HXI92" s="381"/>
      <c r="HXQ92" s="392"/>
      <c r="HXR92" s="381"/>
      <c r="HXZ92" s="392"/>
      <c r="HYA92" s="381"/>
      <c r="HYI92" s="392"/>
      <c r="HYJ92" s="381"/>
      <c r="HYR92" s="392"/>
      <c r="HYS92" s="381"/>
      <c r="HZA92" s="392"/>
      <c r="HZB92" s="381"/>
      <c r="HZJ92" s="392"/>
      <c r="HZK92" s="381"/>
      <c r="HZS92" s="392"/>
      <c r="HZT92" s="381"/>
      <c r="IAB92" s="392"/>
      <c r="IAC92" s="381"/>
      <c r="IAK92" s="392"/>
      <c r="IAL92" s="381"/>
      <c r="IAT92" s="392"/>
      <c r="IAU92" s="381"/>
      <c r="IBC92" s="392"/>
      <c r="IBD92" s="381"/>
      <c r="IBL92" s="392"/>
      <c r="IBM92" s="381"/>
      <c r="IBU92" s="392"/>
      <c r="IBV92" s="381"/>
      <c r="ICD92" s="392"/>
      <c r="ICE92" s="381"/>
      <c r="ICM92" s="392"/>
      <c r="ICN92" s="381"/>
      <c r="ICV92" s="392"/>
      <c r="ICW92" s="381"/>
      <c r="IDE92" s="392"/>
      <c r="IDF92" s="381"/>
      <c r="IDN92" s="392"/>
      <c r="IDO92" s="381"/>
      <c r="IDW92" s="392"/>
      <c r="IDX92" s="381"/>
      <c r="IEF92" s="392"/>
      <c r="IEG92" s="381"/>
      <c r="IEO92" s="392"/>
      <c r="IEP92" s="381"/>
      <c r="IEX92" s="392"/>
      <c r="IEY92" s="381"/>
      <c r="IFG92" s="392"/>
      <c r="IFH92" s="381"/>
      <c r="IFP92" s="392"/>
      <c r="IFQ92" s="381"/>
      <c r="IFY92" s="392"/>
      <c r="IFZ92" s="381"/>
      <c r="IGH92" s="392"/>
      <c r="IGI92" s="381"/>
      <c r="IGQ92" s="392"/>
      <c r="IGR92" s="381"/>
      <c r="IGZ92" s="392"/>
      <c r="IHA92" s="381"/>
      <c r="IHI92" s="392"/>
      <c r="IHJ92" s="381"/>
      <c r="IHR92" s="392"/>
      <c r="IHS92" s="381"/>
      <c r="IIA92" s="392"/>
      <c r="IIB92" s="381"/>
      <c r="IIJ92" s="392"/>
      <c r="IIK92" s="381"/>
      <c r="IIS92" s="392"/>
      <c r="IIT92" s="381"/>
      <c r="IJB92" s="392"/>
      <c r="IJC92" s="381"/>
      <c r="IJK92" s="392"/>
      <c r="IJL92" s="381"/>
      <c r="IJT92" s="392"/>
      <c r="IJU92" s="381"/>
      <c r="IKC92" s="392"/>
      <c r="IKD92" s="381"/>
      <c r="IKL92" s="392"/>
      <c r="IKM92" s="381"/>
      <c r="IKU92" s="392"/>
      <c r="IKV92" s="381"/>
      <c r="ILD92" s="392"/>
      <c r="ILE92" s="381"/>
      <c r="ILM92" s="392"/>
      <c r="ILN92" s="381"/>
      <c r="ILV92" s="392"/>
      <c r="ILW92" s="381"/>
      <c r="IME92" s="392"/>
      <c r="IMF92" s="381"/>
      <c r="IMN92" s="392"/>
      <c r="IMO92" s="381"/>
      <c r="IMW92" s="392"/>
      <c r="IMX92" s="381"/>
      <c r="INF92" s="392"/>
      <c r="ING92" s="381"/>
      <c r="INO92" s="392"/>
      <c r="INP92" s="381"/>
      <c r="INX92" s="392"/>
      <c r="INY92" s="381"/>
      <c r="IOG92" s="392"/>
      <c r="IOH92" s="381"/>
      <c r="IOP92" s="392"/>
      <c r="IOQ92" s="381"/>
      <c r="IOY92" s="392"/>
      <c r="IOZ92" s="381"/>
      <c r="IPH92" s="392"/>
      <c r="IPI92" s="381"/>
      <c r="IPQ92" s="392"/>
      <c r="IPR92" s="381"/>
      <c r="IPZ92" s="392"/>
      <c r="IQA92" s="381"/>
      <c r="IQI92" s="392"/>
      <c r="IQJ92" s="381"/>
      <c r="IQR92" s="392"/>
      <c r="IQS92" s="381"/>
      <c r="IRA92" s="392"/>
      <c r="IRB92" s="381"/>
      <c r="IRJ92" s="392"/>
      <c r="IRK92" s="381"/>
      <c r="IRS92" s="392"/>
      <c r="IRT92" s="381"/>
      <c r="ISB92" s="392"/>
      <c r="ISC92" s="381"/>
      <c r="ISK92" s="392"/>
      <c r="ISL92" s="381"/>
      <c r="IST92" s="392"/>
      <c r="ISU92" s="381"/>
      <c r="ITC92" s="392"/>
      <c r="ITD92" s="381"/>
      <c r="ITL92" s="392"/>
      <c r="ITM92" s="381"/>
      <c r="ITU92" s="392"/>
      <c r="ITV92" s="381"/>
      <c r="IUD92" s="392"/>
      <c r="IUE92" s="381"/>
      <c r="IUM92" s="392"/>
      <c r="IUN92" s="381"/>
      <c r="IUV92" s="392"/>
      <c r="IUW92" s="381"/>
      <c r="IVE92" s="392"/>
      <c r="IVF92" s="381"/>
      <c r="IVN92" s="392"/>
      <c r="IVO92" s="381"/>
      <c r="IVW92" s="392"/>
      <c r="IVX92" s="381"/>
      <c r="IWF92" s="392"/>
      <c r="IWG92" s="381"/>
      <c r="IWO92" s="392"/>
      <c r="IWP92" s="381"/>
      <c r="IWX92" s="392"/>
      <c r="IWY92" s="381"/>
      <c r="IXG92" s="392"/>
      <c r="IXH92" s="381"/>
      <c r="IXP92" s="392"/>
      <c r="IXQ92" s="381"/>
      <c r="IXY92" s="392"/>
      <c r="IXZ92" s="381"/>
      <c r="IYH92" s="392"/>
      <c r="IYI92" s="381"/>
      <c r="IYQ92" s="392"/>
      <c r="IYR92" s="381"/>
      <c r="IYZ92" s="392"/>
      <c r="IZA92" s="381"/>
      <c r="IZI92" s="392"/>
      <c r="IZJ92" s="381"/>
      <c r="IZR92" s="392"/>
      <c r="IZS92" s="381"/>
      <c r="JAA92" s="392"/>
      <c r="JAB92" s="381"/>
      <c r="JAJ92" s="392"/>
      <c r="JAK92" s="381"/>
      <c r="JAS92" s="392"/>
      <c r="JAT92" s="381"/>
      <c r="JBB92" s="392"/>
      <c r="JBC92" s="381"/>
      <c r="JBK92" s="392"/>
      <c r="JBL92" s="381"/>
      <c r="JBT92" s="392"/>
      <c r="JBU92" s="381"/>
      <c r="JCC92" s="392"/>
      <c r="JCD92" s="381"/>
      <c r="JCL92" s="392"/>
      <c r="JCM92" s="381"/>
      <c r="JCU92" s="392"/>
      <c r="JCV92" s="381"/>
      <c r="JDD92" s="392"/>
      <c r="JDE92" s="381"/>
      <c r="JDM92" s="392"/>
      <c r="JDN92" s="381"/>
      <c r="JDV92" s="392"/>
      <c r="JDW92" s="381"/>
      <c r="JEE92" s="392"/>
      <c r="JEF92" s="381"/>
      <c r="JEN92" s="392"/>
      <c r="JEO92" s="381"/>
      <c r="JEW92" s="392"/>
      <c r="JEX92" s="381"/>
      <c r="JFF92" s="392"/>
      <c r="JFG92" s="381"/>
      <c r="JFO92" s="392"/>
      <c r="JFP92" s="381"/>
      <c r="JFX92" s="392"/>
      <c r="JFY92" s="381"/>
      <c r="JGG92" s="392"/>
      <c r="JGH92" s="381"/>
      <c r="JGP92" s="392"/>
      <c r="JGQ92" s="381"/>
      <c r="JGY92" s="392"/>
      <c r="JGZ92" s="381"/>
      <c r="JHH92" s="392"/>
      <c r="JHI92" s="381"/>
      <c r="JHQ92" s="392"/>
      <c r="JHR92" s="381"/>
      <c r="JHZ92" s="392"/>
      <c r="JIA92" s="381"/>
      <c r="JII92" s="392"/>
      <c r="JIJ92" s="381"/>
      <c r="JIR92" s="392"/>
      <c r="JIS92" s="381"/>
      <c r="JJA92" s="392"/>
      <c r="JJB92" s="381"/>
      <c r="JJJ92" s="392"/>
      <c r="JJK92" s="381"/>
      <c r="JJS92" s="392"/>
      <c r="JJT92" s="381"/>
      <c r="JKB92" s="392"/>
      <c r="JKC92" s="381"/>
      <c r="JKK92" s="392"/>
      <c r="JKL92" s="381"/>
      <c r="JKT92" s="392"/>
      <c r="JKU92" s="381"/>
      <c r="JLC92" s="392"/>
      <c r="JLD92" s="381"/>
      <c r="JLL92" s="392"/>
      <c r="JLM92" s="381"/>
      <c r="JLU92" s="392"/>
      <c r="JLV92" s="381"/>
      <c r="JMD92" s="392"/>
      <c r="JME92" s="381"/>
      <c r="JMM92" s="392"/>
      <c r="JMN92" s="381"/>
      <c r="JMV92" s="392"/>
      <c r="JMW92" s="381"/>
      <c r="JNE92" s="392"/>
      <c r="JNF92" s="381"/>
      <c r="JNN92" s="392"/>
      <c r="JNO92" s="381"/>
      <c r="JNW92" s="392"/>
      <c r="JNX92" s="381"/>
      <c r="JOF92" s="392"/>
      <c r="JOG92" s="381"/>
      <c r="JOO92" s="392"/>
      <c r="JOP92" s="381"/>
      <c r="JOX92" s="392"/>
      <c r="JOY92" s="381"/>
      <c r="JPG92" s="392"/>
      <c r="JPH92" s="381"/>
      <c r="JPP92" s="392"/>
      <c r="JPQ92" s="381"/>
      <c r="JPY92" s="392"/>
      <c r="JPZ92" s="381"/>
      <c r="JQH92" s="392"/>
      <c r="JQI92" s="381"/>
      <c r="JQQ92" s="392"/>
      <c r="JQR92" s="381"/>
      <c r="JQZ92" s="392"/>
      <c r="JRA92" s="381"/>
      <c r="JRI92" s="392"/>
      <c r="JRJ92" s="381"/>
      <c r="JRR92" s="392"/>
      <c r="JRS92" s="381"/>
      <c r="JSA92" s="392"/>
      <c r="JSB92" s="381"/>
      <c r="JSJ92" s="392"/>
      <c r="JSK92" s="381"/>
      <c r="JSS92" s="392"/>
      <c r="JST92" s="381"/>
      <c r="JTB92" s="392"/>
      <c r="JTC92" s="381"/>
      <c r="JTK92" s="392"/>
      <c r="JTL92" s="381"/>
      <c r="JTT92" s="392"/>
      <c r="JTU92" s="381"/>
      <c r="JUC92" s="392"/>
      <c r="JUD92" s="381"/>
      <c r="JUL92" s="392"/>
      <c r="JUM92" s="381"/>
      <c r="JUU92" s="392"/>
      <c r="JUV92" s="381"/>
      <c r="JVD92" s="392"/>
      <c r="JVE92" s="381"/>
      <c r="JVM92" s="392"/>
      <c r="JVN92" s="381"/>
      <c r="JVV92" s="392"/>
      <c r="JVW92" s="381"/>
      <c r="JWE92" s="392"/>
      <c r="JWF92" s="381"/>
      <c r="JWN92" s="392"/>
      <c r="JWO92" s="381"/>
      <c r="JWW92" s="392"/>
      <c r="JWX92" s="381"/>
      <c r="JXF92" s="392"/>
      <c r="JXG92" s="381"/>
      <c r="JXO92" s="392"/>
      <c r="JXP92" s="381"/>
      <c r="JXX92" s="392"/>
      <c r="JXY92" s="381"/>
      <c r="JYG92" s="392"/>
      <c r="JYH92" s="381"/>
      <c r="JYP92" s="392"/>
      <c r="JYQ92" s="381"/>
      <c r="JYY92" s="392"/>
      <c r="JYZ92" s="381"/>
      <c r="JZH92" s="392"/>
      <c r="JZI92" s="381"/>
      <c r="JZQ92" s="392"/>
      <c r="JZR92" s="381"/>
      <c r="JZZ92" s="392"/>
      <c r="KAA92" s="381"/>
      <c r="KAI92" s="392"/>
      <c r="KAJ92" s="381"/>
      <c r="KAR92" s="392"/>
      <c r="KAS92" s="381"/>
      <c r="KBA92" s="392"/>
      <c r="KBB92" s="381"/>
      <c r="KBJ92" s="392"/>
      <c r="KBK92" s="381"/>
      <c r="KBS92" s="392"/>
      <c r="KBT92" s="381"/>
      <c r="KCB92" s="392"/>
      <c r="KCC92" s="381"/>
      <c r="KCK92" s="392"/>
      <c r="KCL92" s="381"/>
      <c r="KCT92" s="392"/>
      <c r="KCU92" s="381"/>
      <c r="KDC92" s="392"/>
      <c r="KDD92" s="381"/>
      <c r="KDL92" s="392"/>
      <c r="KDM92" s="381"/>
      <c r="KDU92" s="392"/>
      <c r="KDV92" s="381"/>
      <c r="KED92" s="392"/>
      <c r="KEE92" s="381"/>
      <c r="KEM92" s="392"/>
      <c r="KEN92" s="381"/>
      <c r="KEV92" s="392"/>
      <c r="KEW92" s="381"/>
      <c r="KFE92" s="392"/>
      <c r="KFF92" s="381"/>
      <c r="KFN92" s="392"/>
      <c r="KFO92" s="381"/>
      <c r="KFW92" s="392"/>
      <c r="KFX92" s="381"/>
      <c r="KGF92" s="392"/>
      <c r="KGG92" s="381"/>
      <c r="KGO92" s="392"/>
      <c r="KGP92" s="381"/>
      <c r="KGX92" s="392"/>
      <c r="KGY92" s="381"/>
      <c r="KHG92" s="392"/>
      <c r="KHH92" s="381"/>
      <c r="KHP92" s="392"/>
      <c r="KHQ92" s="381"/>
      <c r="KHY92" s="392"/>
      <c r="KHZ92" s="381"/>
      <c r="KIH92" s="392"/>
      <c r="KII92" s="381"/>
      <c r="KIQ92" s="392"/>
      <c r="KIR92" s="381"/>
      <c r="KIZ92" s="392"/>
      <c r="KJA92" s="381"/>
      <c r="KJI92" s="392"/>
      <c r="KJJ92" s="381"/>
      <c r="KJR92" s="392"/>
      <c r="KJS92" s="381"/>
      <c r="KKA92" s="392"/>
      <c r="KKB92" s="381"/>
      <c r="KKJ92" s="392"/>
      <c r="KKK92" s="381"/>
      <c r="KKS92" s="392"/>
      <c r="KKT92" s="381"/>
      <c r="KLB92" s="392"/>
      <c r="KLC92" s="381"/>
      <c r="KLK92" s="392"/>
      <c r="KLL92" s="381"/>
      <c r="KLT92" s="392"/>
      <c r="KLU92" s="381"/>
      <c r="KMC92" s="392"/>
      <c r="KMD92" s="381"/>
      <c r="KML92" s="392"/>
      <c r="KMM92" s="381"/>
      <c r="KMU92" s="392"/>
      <c r="KMV92" s="381"/>
      <c r="KND92" s="392"/>
      <c r="KNE92" s="381"/>
      <c r="KNM92" s="392"/>
      <c r="KNN92" s="381"/>
      <c r="KNV92" s="392"/>
      <c r="KNW92" s="381"/>
      <c r="KOE92" s="392"/>
      <c r="KOF92" s="381"/>
      <c r="KON92" s="392"/>
      <c r="KOO92" s="381"/>
      <c r="KOW92" s="392"/>
      <c r="KOX92" s="381"/>
      <c r="KPF92" s="392"/>
      <c r="KPG92" s="381"/>
      <c r="KPO92" s="392"/>
      <c r="KPP92" s="381"/>
      <c r="KPX92" s="392"/>
      <c r="KPY92" s="381"/>
      <c r="KQG92" s="392"/>
      <c r="KQH92" s="381"/>
      <c r="KQP92" s="392"/>
      <c r="KQQ92" s="381"/>
      <c r="KQY92" s="392"/>
      <c r="KQZ92" s="381"/>
      <c r="KRH92" s="392"/>
      <c r="KRI92" s="381"/>
      <c r="KRQ92" s="392"/>
      <c r="KRR92" s="381"/>
      <c r="KRZ92" s="392"/>
      <c r="KSA92" s="381"/>
      <c r="KSI92" s="392"/>
      <c r="KSJ92" s="381"/>
      <c r="KSR92" s="392"/>
      <c r="KSS92" s="381"/>
      <c r="KTA92" s="392"/>
      <c r="KTB92" s="381"/>
      <c r="KTJ92" s="392"/>
      <c r="KTK92" s="381"/>
      <c r="KTS92" s="392"/>
      <c r="KTT92" s="381"/>
      <c r="KUB92" s="392"/>
      <c r="KUC92" s="381"/>
      <c r="KUK92" s="392"/>
      <c r="KUL92" s="381"/>
      <c r="KUT92" s="392"/>
      <c r="KUU92" s="381"/>
      <c r="KVC92" s="392"/>
      <c r="KVD92" s="381"/>
      <c r="KVL92" s="392"/>
      <c r="KVM92" s="381"/>
      <c r="KVU92" s="392"/>
      <c r="KVV92" s="381"/>
      <c r="KWD92" s="392"/>
      <c r="KWE92" s="381"/>
      <c r="KWM92" s="392"/>
      <c r="KWN92" s="381"/>
      <c r="KWV92" s="392"/>
      <c r="KWW92" s="381"/>
      <c r="KXE92" s="392"/>
      <c r="KXF92" s="381"/>
      <c r="KXN92" s="392"/>
      <c r="KXO92" s="381"/>
      <c r="KXW92" s="392"/>
      <c r="KXX92" s="381"/>
      <c r="KYF92" s="392"/>
      <c r="KYG92" s="381"/>
      <c r="KYO92" s="392"/>
      <c r="KYP92" s="381"/>
      <c r="KYX92" s="392"/>
      <c r="KYY92" s="381"/>
      <c r="KZG92" s="392"/>
      <c r="KZH92" s="381"/>
      <c r="KZP92" s="392"/>
      <c r="KZQ92" s="381"/>
      <c r="KZY92" s="392"/>
      <c r="KZZ92" s="381"/>
      <c r="LAH92" s="392"/>
      <c r="LAI92" s="381"/>
      <c r="LAQ92" s="392"/>
      <c r="LAR92" s="381"/>
      <c r="LAZ92" s="392"/>
      <c r="LBA92" s="381"/>
      <c r="LBI92" s="392"/>
      <c r="LBJ92" s="381"/>
      <c r="LBR92" s="392"/>
      <c r="LBS92" s="381"/>
      <c r="LCA92" s="392"/>
      <c r="LCB92" s="381"/>
      <c r="LCJ92" s="392"/>
      <c r="LCK92" s="381"/>
      <c r="LCS92" s="392"/>
      <c r="LCT92" s="381"/>
      <c r="LDB92" s="392"/>
      <c r="LDC92" s="381"/>
      <c r="LDK92" s="392"/>
      <c r="LDL92" s="381"/>
      <c r="LDT92" s="392"/>
      <c r="LDU92" s="381"/>
      <c r="LEC92" s="392"/>
      <c r="LED92" s="381"/>
      <c r="LEL92" s="392"/>
      <c r="LEM92" s="381"/>
      <c r="LEU92" s="392"/>
      <c r="LEV92" s="381"/>
      <c r="LFD92" s="392"/>
      <c r="LFE92" s="381"/>
      <c r="LFM92" s="392"/>
      <c r="LFN92" s="381"/>
      <c r="LFV92" s="392"/>
      <c r="LFW92" s="381"/>
      <c r="LGE92" s="392"/>
      <c r="LGF92" s="381"/>
      <c r="LGN92" s="392"/>
      <c r="LGO92" s="381"/>
      <c r="LGW92" s="392"/>
      <c r="LGX92" s="381"/>
      <c r="LHF92" s="392"/>
      <c r="LHG92" s="381"/>
      <c r="LHO92" s="392"/>
      <c r="LHP92" s="381"/>
      <c r="LHX92" s="392"/>
      <c r="LHY92" s="381"/>
      <c r="LIG92" s="392"/>
      <c r="LIH92" s="381"/>
      <c r="LIP92" s="392"/>
      <c r="LIQ92" s="381"/>
      <c r="LIY92" s="392"/>
      <c r="LIZ92" s="381"/>
      <c r="LJH92" s="392"/>
      <c r="LJI92" s="381"/>
      <c r="LJQ92" s="392"/>
      <c r="LJR92" s="381"/>
      <c r="LJZ92" s="392"/>
      <c r="LKA92" s="381"/>
      <c r="LKI92" s="392"/>
      <c r="LKJ92" s="381"/>
      <c r="LKR92" s="392"/>
      <c r="LKS92" s="381"/>
      <c r="LLA92" s="392"/>
      <c r="LLB92" s="381"/>
      <c r="LLJ92" s="392"/>
      <c r="LLK92" s="381"/>
      <c r="LLS92" s="392"/>
      <c r="LLT92" s="381"/>
      <c r="LMB92" s="392"/>
      <c r="LMC92" s="381"/>
      <c r="LMK92" s="392"/>
      <c r="LML92" s="381"/>
      <c r="LMT92" s="392"/>
      <c r="LMU92" s="381"/>
      <c r="LNC92" s="392"/>
      <c r="LND92" s="381"/>
      <c r="LNL92" s="392"/>
      <c r="LNM92" s="381"/>
      <c r="LNU92" s="392"/>
      <c r="LNV92" s="381"/>
      <c r="LOD92" s="392"/>
      <c r="LOE92" s="381"/>
      <c r="LOM92" s="392"/>
      <c r="LON92" s="381"/>
      <c r="LOV92" s="392"/>
      <c r="LOW92" s="381"/>
      <c r="LPE92" s="392"/>
      <c r="LPF92" s="381"/>
      <c r="LPN92" s="392"/>
      <c r="LPO92" s="381"/>
      <c r="LPW92" s="392"/>
      <c r="LPX92" s="381"/>
      <c r="LQF92" s="392"/>
      <c r="LQG92" s="381"/>
      <c r="LQO92" s="392"/>
      <c r="LQP92" s="381"/>
      <c r="LQX92" s="392"/>
      <c r="LQY92" s="381"/>
      <c r="LRG92" s="392"/>
      <c r="LRH92" s="381"/>
      <c r="LRP92" s="392"/>
      <c r="LRQ92" s="381"/>
      <c r="LRY92" s="392"/>
      <c r="LRZ92" s="381"/>
      <c r="LSH92" s="392"/>
      <c r="LSI92" s="381"/>
      <c r="LSQ92" s="392"/>
      <c r="LSR92" s="381"/>
      <c r="LSZ92" s="392"/>
      <c r="LTA92" s="381"/>
      <c r="LTI92" s="392"/>
      <c r="LTJ92" s="381"/>
      <c r="LTR92" s="392"/>
      <c r="LTS92" s="381"/>
      <c r="LUA92" s="392"/>
      <c r="LUB92" s="381"/>
      <c r="LUJ92" s="392"/>
      <c r="LUK92" s="381"/>
      <c r="LUS92" s="392"/>
      <c r="LUT92" s="381"/>
      <c r="LVB92" s="392"/>
      <c r="LVC92" s="381"/>
      <c r="LVK92" s="392"/>
      <c r="LVL92" s="381"/>
      <c r="LVT92" s="392"/>
      <c r="LVU92" s="381"/>
      <c r="LWC92" s="392"/>
      <c r="LWD92" s="381"/>
      <c r="LWL92" s="392"/>
      <c r="LWM92" s="381"/>
      <c r="LWU92" s="392"/>
      <c r="LWV92" s="381"/>
      <c r="LXD92" s="392"/>
      <c r="LXE92" s="381"/>
      <c r="LXM92" s="392"/>
      <c r="LXN92" s="381"/>
      <c r="LXV92" s="392"/>
      <c r="LXW92" s="381"/>
      <c r="LYE92" s="392"/>
      <c r="LYF92" s="381"/>
      <c r="LYN92" s="392"/>
      <c r="LYO92" s="381"/>
      <c r="LYW92" s="392"/>
      <c r="LYX92" s="381"/>
      <c r="LZF92" s="392"/>
      <c r="LZG92" s="381"/>
      <c r="LZO92" s="392"/>
      <c r="LZP92" s="381"/>
      <c r="LZX92" s="392"/>
      <c r="LZY92" s="381"/>
      <c r="MAG92" s="392"/>
      <c r="MAH92" s="381"/>
      <c r="MAP92" s="392"/>
      <c r="MAQ92" s="381"/>
      <c r="MAY92" s="392"/>
      <c r="MAZ92" s="381"/>
      <c r="MBH92" s="392"/>
      <c r="MBI92" s="381"/>
      <c r="MBQ92" s="392"/>
      <c r="MBR92" s="381"/>
      <c r="MBZ92" s="392"/>
      <c r="MCA92" s="381"/>
      <c r="MCI92" s="392"/>
      <c r="MCJ92" s="381"/>
      <c r="MCR92" s="392"/>
      <c r="MCS92" s="381"/>
      <c r="MDA92" s="392"/>
      <c r="MDB92" s="381"/>
      <c r="MDJ92" s="392"/>
      <c r="MDK92" s="381"/>
      <c r="MDS92" s="392"/>
      <c r="MDT92" s="381"/>
      <c r="MEB92" s="392"/>
      <c r="MEC92" s="381"/>
      <c r="MEK92" s="392"/>
      <c r="MEL92" s="381"/>
      <c r="MET92" s="392"/>
      <c r="MEU92" s="381"/>
      <c r="MFC92" s="392"/>
      <c r="MFD92" s="381"/>
      <c r="MFL92" s="392"/>
      <c r="MFM92" s="381"/>
      <c r="MFU92" s="392"/>
      <c r="MFV92" s="381"/>
      <c r="MGD92" s="392"/>
      <c r="MGE92" s="381"/>
      <c r="MGM92" s="392"/>
      <c r="MGN92" s="381"/>
      <c r="MGV92" s="392"/>
      <c r="MGW92" s="381"/>
      <c r="MHE92" s="392"/>
      <c r="MHF92" s="381"/>
      <c r="MHN92" s="392"/>
      <c r="MHO92" s="381"/>
      <c r="MHW92" s="392"/>
      <c r="MHX92" s="381"/>
      <c r="MIF92" s="392"/>
      <c r="MIG92" s="381"/>
      <c r="MIO92" s="392"/>
      <c r="MIP92" s="381"/>
      <c r="MIX92" s="392"/>
      <c r="MIY92" s="381"/>
      <c r="MJG92" s="392"/>
      <c r="MJH92" s="381"/>
      <c r="MJP92" s="392"/>
      <c r="MJQ92" s="381"/>
      <c r="MJY92" s="392"/>
      <c r="MJZ92" s="381"/>
      <c r="MKH92" s="392"/>
      <c r="MKI92" s="381"/>
      <c r="MKQ92" s="392"/>
      <c r="MKR92" s="381"/>
      <c r="MKZ92" s="392"/>
      <c r="MLA92" s="381"/>
      <c r="MLI92" s="392"/>
      <c r="MLJ92" s="381"/>
      <c r="MLR92" s="392"/>
      <c r="MLS92" s="381"/>
      <c r="MMA92" s="392"/>
      <c r="MMB92" s="381"/>
      <c r="MMJ92" s="392"/>
      <c r="MMK92" s="381"/>
      <c r="MMS92" s="392"/>
      <c r="MMT92" s="381"/>
      <c r="MNB92" s="392"/>
      <c r="MNC92" s="381"/>
      <c r="MNK92" s="392"/>
      <c r="MNL92" s="381"/>
      <c r="MNT92" s="392"/>
      <c r="MNU92" s="381"/>
      <c r="MOC92" s="392"/>
      <c r="MOD92" s="381"/>
      <c r="MOL92" s="392"/>
      <c r="MOM92" s="381"/>
      <c r="MOU92" s="392"/>
      <c r="MOV92" s="381"/>
      <c r="MPD92" s="392"/>
      <c r="MPE92" s="381"/>
      <c r="MPM92" s="392"/>
      <c r="MPN92" s="381"/>
      <c r="MPV92" s="392"/>
      <c r="MPW92" s="381"/>
      <c r="MQE92" s="392"/>
      <c r="MQF92" s="381"/>
      <c r="MQN92" s="392"/>
      <c r="MQO92" s="381"/>
      <c r="MQW92" s="392"/>
      <c r="MQX92" s="381"/>
      <c r="MRF92" s="392"/>
      <c r="MRG92" s="381"/>
      <c r="MRO92" s="392"/>
      <c r="MRP92" s="381"/>
      <c r="MRX92" s="392"/>
      <c r="MRY92" s="381"/>
      <c r="MSG92" s="392"/>
      <c r="MSH92" s="381"/>
      <c r="MSP92" s="392"/>
      <c r="MSQ92" s="381"/>
      <c r="MSY92" s="392"/>
      <c r="MSZ92" s="381"/>
      <c r="MTH92" s="392"/>
      <c r="MTI92" s="381"/>
      <c r="MTQ92" s="392"/>
      <c r="MTR92" s="381"/>
      <c r="MTZ92" s="392"/>
      <c r="MUA92" s="381"/>
      <c r="MUI92" s="392"/>
      <c r="MUJ92" s="381"/>
      <c r="MUR92" s="392"/>
      <c r="MUS92" s="381"/>
      <c r="MVA92" s="392"/>
      <c r="MVB92" s="381"/>
      <c r="MVJ92" s="392"/>
      <c r="MVK92" s="381"/>
      <c r="MVS92" s="392"/>
      <c r="MVT92" s="381"/>
      <c r="MWB92" s="392"/>
      <c r="MWC92" s="381"/>
      <c r="MWK92" s="392"/>
      <c r="MWL92" s="381"/>
      <c r="MWT92" s="392"/>
      <c r="MWU92" s="381"/>
      <c r="MXC92" s="392"/>
      <c r="MXD92" s="381"/>
      <c r="MXL92" s="392"/>
      <c r="MXM92" s="381"/>
      <c r="MXU92" s="392"/>
      <c r="MXV92" s="381"/>
      <c r="MYD92" s="392"/>
      <c r="MYE92" s="381"/>
      <c r="MYM92" s="392"/>
      <c r="MYN92" s="381"/>
      <c r="MYV92" s="392"/>
      <c r="MYW92" s="381"/>
      <c r="MZE92" s="392"/>
      <c r="MZF92" s="381"/>
      <c r="MZN92" s="392"/>
      <c r="MZO92" s="381"/>
      <c r="MZW92" s="392"/>
      <c r="MZX92" s="381"/>
      <c r="NAF92" s="392"/>
      <c r="NAG92" s="381"/>
      <c r="NAO92" s="392"/>
      <c r="NAP92" s="381"/>
      <c r="NAX92" s="392"/>
      <c r="NAY92" s="381"/>
      <c r="NBG92" s="392"/>
      <c r="NBH92" s="381"/>
      <c r="NBP92" s="392"/>
      <c r="NBQ92" s="381"/>
      <c r="NBY92" s="392"/>
      <c r="NBZ92" s="381"/>
      <c r="NCH92" s="392"/>
      <c r="NCI92" s="381"/>
      <c r="NCQ92" s="392"/>
      <c r="NCR92" s="381"/>
      <c r="NCZ92" s="392"/>
      <c r="NDA92" s="381"/>
      <c r="NDI92" s="392"/>
      <c r="NDJ92" s="381"/>
      <c r="NDR92" s="392"/>
      <c r="NDS92" s="381"/>
      <c r="NEA92" s="392"/>
      <c r="NEB92" s="381"/>
      <c r="NEJ92" s="392"/>
      <c r="NEK92" s="381"/>
      <c r="NES92" s="392"/>
      <c r="NET92" s="381"/>
      <c r="NFB92" s="392"/>
      <c r="NFC92" s="381"/>
      <c r="NFK92" s="392"/>
      <c r="NFL92" s="381"/>
      <c r="NFT92" s="392"/>
      <c r="NFU92" s="381"/>
      <c r="NGC92" s="392"/>
      <c r="NGD92" s="381"/>
      <c r="NGL92" s="392"/>
      <c r="NGM92" s="381"/>
      <c r="NGU92" s="392"/>
      <c r="NGV92" s="381"/>
      <c r="NHD92" s="392"/>
      <c r="NHE92" s="381"/>
      <c r="NHM92" s="392"/>
      <c r="NHN92" s="381"/>
      <c r="NHV92" s="392"/>
      <c r="NHW92" s="381"/>
      <c r="NIE92" s="392"/>
      <c r="NIF92" s="381"/>
      <c r="NIN92" s="392"/>
      <c r="NIO92" s="381"/>
      <c r="NIW92" s="392"/>
      <c r="NIX92" s="381"/>
      <c r="NJF92" s="392"/>
      <c r="NJG92" s="381"/>
      <c r="NJO92" s="392"/>
      <c r="NJP92" s="381"/>
      <c r="NJX92" s="392"/>
      <c r="NJY92" s="381"/>
      <c r="NKG92" s="392"/>
      <c r="NKH92" s="381"/>
      <c r="NKP92" s="392"/>
      <c r="NKQ92" s="381"/>
      <c r="NKY92" s="392"/>
      <c r="NKZ92" s="381"/>
      <c r="NLH92" s="392"/>
      <c r="NLI92" s="381"/>
      <c r="NLQ92" s="392"/>
      <c r="NLR92" s="381"/>
      <c r="NLZ92" s="392"/>
      <c r="NMA92" s="381"/>
      <c r="NMI92" s="392"/>
      <c r="NMJ92" s="381"/>
      <c r="NMR92" s="392"/>
      <c r="NMS92" s="381"/>
      <c r="NNA92" s="392"/>
      <c r="NNB92" s="381"/>
      <c r="NNJ92" s="392"/>
      <c r="NNK92" s="381"/>
      <c r="NNS92" s="392"/>
      <c r="NNT92" s="381"/>
      <c r="NOB92" s="392"/>
      <c r="NOC92" s="381"/>
      <c r="NOK92" s="392"/>
      <c r="NOL92" s="381"/>
      <c r="NOT92" s="392"/>
      <c r="NOU92" s="381"/>
      <c r="NPC92" s="392"/>
      <c r="NPD92" s="381"/>
      <c r="NPL92" s="392"/>
      <c r="NPM92" s="381"/>
      <c r="NPU92" s="392"/>
      <c r="NPV92" s="381"/>
      <c r="NQD92" s="392"/>
      <c r="NQE92" s="381"/>
      <c r="NQM92" s="392"/>
      <c r="NQN92" s="381"/>
      <c r="NQV92" s="392"/>
      <c r="NQW92" s="381"/>
      <c r="NRE92" s="392"/>
      <c r="NRF92" s="381"/>
      <c r="NRN92" s="392"/>
      <c r="NRO92" s="381"/>
      <c r="NRW92" s="392"/>
      <c r="NRX92" s="381"/>
      <c r="NSF92" s="392"/>
      <c r="NSG92" s="381"/>
      <c r="NSO92" s="392"/>
      <c r="NSP92" s="381"/>
      <c r="NSX92" s="392"/>
      <c r="NSY92" s="381"/>
      <c r="NTG92" s="392"/>
      <c r="NTH92" s="381"/>
      <c r="NTP92" s="392"/>
      <c r="NTQ92" s="381"/>
      <c r="NTY92" s="392"/>
      <c r="NTZ92" s="381"/>
      <c r="NUH92" s="392"/>
      <c r="NUI92" s="381"/>
      <c r="NUQ92" s="392"/>
      <c r="NUR92" s="381"/>
      <c r="NUZ92" s="392"/>
      <c r="NVA92" s="381"/>
      <c r="NVI92" s="392"/>
      <c r="NVJ92" s="381"/>
      <c r="NVR92" s="392"/>
      <c r="NVS92" s="381"/>
      <c r="NWA92" s="392"/>
      <c r="NWB92" s="381"/>
      <c r="NWJ92" s="392"/>
      <c r="NWK92" s="381"/>
      <c r="NWS92" s="392"/>
      <c r="NWT92" s="381"/>
      <c r="NXB92" s="392"/>
      <c r="NXC92" s="381"/>
      <c r="NXK92" s="392"/>
      <c r="NXL92" s="381"/>
      <c r="NXT92" s="392"/>
      <c r="NXU92" s="381"/>
      <c r="NYC92" s="392"/>
      <c r="NYD92" s="381"/>
      <c r="NYL92" s="392"/>
      <c r="NYM92" s="381"/>
      <c r="NYU92" s="392"/>
      <c r="NYV92" s="381"/>
      <c r="NZD92" s="392"/>
      <c r="NZE92" s="381"/>
      <c r="NZM92" s="392"/>
      <c r="NZN92" s="381"/>
      <c r="NZV92" s="392"/>
      <c r="NZW92" s="381"/>
      <c r="OAE92" s="392"/>
      <c r="OAF92" s="381"/>
      <c r="OAN92" s="392"/>
      <c r="OAO92" s="381"/>
      <c r="OAW92" s="392"/>
      <c r="OAX92" s="381"/>
      <c r="OBF92" s="392"/>
      <c r="OBG92" s="381"/>
      <c r="OBO92" s="392"/>
      <c r="OBP92" s="381"/>
      <c r="OBX92" s="392"/>
      <c r="OBY92" s="381"/>
      <c r="OCG92" s="392"/>
      <c r="OCH92" s="381"/>
      <c r="OCP92" s="392"/>
      <c r="OCQ92" s="381"/>
      <c r="OCY92" s="392"/>
      <c r="OCZ92" s="381"/>
      <c r="ODH92" s="392"/>
      <c r="ODI92" s="381"/>
      <c r="ODQ92" s="392"/>
      <c r="ODR92" s="381"/>
      <c r="ODZ92" s="392"/>
      <c r="OEA92" s="381"/>
      <c r="OEI92" s="392"/>
      <c r="OEJ92" s="381"/>
      <c r="OER92" s="392"/>
      <c r="OES92" s="381"/>
      <c r="OFA92" s="392"/>
      <c r="OFB92" s="381"/>
      <c r="OFJ92" s="392"/>
      <c r="OFK92" s="381"/>
      <c r="OFS92" s="392"/>
      <c r="OFT92" s="381"/>
      <c r="OGB92" s="392"/>
      <c r="OGC92" s="381"/>
      <c r="OGK92" s="392"/>
      <c r="OGL92" s="381"/>
      <c r="OGT92" s="392"/>
      <c r="OGU92" s="381"/>
      <c r="OHC92" s="392"/>
      <c r="OHD92" s="381"/>
      <c r="OHL92" s="392"/>
      <c r="OHM92" s="381"/>
      <c r="OHU92" s="392"/>
      <c r="OHV92" s="381"/>
      <c r="OID92" s="392"/>
      <c r="OIE92" s="381"/>
      <c r="OIM92" s="392"/>
      <c r="OIN92" s="381"/>
      <c r="OIV92" s="392"/>
      <c r="OIW92" s="381"/>
      <c r="OJE92" s="392"/>
      <c r="OJF92" s="381"/>
      <c r="OJN92" s="392"/>
      <c r="OJO92" s="381"/>
      <c r="OJW92" s="392"/>
      <c r="OJX92" s="381"/>
      <c r="OKF92" s="392"/>
      <c r="OKG92" s="381"/>
      <c r="OKO92" s="392"/>
      <c r="OKP92" s="381"/>
      <c r="OKX92" s="392"/>
      <c r="OKY92" s="381"/>
      <c r="OLG92" s="392"/>
      <c r="OLH92" s="381"/>
      <c r="OLP92" s="392"/>
      <c r="OLQ92" s="381"/>
      <c r="OLY92" s="392"/>
      <c r="OLZ92" s="381"/>
      <c r="OMH92" s="392"/>
      <c r="OMI92" s="381"/>
      <c r="OMQ92" s="392"/>
      <c r="OMR92" s="381"/>
      <c r="OMZ92" s="392"/>
      <c r="ONA92" s="381"/>
      <c r="ONI92" s="392"/>
      <c r="ONJ92" s="381"/>
      <c r="ONR92" s="392"/>
      <c r="ONS92" s="381"/>
      <c r="OOA92" s="392"/>
      <c r="OOB92" s="381"/>
      <c r="OOJ92" s="392"/>
      <c r="OOK92" s="381"/>
      <c r="OOS92" s="392"/>
      <c r="OOT92" s="381"/>
      <c r="OPB92" s="392"/>
      <c r="OPC92" s="381"/>
      <c r="OPK92" s="392"/>
      <c r="OPL92" s="381"/>
      <c r="OPT92" s="392"/>
      <c r="OPU92" s="381"/>
      <c r="OQC92" s="392"/>
      <c r="OQD92" s="381"/>
      <c r="OQL92" s="392"/>
      <c r="OQM92" s="381"/>
      <c r="OQU92" s="392"/>
      <c r="OQV92" s="381"/>
      <c r="ORD92" s="392"/>
      <c r="ORE92" s="381"/>
      <c r="ORM92" s="392"/>
      <c r="ORN92" s="381"/>
      <c r="ORV92" s="392"/>
      <c r="ORW92" s="381"/>
      <c r="OSE92" s="392"/>
      <c r="OSF92" s="381"/>
      <c r="OSN92" s="392"/>
      <c r="OSO92" s="381"/>
      <c r="OSW92" s="392"/>
      <c r="OSX92" s="381"/>
      <c r="OTF92" s="392"/>
      <c r="OTG92" s="381"/>
      <c r="OTO92" s="392"/>
      <c r="OTP92" s="381"/>
      <c r="OTX92" s="392"/>
      <c r="OTY92" s="381"/>
      <c r="OUG92" s="392"/>
      <c r="OUH92" s="381"/>
      <c r="OUP92" s="392"/>
      <c r="OUQ92" s="381"/>
      <c r="OUY92" s="392"/>
      <c r="OUZ92" s="381"/>
      <c r="OVH92" s="392"/>
      <c r="OVI92" s="381"/>
      <c r="OVQ92" s="392"/>
      <c r="OVR92" s="381"/>
      <c r="OVZ92" s="392"/>
      <c r="OWA92" s="381"/>
      <c r="OWI92" s="392"/>
      <c r="OWJ92" s="381"/>
      <c r="OWR92" s="392"/>
      <c r="OWS92" s="381"/>
      <c r="OXA92" s="392"/>
      <c r="OXB92" s="381"/>
      <c r="OXJ92" s="392"/>
      <c r="OXK92" s="381"/>
      <c r="OXS92" s="392"/>
      <c r="OXT92" s="381"/>
      <c r="OYB92" s="392"/>
      <c r="OYC92" s="381"/>
      <c r="OYK92" s="392"/>
      <c r="OYL92" s="381"/>
      <c r="OYT92" s="392"/>
      <c r="OYU92" s="381"/>
      <c r="OZC92" s="392"/>
      <c r="OZD92" s="381"/>
      <c r="OZL92" s="392"/>
      <c r="OZM92" s="381"/>
      <c r="OZU92" s="392"/>
      <c r="OZV92" s="381"/>
      <c r="PAD92" s="392"/>
      <c r="PAE92" s="381"/>
      <c r="PAM92" s="392"/>
      <c r="PAN92" s="381"/>
      <c r="PAV92" s="392"/>
      <c r="PAW92" s="381"/>
      <c r="PBE92" s="392"/>
      <c r="PBF92" s="381"/>
      <c r="PBN92" s="392"/>
      <c r="PBO92" s="381"/>
      <c r="PBW92" s="392"/>
      <c r="PBX92" s="381"/>
      <c r="PCF92" s="392"/>
      <c r="PCG92" s="381"/>
      <c r="PCO92" s="392"/>
      <c r="PCP92" s="381"/>
      <c r="PCX92" s="392"/>
      <c r="PCY92" s="381"/>
      <c r="PDG92" s="392"/>
      <c r="PDH92" s="381"/>
      <c r="PDP92" s="392"/>
      <c r="PDQ92" s="381"/>
      <c r="PDY92" s="392"/>
      <c r="PDZ92" s="381"/>
      <c r="PEH92" s="392"/>
      <c r="PEI92" s="381"/>
      <c r="PEQ92" s="392"/>
      <c r="PER92" s="381"/>
      <c r="PEZ92" s="392"/>
      <c r="PFA92" s="381"/>
      <c r="PFI92" s="392"/>
      <c r="PFJ92" s="381"/>
      <c r="PFR92" s="392"/>
      <c r="PFS92" s="381"/>
      <c r="PGA92" s="392"/>
      <c r="PGB92" s="381"/>
      <c r="PGJ92" s="392"/>
      <c r="PGK92" s="381"/>
      <c r="PGS92" s="392"/>
      <c r="PGT92" s="381"/>
      <c r="PHB92" s="392"/>
      <c r="PHC92" s="381"/>
      <c r="PHK92" s="392"/>
      <c r="PHL92" s="381"/>
      <c r="PHT92" s="392"/>
      <c r="PHU92" s="381"/>
      <c r="PIC92" s="392"/>
      <c r="PID92" s="381"/>
      <c r="PIL92" s="392"/>
      <c r="PIM92" s="381"/>
      <c r="PIU92" s="392"/>
      <c r="PIV92" s="381"/>
      <c r="PJD92" s="392"/>
      <c r="PJE92" s="381"/>
      <c r="PJM92" s="392"/>
      <c r="PJN92" s="381"/>
      <c r="PJV92" s="392"/>
      <c r="PJW92" s="381"/>
      <c r="PKE92" s="392"/>
      <c r="PKF92" s="381"/>
      <c r="PKN92" s="392"/>
      <c r="PKO92" s="381"/>
      <c r="PKW92" s="392"/>
      <c r="PKX92" s="381"/>
      <c r="PLF92" s="392"/>
      <c r="PLG92" s="381"/>
      <c r="PLO92" s="392"/>
      <c r="PLP92" s="381"/>
      <c r="PLX92" s="392"/>
      <c r="PLY92" s="381"/>
      <c r="PMG92" s="392"/>
      <c r="PMH92" s="381"/>
      <c r="PMP92" s="392"/>
      <c r="PMQ92" s="381"/>
      <c r="PMY92" s="392"/>
      <c r="PMZ92" s="381"/>
      <c r="PNH92" s="392"/>
      <c r="PNI92" s="381"/>
      <c r="PNQ92" s="392"/>
      <c r="PNR92" s="381"/>
      <c r="PNZ92" s="392"/>
      <c r="POA92" s="381"/>
      <c r="POI92" s="392"/>
      <c r="POJ92" s="381"/>
      <c r="POR92" s="392"/>
      <c r="POS92" s="381"/>
      <c r="PPA92" s="392"/>
      <c r="PPB92" s="381"/>
      <c r="PPJ92" s="392"/>
      <c r="PPK92" s="381"/>
      <c r="PPS92" s="392"/>
      <c r="PPT92" s="381"/>
      <c r="PQB92" s="392"/>
      <c r="PQC92" s="381"/>
      <c r="PQK92" s="392"/>
      <c r="PQL92" s="381"/>
      <c r="PQT92" s="392"/>
      <c r="PQU92" s="381"/>
      <c r="PRC92" s="392"/>
      <c r="PRD92" s="381"/>
      <c r="PRL92" s="392"/>
      <c r="PRM92" s="381"/>
      <c r="PRU92" s="392"/>
      <c r="PRV92" s="381"/>
      <c r="PSD92" s="392"/>
      <c r="PSE92" s="381"/>
      <c r="PSM92" s="392"/>
      <c r="PSN92" s="381"/>
      <c r="PSV92" s="392"/>
      <c r="PSW92" s="381"/>
      <c r="PTE92" s="392"/>
      <c r="PTF92" s="381"/>
      <c r="PTN92" s="392"/>
      <c r="PTO92" s="381"/>
      <c r="PTW92" s="392"/>
      <c r="PTX92" s="381"/>
      <c r="PUF92" s="392"/>
      <c r="PUG92" s="381"/>
      <c r="PUO92" s="392"/>
      <c r="PUP92" s="381"/>
      <c r="PUX92" s="392"/>
      <c r="PUY92" s="381"/>
      <c r="PVG92" s="392"/>
      <c r="PVH92" s="381"/>
      <c r="PVP92" s="392"/>
      <c r="PVQ92" s="381"/>
      <c r="PVY92" s="392"/>
      <c r="PVZ92" s="381"/>
      <c r="PWH92" s="392"/>
      <c r="PWI92" s="381"/>
      <c r="PWQ92" s="392"/>
      <c r="PWR92" s="381"/>
      <c r="PWZ92" s="392"/>
      <c r="PXA92" s="381"/>
      <c r="PXI92" s="392"/>
      <c r="PXJ92" s="381"/>
      <c r="PXR92" s="392"/>
      <c r="PXS92" s="381"/>
      <c r="PYA92" s="392"/>
      <c r="PYB92" s="381"/>
      <c r="PYJ92" s="392"/>
      <c r="PYK92" s="381"/>
      <c r="PYS92" s="392"/>
      <c r="PYT92" s="381"/>
      <c r="PZB92" s="392"/>
      <c r="PZC92" s="381"/>
      <c r="PZK92" s="392"/>
      <c r="PZL92" s="381"/>
      <c r="PZT92" s="392"/>
      <c r="PZU92" s="381"/>
      <c r="QAC92" s="392"/>
      <c r="QAD92" s="381"/>
      <c r="QAL92" s="392"/>
      <c r="QAM92" s="381"/>
      <c r="QAU92" s="392"/>
      <c r="QAV92" s="381"/>
      <c r="QBD92" s="392"/>
      <c r="QBE92" s="381"/>
      <c r="QBM92" s="392"/>
      <c r="QBN92" s="381"/>
      <c r="QBV92" s="392"/>
      <c r="QBW92" s="381"/>
      <c r="QCE92" s="392"/>
      <c r="QCF92" s="381"/>
      <c r="QCN92" s="392"/>
      <c r="QCO92" s="381"/>
      <c r="QCW92" s="392"/>
      <c r="QCX92" s="381"/>
      <c r="QDF92" s="392"/>
      <c r="QDG92" s="381"/>
      <c r="QDO92" s="392"/>
      <c r="QDP92" s="381"/>
      <c r="QDX92" s="392"/>
      <c r="QDY92" s="381"/>
      <c r="QEG92" s="392"/>
      <c r="QEH92" s="381"/>
      <c r="QEP92" s="392"/>
      <c r="QEQ92" s="381"/>
      <c r="QEY92" s="392"/>
      <c r="QEZ92" s="381"/>
      <c r="QFH92" s="392"/>
      <c r="QFI92" s="381"/>
      <c r="QFQ92" s="392"/>
      <c r="QFR92" s="381"/>
      <c r="QFZ92" s="392"/>
      <c r="QGA92" s="381"/>
      <c r="QGI92" s="392"/>
      <c r="QGJ92" s="381"/>
      <c r="QGR92" s="392"/>
      <c r="QGS92" s="381"/>
      <c r="QHA92" s="392"/>
      <c r="QHB92" s="381"/>
      <c r="QHJ92" s="392"/>
      <c r="QHK92" s="381"/>
      <c r="QHS92" s="392"/>
      <c r="QHT92" s="381"/>
      <c r="QIB92" s="392"/>
      <c r="QIC92" s="381"/>
      <c r="QIK92" s="392"/>
      <c r="QIL92" s="381"/>
      <c r="QIT92" s="392"/>
      <c r="QIU92" s="381"/>
      <c r="QJC92" s="392"/>
      <c r="QJD92" s="381"/>
      <c r="QJL92" s="392"/>
      <c r="QJM92" s="381"/>
      <c r="QJU92" s="392"/>
      <c r="QJV92" s="381"/>
      <c r="QKD92" s="392"/>
      <c r="QKE92" s="381"/>
      <c r="QKM92" s="392"/>
      <c r="QKN92" s="381"/>
      <c r="QKV92" s="392"/>
      <c r="QKW92" s="381"/>
      <c r="QLE92" s="392"/>
      <c r="QLF92" s="381"/>
      <c r="QLN92" s="392"/>
      <c r="QLO92" s="381"/>
      <c r="QLW92" s="392"/>
      <c r="QLX92" s="381"/>
      <c r="QMF92" s="392"/>
      <c r="QMG92" s="381"/>
      <c r="QMO92" s="392"/>
      <c r="QMP92" s="381"/>
      <c r="QMX92" s="392"/>
      <c r="QMY92" s="381"/>
      <c r="QNG92" s="392"/>
      <c r="QNH92" s="381"/>
      <c r="QNP92" s="392"/>
      <c r="QNQ92" s="381"/>
      <c r="QNY92" s="392"/>
      <c r="QNZ92" s="381"/>
      <c r="QOH92" s="392"/>
      <c r="QOI92" s="381"/>
      <c r="QOQ92" s="392"/>
      <c r="QOR92" s="381"/>
      <c r="QOZ92" s="392"/>
      <c r="QPA92" s="381"/>
      <c r="QPI92" s="392"/>
      <c r="QPJ92" s="381"/>
      <c r="QPR92" s="392"/>
      <c r="QPS92" s="381"/>
      <c r="QQA92" s="392"/>
      <c r="QQB92" s="381"/>
      <c r="QQJ92" s="392"/>
      <c r="QQK92" s="381"/>
      <c r="QQS92" s="392"/>
      <c r="QQT92" s="381"/>
      <c r="QRB92" s="392"/>
      <c r="QRC92" s="381"/>
      <c r="QRK92" s="392"/>
      <c r="QRL92" s="381"/>
      <c r="QRT92" s="392"/>
      <c r="QRU92" s="381"/>
      <c r="QSC92" s="392"/>
      <c r="QSD92" s="381"/>
      <c r="QSL92" s="392"/>
      <c r="QSM92" s="381"/>
      <c r="QSU92" s="392"/>
      <c r="QSV92" s="381"/>
      <c r="QTD92" s="392"/>
      <c r="QTE92" s="381"/>
      <c r="QTM92" s="392"/>
      <c r="QTN92" s="381"/>
      <c r="QTV92" s="392"/>
      <c r="QTW92" s="381"/>
      <c r="QUE92" s="392"/>
      <c r="QUF92" s="381"/>
      <c r="QUN92" s="392"/>
      <c r="QUO92" s="381"/>
      <c r="QUW92" s="392"/>
      <c r="QUX92" s="381"/>
      <c r="QVF92" s="392"/>
      <c r="QVG92" s="381"/>
      <c r="QVO92" s="392"/>
      <c r="QVP92" s="381"/>
      <c r="QVX92" s="392"/>
      <c r="QVY92" s="381"/>
      <c r="QWG92" s="392"/>
      <c r="QWH92" s="381"/>
      <c r="QWP92" s="392"/>
      <c r="QWQ92" s="381"/>
      <c r="QWY92" s="392"/>
      <c r="QWZ92" s="381"/>
      <c r="QXH92" s="392"/>
      <c r="QXI92" s="381"/>
      <c r="QXQ92" s="392"/>
      <c r="QXR92" s="381"/>
      <c r="QXZ92" s="392"/>
      <c r="QYA92" s="381"/>
      <c r="QYI92" s="392"/>
      <c r="QYJ92" s="381"/>
      <c r="QYR92" s="392"/>
      <c r="QYS92" s="381"/>
      <c r="QZA92" s="392"/>
      <c r="QZB92" s="381"/>
      <c r="QZJ92" s="392"/>
      <c r="QZK92" s="381"/>
      <c r="QZS92" s="392"/>
      <c r="QZT92" s="381"/>
      <c r="RAB92" s="392"/>
      <c r="RAC92" s="381"/>
      <c r="RAK92" s="392"/>
      <c r="RAL92" s="381"/>
      <c r="RAT92" s="392"/>
      <c r="RAU92" s="381"/>
      <c r="RBC92" s="392"/>
      <c r="RBD92" s="381"/>
      <c r="RBL92" s="392"/>
      <c r="RBM92" s="381"/>
      <c r="RBU92" s="392"/>
      <c r="RBV92" s="381"/>
      <c r="RCD92" s="392"/>
      <c r="RCE92" s="381"/>
      <c r="RCM92" s="392"/>
      <c r="RCN92" s="381"/>
      <c r="RCV92" s="392"/>
      <c r="RCW92" s="381"/>
      <c r="RDE92" s="392"/>
      <c r="RDF92" s="381"/>
      <c r="RDN92" s="392"/>
      <c r="RDO92" s="381"/>
      <c r="RDW92" s="392"/>
      <c r="RDX92" s="381"/>
      <c r="REF92" s="392"/>
      <c r="REG92" s="381"/>
      <c r="REO92" s="392"/>
      <c r="REP92" s="381"/>
      <c r="REX92" s="392"/>
      <c r="REY92" s="381"/>
      <c r="RFG92" s="392"/>
      <c r="RFH92" s="381"/>
      <c r="RFP92" s="392"/>
      <c r="RFQ92" s="381"/>
      <c r="RFY92" s="392"/>
      <c r="RFZ92" s="381"/>
      <c r="RGH92" s="392"/>
      <c r="RGI92" s="381"/>
      <c r="RGQ92" s="392"/>
      <c r="RGR92" s="381"/>
      <c r="RGZ92" s="392"/>
      <c r="RHA92" s="381"/>
      <c r="RHI92" s="392"/>
      <c r="RHJ92" s="381"/>
      <c r="RHR92" s="392"/>
      <c r="RHS92" s="381"/>
      <c r="RIA92" s="392"/>
      <c r="RIB92" s="381"/>
      <c r="RIJ92" s="392"/>
      <c r="RIK92" s="381"/>
      <c r="RIS92" s="392"/>
      <c r="RIT92" s="381"/>
      <c r="RJB92" s="392"/>
      <c r="RJC92" s="381"/>
      <c r="RJK92" s="392"/>
      <c r="RJL92" s="381"/>
      <c r="RJT92" s="392"/>
      <c r="RJU92" s="381"/>
      <c r="RKC92" s="392"/>
      <c r="RKD92" s="381"/>
      <c r="RKL92" s="392"/>
      <c r="RKM92" s="381"/>
      <c r="RKU92" s="392"/>
      <c r="RKV92" s="381"/>
      <c r="RLD92" s="392"/>
      <c r="RLE92" s="381"/>
      <c r="RLM92" s="392"/>
      <c r="RLN92" s="381"/>
      <c r="RLV92" s="392"/>
      <c r="RLW92" s="381"/>
      <c r="RME92" s="392"/>
      <c r="RMF92" s="381"/>
      <c r="RMN92" s="392"/>
      <c r="RMO92" s="381"/>
      <c r="RMW92" s="392"/>
      <c r="RMX92" s="381"/>
      <c r="RNF92" s="392"/>
      <c r="RNG92" s="381"/>
      <c r="RNO92" s="392"/>
      <c r="RNP92" s="381"/>
      <c r="RNX92" s="392"/>
      <c r="RNY92" s="381"/>
      <c r="ROG92" s="392"/>
      <c r="ROH92" s="381"/>
      <c r="ROP92" s="392"/>
      <c r="ROQ92" s="381"/>
      <c r="ROY92" s="392"/>
      <c r="ROZ92" s="381"/>
      <c r="RPH92" s="392"/>
      <c r="RPI92" s="381"/>
      <c r="RPQ92" s="392"/>
      <c r="RPR92" s="381"/>
      <c r="RPZ92" s="392"/>
      <c r="RQA92" s="381"/>
      <c r="RQI92" s="392"/>
      <c r="RQJ92" s="381"/>
      <c r="RQR92" s="392"/>
      <c r="RQS92" s="381"/>
      <c r="RRA92" s="392"/>
      <c r="RRB92" s="381"/>
      <c r="RRJ92" s="392"/>
      <c r="RRK92" s="381"/>
      <c r="RRS92" s="392"/>
      <c r="RRT92" s="381"/>
      <c r="RSB92" s="392"/>
      <c r="RSC92" s="381"/>
      <c r="RSK92" s="392"/>
      <c r="RSL92" s="381"/>
      <c r="RST92" s="392"/>
      <c r="RSU92" s="381"/>
      <c r="RTC92" s="392"/>
      <c r="RTD92" s="381"/>
      <c r="RTL92" s="392"/>
      <c r="RTM92" s="381"/>
      <c r="RTU92" s="392"/>
      <c r="RTV92" s="381"/>
      <c r="RUD92" s="392"/>
      <c r="RUE92" s="381"/>
      <c r="RUM92" s="392"/>
      <c r="RUN92" s="381"/>
      <c r="RUV92" s="392"/>
      <c r="RUW92" s="381"/>
      <c r="RVE92" s="392"/>
      <c r="RVF92" s="381"/>
      <c r="RVN92" s="392"/>
      <c r="RVO92" s="381"/>
      <c r="RVW92" s="392"/>
      <c r="RVX92" s="381"/>
      <c r="RWF92" s="392"/>
      <c r="RWG92" s="381"/>
      <c r="RWO92" s="392"/>
      <c r="RWP92" s="381"/>
      <c r="RWX92" s="392"/>
      <c r="RWY92" s="381"/>
      <c r="RXG92" s="392"/>
      <c r="RXH92" s="381"/>
      <c r="RXP92" s="392"/>
      <c r="RXQ92" s="381"/>
      <c r="RXY92" s="392"/>
      <c r="RXZ92" s="381"/>
      <c r="RYH92" s="392"/>
      <c r="RYI92" s="381"/>
      <c r="RYQ92" s="392"/>
      <c r="RYR92" s="381"/>
      <c r="RYZ92" s="392"/>
      <c r="RZA92" s="381"/>
      <c r="RZI92" s="392"/>
      <c r="RZJ92" s="381"/>
      <c r="RZR92" s="392"/>
      <c r="RZS92" s="381"/>
      <c r="SAA92" s="392"/>
      <c r="SAB92" s="381"/>
      <c r="SAJ92" s="392"/>
      <c r="SAK92" s="381"/>
      <c r="SAS92" s="392"/>
      <c r="SAT92" s="381"/>
      <c r="SBB92" s="392"/>
      <c r="SBC92" s="381"/>
      <c r="SBK92" s="392"/>
      <c r="SBL92" s="381"/>
      <c r="SBT92" s="392"/>
      <c r="SBU92" s="381"/>
      <c r="SCC92" s="392"/>
      <c r="SCD92" s="381"/>
      <c r="SCL92" s="392"/>
      <c r="SCM92" s="381"/>
      <c r="SCU92" s="392"/>
      <c r="SCV92" s="381"/>
      <c r="SDD92" s="392"/>
      <c r="SDE92" s="381"/>
      <c r="SDM92" s="392"/>
      <c r="SDN92" s="381"/>
      <c r="SDV92" s="392"/>
      <c r="SDW92" s="381"/>
      <c r="SEE92" s="392"/>
      <c r="SEF92" s="381"/>
      <c r="SEN92" s="392"/>
      <c r="SEO92" s="381"/>
      <c r="SEW92" s="392"/>
      <c r="SEX92" s="381"/>
      <c r="SFF92" s="392"/>
      <c r="SFG92" s="381"/>
      <c r="SFO92" s="392"/>
      <c r="SFP92" s="381"/>
      <c r="SFX92" s="392"/>
      <c r="SFY92" s="381"/>
      <c r="SGG92" s="392"/>
      <c r="SGH92" s="381"/>
      <c r="SGP92" s="392"/>
      <c r="SGQ92" s="381"/>
      <c r="SGY92" s="392"/>
      <c r="SGZ92" s="381"/>
      <c r="SHH92" s="392"/>
      <c r="SHI92" s="381"/>
      <c r="SHQ92" s="392"/>
      <c r="SHR92" s="381"/>
      <c r="SHZ92" s="392"/>
      <c r="SIA92" s="381"/>
      <c r="SII92" s="392"/>
      <c r="SIJ92" s="381"/>
      <c r="SIR92" s="392"/>
      <c r="SIS92" s="381"/>
      <c r="SJA92" s="392"/>
      <c r="SJB92" s="381"/>
      <c r="SJJ92" s="392"/>
      <c r="SJK92" s="381"/>
      <c r="SJS92" s="392"/>
      <c r="SJT92" s="381"/>
      <c r="SKB92" s="392"/>
      <c r="SKC92" s="381"/>
      <c r="SKK92" s="392"/>
      <c r="SKL92" s="381"/>
      <c r="SKT92" s="392"/>
      <c r="SKU92" s="381"/>
      <c r="SLC92" s="392"/>
      <c r="SLD92" s="381"/>
      <c r="SLL92" s="392"/>
      <c r="SLM92" s="381"/>
      <c r="SLU92" s="392"/>
      <c r="SLV92" s="381"/>
      <c r="SMD92" s="392"/>
      <c r="SME92" s="381"/>
      <c r="SMM92" s="392"/>
      <c r="SMN92" s="381"/>
      <c r="SMV92" s="392"/>
      <c r="SMW92" s="381"/>
      <c r="SNE92" s="392"/>
      <c r="SNF92" s="381"/>
      <c r="SNN92" s="392"/>
      <c r="SNO92" s="381"/>
      <c r="SNW92" s="392"/>
      <c r="SNX92" s="381"/>
      <c r="SOF92" s="392"/>
      <c r="SOG92" s="381"/>
      <c r="SOO92" s="392"/>
      <c r="SOP92" s="381"/>
      <c r="SOX92" s="392"/>
      <c r="SOY92" s="381"/>
      <c r="SPG92" s="392"/>
      <c r="SPH92" s="381"/>
      <c r="SPP92" s="392"/>
      <c r="SPQ92" s="381"/>
      <c r="SPY92" s="392"/>
      <c r="SPZ92" s="381"/>
      <c r="SQH92" s="392"/>
      <c r="SQI92" s="381"/>
      <c r="SQQ92" s="392"/>
      <c r="SQR92" s="381"/>
      <c r="SQZ92" s="392"/>
      <c r="SRA92" s="381"/>
      <c r="SRI92" s="392"/>
      <c r="SRJ92" s="381"/>
      <c r="SRR92" s="392"/>
      <c r="SRS92" s="381"/>
      <c r="SSA92" s="392"/>
      <c r="SSB92" s="381"/>
      <c r="SSJ92" s="392"/>
      <c r="SSK92" s="381"/>
      <c r="SSS92" s="392"/>
      <c r="SST92" s="381"/>
      <c r="STB92" s="392"/>
      <c r="STC92" s="381"/>
      <c r="STK92" s="392"/>
      <c r="STL92" s="381"/>
      <c r="STT92" s="392"/>
      <c r="STU92" s="381"/>
      <c r="SUC92" s="392"/>
      <c r="SUD92" s="381"/>
      <c r="SUL92" s="392"/>
      <c r="SUM92" s="381"/>
      <c r="SUU92" s="392"/>
      <c r="SUV92" s="381"/>
      <c r="SVD92" s="392"/>
      <c r="SVE92" s="381"/>
      <c r="SVM92" s="392"/>
      <c r="SVN92" s="381"/>
      <c r="SVV92" s="392"/>
      <c r="SVW92" s="381"/>
      <c r="SWE92" s="392"/>
      <c r="SWF92" s="381"/>
      <c r="SWN92" s="392"/>
      <c r="SWO92" s="381"/>
      <c r="SWW92" s="392"/>
      <c r="SWX92" s="381"/>
      <c r="SXF92" s="392"/>
      <c r="SXG92" s="381"/>
      <c r="SXO92" s="392"/>
      <c r="SXP92" s="381"/>
      <c r="SXX92" s="392"/>
      <c r="SXY92" s="381"/>
      <c r="SYG92" s="392"/>
      <c r="SYH92" s="381"/>
      <c r="SYP92" s="392"/>
      <c r="SYQ92" s="381"/>
      <c r="SYY92" s="392"/>
      <c r="SYZ92" s="381"/>
      <c r="SZH92" s="392"/>
      <c r="SZI92" s="381"/>
      <c r="SZQ92" s="392"/>
      <c r="SZR92" s="381"/>
      <c r="SZZ92" s="392"/>
      <c r="TAA92" s="381"/>
      <c r="TAI92" s="392"/>
      <c r="TAJ92" s="381"/>
      <c r="TAR92" s="392"/>
      <c r="TAS92" s="381"/>
      <c r="TBA92" s="392"/>
      <c r="TBB92" s="381"/>
      <c r="TBJ92" s="392"/>
      <c r="TBK92" s="381"/>
      <c r="TBS92" s="392"/>
      <c r="TBT92" s="381"/>
      <c r="TCB92" s="392"/>
      <c r="TCC92" s="381"/>
      <c r="TCK92" s="392"/>
      <c r="TCL92" s="381"/>
      <c r="TCT92" s="392"/>
      <c r="TCU92" s="381"/>
      <c r="TDC92" s="392"/>
      <c r="TDD92" s="381"/>
      <c r="TDL92" s="392"/>
      <c r="TDM92" s="381"/>
      <c r="TDU92" s="392"/>
      <c r="TDV92" s="381"/>
      <c r="TED92" s="392"/>
      <c r="TEE92" s="381"/>
      <c r="TEM92" s="392"/>
      <c r="TEN92" s="381"/>
      <c r="TEV92" s="392"/>
      <c r="TEW92" s="381"/>
      <c r="TFE92" s="392"/>
      <c r="TFF92" s="381"/>
      <c r="TFN92" s="392"/>
      <c r="TFO92" s="381"/>
      <c r="TFW92" s="392"/>
      <c r="TFX92" s="381"/>
      <c r="TGF92" s="392"/>
      <c r="TGG92" s="381"/>
      <c r="TGO92" s="392"/>
      <c r="TGP92" s="381"/>
      <c r="TGX92" s="392"/>
      <c r="TGY92" s="381"/>
      <c r="THG92" s="392"/>
      <c r="THH92" s="381"/>
      <c r="THP92" s="392"/>
      <c r="THQ92" s="381"/>
      <c r="THY92" s="392"/>
      <c r="THZ92" s="381"/>
      <c r="TIH92" s="392"/>
      <c r="TII92" s="381"/>
      <c r="TIQ92" s="392"/>
      <c r="TIR92" s="381"/>
      <c r="TIZ92" s="392"/>
      <c r="TJA92" s="381"/>
      <c r="TJI92" s="392"/>
      <c r="TJJ92" s="381"/>
      <c r="TJR92" s="392"/>
      <c r="TJS92" s="381"/>
      <c r="TKA92" s="392"/>
      <c r="TKB92" s="381"/>
      <c r="TKJ92" s="392"/>
      <c r="TKK92" s="381"/>
      <c r="TKS92" s="392"/>
      <c r="TKT92" s="381"/>
      <c r="TLB92" s="392"/>
      <c r="TLC92" s="381"/>
      <c r="TLK92" s="392"/>
      <c r="TLL92" s="381"/>
      <c r="TLT92" s="392"/>
      <c r="TLU92" s="381"/>
      <c r="TMC92" s="392"/>
      <c r="TMD92" s="381"/>
      <c r="TML92" s="392"/>
      <c r="TMM92" s="381"/>
      <c r="TMU92" s="392"/>
      <c r="TMV92" s="381"/>
      <c r="TND92" s="392"/>
      <c r="TNE92" s="381"/>
      <c r="TNM92" s="392"/>
      <c r="TNN92" s="381"/>
      <c r="TNV92" s="392"/>
      <c r="TNW92" s="381"/>
      <c r="TOE92" s="392"/>
      <c r="TOF92" s="381"/>
      <c r="TON92" s="392"/>
      <c r="TOO92" s="381"/>
      <c r="TOW92" s="392"/>
      <c r="TOX92" s="381"/>
      <c r="TPF92" s="392"/>
      <c r="TPG92" s="381"/>
      <c r="TPO92" s="392"/>
      <c r="TPP92" s="381"/>
      <c r="TPX92" s="392"/>
      <c r="TPY92" s="381"/>
      <c r="TQG92" s="392"/>
      <c r="TQH92" s="381"/>
      <c r="TQP92" s="392"/>
      <c r="TQQ92" s="381"/>
      <c r="TQY92" s="392"/>
      <c r="TQZ92" s="381"/>
      <c r="TRH92" s="392"/>
      <c r="TRI92" s="381"/>
      <c r="TRQ92" s="392"/>
      <c r="TRR92" s="381"/>
      <c r="TRZ92" s="392"/>
      <c r="TSA92" s="381"/>
      <c r="TSI92" s="392"/>
      <c r="TSJ92" s="381"/>
      <c r="TSR92" s="392"/>
      <c r="TSS92" s="381"/>
      <c r="TTA92" s="392"/>
      <c r="TTB92" s="381"/>
      <c r="TTJ92" s="392"/>
      <c r="TTK92" s="381"/>
      <c r="TTS92" s="392"/>
      <c r="TTT92" s="381"/>
      <c r="TUB92" s="392"/>
      <c r="TUC92" s="381"/>
      <c r="TUK92" s="392"/>
      <c r="TUL92" s="381"/>
      <c r="TUT92" s="392"/>
      <c r="TUU92" s="381"/>
      <c r="TVC92" s="392"/>
      <c r="TVD92" s="381"/>
      <c r="TVL92" s="392"/>
      <c r="TVM92" s="381"/>
      <c r="TVU92" s="392"/>
      <c r="TVV92" s="381"/>
      <c r="TWD92" s="392"/>
      <c r="TWE92" s="381"/>
      <c r="TWM92" s="392"/>
      <c r="TWN92" s="381"/>
      <c r="TWV92" s="392"/>
      <c r="TWW92" s="381"/>
      <c r="TXE92" s="392"/>
      <c r="TXF92" s="381"/>
      <c r="TXN92" s="392"/>
      <c r="TXO92" s="381"/>
      <c r="TXW92" s="392"/>
      <c r="TXX92" s="381"/>
      <c r="TYF92" s="392"/>
      <c r="TYG92" s="381"/>
      <c r="TYO92" s="392"/>
      <c r="TYP92" s="381"/>
      <c r="TYX92" s="392"/>
      <c r="TYY92" s="381"/>
      <c r="TZG92" s="392"/>
      <c r="TZH92" s="381"/>
      <c r="TZP92" s="392"/>
      <c r="TZQ92" s="381"/>
      <c r="TZY92" s="392"/>
      <c r="TZZ92" s="381"/>
      <c r="UAH92" s="392"/>
      <c r="UAI92" s="381"/>
      <c r="UAQ92" s="392"/>
      <c r="UAR92" s="381"/>
      <c r="UAZ92" s="392"/>
      <c r="UBA92" s="381"/>
      <c r="UBI92" s="392"/>
      <c r="UBJ92" s="381"/>
      <c r="UBR92" s="392"/>
      <c r="UBS92" s="381"/>
      <c r="UCA92" s="392"/>
      <c r="UCB92" s="381"/>
      <c r="UCJ92" s="392"/>
      <c r="UCK92" s="381"/>
      <c r="UCS92" s="392"/>
      <c r="UCT92" s="381"/>
      <c r="UDB92" s="392"/>
      <c r="UDC92" s="381"/>
      <c r="UDK92" s="392"/>
      <c r="UDL92" s="381"/>
      <c r="UDT92" s="392"/>
      <c r="UDU92" s="381"/>
      <c r="UEC92" s="392"/>
      <c r="UED92" s="381"/>
      <c r="UEL92" s="392"/>
      <c r="UEM92" s="381"/>
      <c r="UEU92" s="392"/>
      <c r="UEV92" s="381"/>
      <c r="UFD92" s="392"/>
      <c r="UFE92" s="381"/>
      <c r="UFM92" s="392"/>
      <c r="UFN92" s="381"/>
      <c r="UFV92" s="392"/>
      <c r="UFW92" s="381"/>
      <c r="UGE92" s="392"/>
      <c r="UGF92" s="381"/>
      <c r="UGN92" s="392"/>
      <c r="UGO92" s="381"/>
      <c r="UGW92" s="392"/>
      <c r="UGX92" s="381"/>
      <c r="UHF92" s="392"/>
      <c r="UHG92" s="381"/>
      <c r="UHO92" s="392"/>
      <c r="UHP92" s="381"/>
      <c r="UHX92" s="392"/>
      <c r="UHY92" s="381"/>
      <c r="UIG92" s="392"/>
      <c r="UIH92" s="381"/>
      <c r="UIP92" s="392"/>
      <c r="UIQ92" s="381"/>
      <c r="UIY92" s="392"/>
      <c r="UIZ92" s="381"/>
      <c r="UJH92" s="392"/>
      <c r="UJI92" s="381"/>
      <c r="UJQ92" s="392"/>
      <c r="UJR92" s="381"/>
      <c r="UJZ92" s="392"/>
      <c r="UKA92" s="381"/>
      <c r="UKI92" s="392"/>
      <c r="UKJ92" s="381"/>
      <c r="UKR92" s="392"/>
      <c r="UKS92" s="381"/>
      <c r="ULA92" s="392"/>
      <c r="ULB92" s="381"/>
      <c r="ULJ92" s="392"/>
      <c r="ULK92" s="381"/>
      <c r="ULS92" s="392"/>
      <c r="ULT92" s="381"/>
      <c r="UMB92" s="392"/>
      <c r="UMC92" s="381"/>
      <c r="UMK92" s="392"/>
      <c r="UML92" s="381"/>
      <c r="UMT92" s="392"/>
      <c r="UMU92" s="381"/>
      <c r="UNC92" s="392"/>
      <c r="UND92" s="381"/>
      <c r="UNL92" s="392"/>
      <c r="UNM92" s="381"/>
      <c r="UNU92" s="392"/>
      <c r="UNV92" s="381"/>
      <c r="UOD92" s="392"/>
      <c r="UOE92" s="381"/>
      <c r="UOM92" s="392"/>
      <c r="UON92" s="381"/>
      <c r="UOV92" s="392"/>
      <c r="UOW92" s="381"/>
      <c r="UPE92" s="392"/>
      <c r="UPF92" s="381"/>
      <c r="UPN92" s="392"/>
      <c r="UPO92" s="381"/>
      <c r="UPW92" s="392"/>
      <c r="UPX92" s="381"/>
      <c r="UQF92" s="392"/>
      <c r="UQG92" s="381"/>
      <c r="UQO92" s="392"/>
      <c r="UQP92" s="381"/>
      <c r="UQX92" s="392"/>
      <c r="UQY92" s="381"/>
      <c r="URG92" s="392"/>
      <c r="URH92" s="381"/>
      <c r="URP92" s="392"/>
      <c r="URQ92" s="381"/>
      <c r="URY92" s="392"/>
      <c r="URZ92" s="381"/>
      <c r="USH92" s="392"/>
      <c r="USI92" s="381"/>
      <c r="USQ92" s="392"/>
      <c r="USR92" s="381"/>
      <c r="USZ92" s="392"/>
      <c r="UTA92" s="381"/>
      <c r="UTI92" s="392"/>
      <c r="UTJ92" s="381"/>
      <c r="UTR92" s="392"/>
      <c r="UTS92" s="381"/>
      <c r="UUA92" s="392"/>
      <c r="UUB92" s="381"/>
      <c r="UUJ92" s="392"/>
      <c r="UUK92" s="381"/>
      <c r="UUS92" s="392"/>
      <c r="UUT92" s="381"/>
      <c r="UVB92" s="392"/>
      <c r="UVC92" s="381"/>
      <c r="UVK92" s="392"/>
      <c r="UVL92" s="381"/>
      <c r="UVT92" s="392"/>
      <c r="UVU92" s="381"/>
      <c r="UWC92" s="392"/>
      <c r="UWD92" s="381"/>
      <c r="UWL92" s="392"/>
      <c r="UWM92" s="381"/>
      <c r="UWU92" s="392"/>
      <c r="UWV92" s="381"/>
      <c r="UXD92" s="392"/>
      <c r="UXE92" s="381"/>
      <c r="UXM92" s="392"/>
      <c r="UXN92" s="381"/>
      <c r="UXV92" s="392"/>
      <c r="UXW92" s="381"/>
      <c r="UYE92" s="392"/>
      <c r="UYF92" s="381"/>
      <c r="UYN92" s="392"/>
      <c r="UYO92" s="381"/>
      <c r="UYW92" s="392"/>
      <c r="UYX92" s="381"/>
      <c r="UZF92" s="392"/>
      <c r="UZG92" s="381"/>
      <c r="UZO92" s="392"/>
      <c r="UZP92" s="381"/>
      <c r="UZX92" s="392"/>
      <c r="UZY92" s="381"/>
      <c r="VAG92" s="392"/>
      <c r="VAH92" s="381"/>
      <c r="VAP92" s="392"/>
      <c r="VAQ92" s="381"/>
      <c r="VAY92" s="392"/>
      <c r="VAZ92" s="381"/>
      <c r="VBH92" s="392"/>
      <c r="VBI92" s="381"/>
      <c r="VBQ92" s="392"/>
      <c r="VBR92" s="381"/>
      <c r="VBZ92" s="392"/>
      <c r="VCA92" s="381"/>
      <c r="VCI92" s="392"/>
      <c r="VCJ92" s="381"/>
      <c r="VCR92" s="392"/>
      <c r="VCS92" s="381"/>
      <c r="VDA92" s="392"/>
      <c r="VDB92" s="381"/>
      <c r="VDJ92" s="392"/>
      <c r="VDK92" s="381"/>
      <c r="VDS92" s="392"/>
      <c r="VDT92" s="381"/>
      <c r="VEB92" s="392"/>
      <c r="VEC92" s="381"/>
      <c r="VEK92" s="392"/>
      <c r="VEL92" s="381"/>
      <c r="VET92" s="392"/>
      <c r="VEU92" s="381"/>
      <c r="VFC92" s="392"/>
      <c r="VFD92" s="381"/>
      <c r="VFL92" s="392"/>
      <c r="VFM92" s="381"/>
      <c r="VFU92" s="392"/>
      <c r="VFV92" s="381"/>
      <c r="VGD92" s="392"/>
      <c r="VGE92" s="381"/>
      <c r="VGM92" s="392"/>
      <c r="VGN92" s="381"/>
      <c r="VGV92" s="392"/>
      <c r="VGW92" s="381"/>
      <c r="VHE92" s="392"/>
      <c r="VHF92" s="381"/>
      <c r="VHN92" s="392"/>
      <c r="VHO92" s="381"/>
      <c r="VHW92" s="392"/>
      <c r="VHX92" s="381"/>
      <c r="VIF92" s="392"/>
      <c r="VIG92" s="381"/>
      <c r="VIO92" s="392"/>
      <c r="VIP92" s="381"/>
      <c r="VIX92" s="392"/>
      <c r="VIY92" s="381"/>
      <c r="VJG92" s="392"/>
      <c r="VJH92" s="381"/>
      <c r="VJP92" s="392"/>
      <c r="VJQ92" s="381"/>
      <c r="VJY92" s="392"/>
      <c r="VJZ92" s="381"/>
      <c r="VKH92" s="392"/>
      <c r="VKI92" s="381"/>
      <c r="VKQ92" s="392"/>
      <c r="VKR92" s="381"/>
      <c r="VKZ92" s="392"/>
      <c r="VLA92" s="381"/>
      <c r="VLI92" s="392"/>
      <c r="VLJ92" s="381"/>
      <c r="VLR92" s="392"/>
      <c r="VLS92" s="381"/>
      <c r="VMA92" s="392"/>
      <c r="VMB92" s="381"/>
      <c r="VMJ92" s="392"/>
      <c r="VMK92" s="381"/>
      <c r="VMS92" s="392"/>
      <c r="VMT92" s="381"/>
      <c r="VNB92" s="392"/>
      <c r="VNC92" s="381"/>
      <c r="VNK92" s="392"/>
      <c r="VNL92" s="381"/>
      <c r="VNT92" s="392"/>
      <c r="VNU92" s="381"/>
      <c r="VOC92" s="392"/>
      <c r="VOD92" s="381"/>
      <c r="VOL92" s="392"/>
      <c r="VOM92" s="381"/>
      <c r="VOU92" s="392"/>
      <c r="VOV92" s="381"/>
      <c r="VPD92" s="392"/>
      <c r="VPE92" s="381"/>
      <c r="VPM92" s="392"/>
      <c r="VPN92" s="381"/>
      <c r="VPV92" s="392"/>
      <c r="VPW92" s="381"/>
      <c r="VQE92" s="392"/>
      <c r="VQF92" s="381"/>
      <c r="VQN92" s="392"/>
      <c r="VQO92" s="381"/>
      <c r="VQW92" s="392"/>
      <c r="VQX92" s="381"/>
      <c r="VRF92" s="392"/>
      <c r="VRG92" s="381"/>
      <c r="VRO92" s="392"/>
      <c r="VRP92" s="381"/>
      <c r="VRX92" s="392"/>
      <c r="VRY92" s="381"/>
      <c r="VSG92" s="392"/>
      <c r="VSH92" s="381"/>
      <c r="VSP92" s="392"/>
      <c r="VSQ92" s="381"/>
      <c r="VSY92" s="392"/>
      <c r="VSZ92" s="381"/>
      <c r="VTH92" s="392"/>
      <c r="VTI92" s="381"/>
      <c r="VTQ92" s="392"/>
      <c r="VTR92" s="381"/>
      <c r="VTZ92" s="392"/>
      <c r="VUA92" s="381"/>
      <c r="VUI92" s="392"/>
      <c r="VUJ92" s="381"/>
      <c r="VUR92" s="392"/>
      <c r="VUS92" s="381"/>
      <c r="VVA92" s="392"/>
      <c r="VVB92" s="381"/>
      <c r="VVJ92" s="392"/>
      <c r="VVK92" s="381"/>
      <c r="VVS92" s="392"/>
      <c r="VVT92" s="381"/>
      <c r="VWB92" s="392"/>
      <c r="VWC92" s="381"/>
      <c r="VWK92" s="392"/>
      <c r="VWL92" s="381"/>
      <c r="VWT92" s="392"/>
      <c r="VWU92" s="381"/>
      <c r="VXC92" s="392"/>
      <c r="VXD92" s="381"/>
      <c r="VXL92" s="392"/>
      <c r="VXM92" s="381"/>
      <c r="VXU92" s="392"/>
      <c r="VXV92" s="381"/>
      <c r="VYD92" s="392"/>
      <c r="VYE92" s="381"/>
      <c r="VYM92" s="392"/>
      <c r="VYN92" s="381"/>
      <c r="VYV92" s="392"/>
      <c r="VYW92" s="381"/>
      <c r="VZE92" s="392"/>
      <c r="VZF92" s="381"/>
      <c r="VZN92" s="392"/>
      <c r="VZO92" s="381"/>
      <c r="VZW92" s="392"/>
      <c r="VZX92" s="381"/>
      <c r="WAF92" s="392"/>
      <c r="WAG92" s="381"/>
      <c r="WAO92" s="392"/>
      <c r="WAP92" s="381"/>
      <c r="WAX92" s="392"/>
      <c r="WAY92" s="381"/>
      <c r="WBG92" s="392"/>
      <c r="WBH92" s="381"/>
      <c r="WBP92" s="392"/>
      <c r="WBQ92" s="381"/>
      <c r="WBY92" s="392"/>
      <c r="WBZ92" s="381"/>
      <c r="WCH92" s="392"/>
      <c r="WCI92" s="381"/>
      <c r="WCQ92" s="392"/>
      <c r="WCR92" s="381"/>
      <c r="WCZ92" s="392"/>
      <c r="WDA92" s="381"/>
      <c r="WDI92" s="392"/>
      <c r="WDJ92" s="381"/>
      <c r="WDR92" s="392"/>
      <c r="WDS92" s="381"/>
      <c r="WEA92" s="392"/>
      <c r="WEB92" s="381"/>
      <c r="WEJ92" s="392"/>
      <c r="WEK92" s="381"/>
      <c r="WES92" s="392"/>
      <c r="WET92" s="381"/>
      <c r="WFB92" s="392"/>
      <c r="WFC92" s="381"/>
      <c r="WFK92" s="392"/>
      <c r="WFL92" s="381"/>
      <c r="WFT92" s="392"/>
      <c r="WFU92" s="381"/>
      <c r="WGC92" s="392"/>
      <c r="WGD92" s="381"/>
      <c r="WGL92" s="392"/>
      <c r="WGM92" s="381"/>
      <c r="WGU92" s="392"/>
      <c r="WGV92" s="381"/>
      <c r="WHD92" s="392"/>
      <c r="WHE92" s="381"/>
      <c r="WHM92" s="392"/>
      <c r="WHN92" s="381"/>
      <c r="WHV92" s="392"/>
      <c r="WHW92" s="381"/>
      <c r="WIE92" s="392"/>
      <c r="WIF92" s="381"/>
      <c r="WIN92" s="392"/>
      <c r="WIO92" s="381"/>
      <c r="WIW92" s="392"/>
      <c r="WIX92" s="381"/>
      <c r="WJF92" s="392"/>
      <c r="WJG92" s="381"/>
      <c r="WJO92" s="392"/>
      <c r="WJP92" s="381"/>
      <c r="WJX92" s="392"/>
      <c r="WJY92" s="381"/>
      <c r="WKG92" s="392"/>
      <c r="WKH92" s="381"/>
      <c r="WKP92" s="392"/>
      <c r="WKQ92" s="381"/>
      <c r="WKY92" s="392"/>
      <c r="WKZ92" s="381"/>
      <c r="WLH92" s="392"/>
      <c r="WLI92" s="381"/>
      <c r="WLQ92" s="392"/>
      <c r="WLR92" s="381"/>
      <c r="WLZ92" s="392"/>
      <c r="WMA92" s="381"/>
      <c r="WMI92" s="392"/>
      <c r="WMJ92" s="381"/>
      <c r="WMR92" s="392"/>
      <c r="WMS92" s="381"/>
      <c r="WNA92" s="392"/>
      <c r="WNB92" s="381"/>
      <c r="WNJ92" s="392"/>
      <c r="WNK92" s="381"/>
      <c r="WNS92" s="392"/>
      <c r="WNT92" s="381"/>
      <c r="WOB92" s="392"/>
      <c r="WOC92" s="381"/>
      <c r="WOK92" s="392"/>
      <c r="WOL92" s="381"/>
      <c r="WOT92" s="392"/>
      <c r="WOU92" s="381"/>
      <c r="WPC92" s="392"/>
      <c r="WPD92" s="381"/>
      <c r="WPL92" s="392"/>
      <c r="WPM92" s="381"/>
      <c r="WPU92" s="392"/>
      <c r="WPV92" s="381"/>
      <c r="WQD92" s="392"/>
      <c r="WQE92" s="381"/>
      <c r="WQM92" s="392"/>
      <c r="WQN92" s="381"/>
      <c r="WQV92" s="392"/>
      <c r="WQW92" s="381"/>
      <c r="WRE92" s="392"/>
      <c r="WRF92" s="381"/>
      <c r="WRN92" s="392"/>
      <c r="WRO92" s="381"/>
      <c r="WRW92" s="392"/>
      <c r="WRX92" s="381"/>
      <c r="WSF92" s="392"/>
      <c r="WSG92" s="381"/>
      <c r="WSO92" s="392"/>
      <c r="WSP92" s="381"/>
      <c r="WSX92" s="392"/>
      <c r="WSY92" s="381"/>
      <c r="WTG92" s="392"/>
      <c r="WTH92" s="381"/>
      <c r="WTP92" s="392"/>
      <c r="WTQ92" s="381"/>
      <c r="WTY92" s="392"/>
      <c r="WTZ92" s="381"/>
      <c r="WUH92" s="392"/>
      <c r="WUI92" s="381"/>
      <c r="WUQ92" s="392"/>
      <c r="WUR92" s="381"/>
      <c r="WUZ92" s="392"/>
      <c r="WVA92" s="381"/>
      <c r="WVI92" s="392"/>
      <c r="WVJ92" s="381"/>
      <c r="WVR92" s="392"/>
      <c r="WVS92" s="381"/>
      <c r="WWA92" s="392"/>
      <c r="WWB92" s="381"/>
      <c r="WWJ92" s="392"/>
      <c r="WWK92" s="381"/>
      <c r="WWS92" s="392"/>
      <c r="WWT92" s="381"/>
      <c r="WXB92" s="392"/>
      <c r="WXC92" s="381"/>
      <c r="WXK92" s="392"/>
      <c r="WXL92" s="381"/>
      <c r="WXT92" s="392"/>
      <c r="WXU92" s="381"/>
      <c r="WYC92" s="392"/>
      <c r="WYD92" s="381"/>
      <c r="WYL92" s="392"/>
      <c r="WYM92" s="381"/>
      <c r="WYU92" s="392"/>
      <c r="WYV92" s="381"/>
      <c r="WZD92" s="392"/>
      <c r="WZE92" s="381"/>
      <c r="WZM92" s="392"/>
      <c r="WZN92" s="381"/>
      <c r="WZV92" s="392"/>
      <c r="WZW92" s="381"/>
      <c r="XAE92" s="392"/>
      <c r="XAF92" s="381"/>
      <c r="XAN92" s="392"/>
      <c r="XAO92" s="381"/>
      <c r="XAW92" s="392"/>
      <c r="XAX92" s="381"/>
      <c r="XBF92" s="392"/>
      <c r="XBG92" s="381"/>
      <c r="XBO92" s="392"/>
      <c r="XBP92" s="381"/>
      <c r="XBX92" s="392"/>
      <c r="XBY92" s="381"/>
      <c r="XCG92" s="392"/>
      <c r="XCH92" s="381"/>
      <c r="XCP92" s="392"/>
      <c r="XCQ92" s="381"/>
      <c r="XCY92" s="392"/>
      <c r="XCZ92" s="381"/>
      <c r="XDH92" s="392"/>
      <c r="XDI92" s="381"/>
      <c r="XDQ92" s="392"/>
      <c r="XDR92" s="381"/>
      <c r="XDZ92" s="392"/>
      <c r="XEA92" s="381"/>
      <c r="XEI92" s="392"/>
      <c r="XEJ92" s="381"/>
      <c r="XER92" s="392"/>
      <c r="XES92" s="381"/>
      <c r="XFA92" s="392"/>
      <c r="XFB92" s="381"/>
    </row>
    <row r="93" spans="1:1019 1027:2045 2053:3071 3079:5114 5122:6140 6148:7166 7174:8192 8200:9209 9217:10235 10243:11261 11269:12287 12295:14330 14338:15356 15364:16382" s="378" customFormat="1" ht="51">
      <c r="A93" s="392">
        <v>45</v>
      </c>
      <c r="B93" s="381" t="s">
        <v>47</v>
      </c>
      <c r="J93" s="392"/>
      <c r="K93" s="381"/>
      <c r="S93" s="392"/>
      <c r="T93" s="381"/>
      <c r="AB93" s="392"/>
      <c r="AC93" s="381"/>
      <c r="AK93" s="392"/>
      <c r="AL93" s="381"/>
      <c r="AT93" s="392"/>
      <c r="AU93" s="381"/>
      <c r="BC93" s="392"/>
      <c r="BD93" s="381"/>
      <c r="BL93" s="392"/>
      <c r="BM93" s="381"/>
      <c r="BU93" s="392"/>
      <c r="BV93" s="381"/>
      <c r="CD93" s="392"/>
      <c r="CE93" s="381"/>
      <c r="CM93" s="392"/>
      <c r="CN93" s="381"/>
      <c r="CV93" s="392"/>
      <c r="CW93" s="381"/>
      <c r="DE93" s="392"/>
      <c r="DF93" s="381"/>
      <c r="DN93" s="392"/>
      <c r="DO93" s="381"/>
      <c r="DW93" s="392"/>
      <c r="DX93" s="381"/>
      <c r="EF93" s="392"/>
      <c r="EG93" s="381"/>
      <c r="EO93" s="392"/>
      <c r="EP93" s="381"/>
      <c r="EX93" s="392"/>
      <c r="EY93" s="381"/>
      <c r="FG93" s="392"/>
      <c r="FH93" s="381"/>
      <c r="FP93" s="392"/>
      <c r="FQ93" s="381"/>
      <c r="FY93" s="392"/>
      <c r="FZ93" s="381"/>
      <c r="GH93" s="392"/>
      <c r="GI93" s="381"/>
      <c r="GQ93" s="392"/>
      <c r="GR93" s="381"/>
      <c r="GZ93" s="392"/>
      <c r="HA93" s="381"/>
      <c r="HI93" s="392"/>
      <c r="HJ93" s="381"/>
      <c r="HR93" s="392"/>
      <c r="HS93" s="381"/>
      <c r="IA93" s="392"/>
      <c r="IB93" s="381"/>
      <c r="IJ93" s="392"/>
      <c r="IK93" s="381"/>
      <c r="IS93" s="392"/>
      <c r="IT93" s="381"/>
      <c r="JB93" s="392"/>
      <c r="JC93" s="381"/>
      <c r="JK93" s="392"/>
      <c r="JL93" s="381"/>
      <c r="JT93" s="392"/>
      <c r="JU93" s="381"/>
      <c r="KC93" s="392"/>
      <c r="KD93" s="381"/>
      <c r="KL93" s="392"/>
      <c r="KM93" s="381"/>
      <c r="KU93" s="392"/>
      <c r="KV93" s="381"/>
      <c r="LD93" s="392"/>
      <c r="LE93" s="381"/>
      <c r="LM93" s="392"/>
      <c r="LN93" s="381"/>
      <c r="LV93" s="392"/>
      <c r="LW93" s="381"/>
      <c r="ME93" s="392"/>
      <c r="MF93" s="381"/>
      <c r="MN93" s="392"/>
      <c r="MO93" s="381"/>
      <c r="MW93" s="392"/>
      <c r="MX93" s="381"/>
      <c r="NF93" s="392"/>
      <c r="NG93" s="381"/>
      <c r="NO93" s="392"/>
      <c r="NP93" s="381"/>
      <c r="NX93" s="392"/>
      <c r="NY93" s="381"/>
      <c r="OG93" s="392"/>
      <c r="OH93" s="381"/>
      <c r="OP93" s="392"/>
      <c r="OQ93" s="381"/>
      <c r="OY93" s="392"/>
      <c r="OZ93" s="381"/>
      <c r="PH93" s="392"/>
      <c r="PI93" s="381"/>
      <c r="PQ93" s="392"/>
      <c r="PR93" s="381"/>
      <c r="PZ93" s="392"/>
      <c r="QA93" s="381"/>
      <c r="QI93" s="392"/>
      <c r="QJ93" s="381"/>
      <c r="QR93" s="392"/>
      <c r="QS93" s="381"/>
      <c r="RA93" s="392"/>
      <c r="RB93" s="381"/>
      <c r="RJ93" s="392"/>
      <c r="RK93" s="381"/>
      <c r="RS93" s="392"/>
      <c r="RT93" s="381"/>
      <c r="SB93" s="392"/>
      <c r="SC93" s="381"/>
      <c r="SK93" s="392"/>
      <c r="SL93" s="381"/>
      <c r="ST93" s="392"/>
      <c r="SU93" s="381"/>
      <c r="TC93" s="392"/>
      <c r="TD93" s="381"/>
      <c r="TL93" s="392"/>
      <c r="TM93" s="381"/>
      <c r="TU93" s="392"/>
      <c r="TV93" s="381"/>
      <c r="UD93" s="392"/>
      <c r="UE93" s="381"/>
      <c r="UM93" s="392"/>
      <c r="UN93" s="381"/>
      <c r="UV93" s="392"/>
      <c r="UW93" s="381"/>
      <c r="VE93" s="392"/>
      <c r="VF93" s="381"/>
      <c r="VN93" s="392"/>
      <c r="VO93" s="381"/>
      <c r="VW93" s="392"/>
      <c r="VX93" s="381"/>
      <c r="WF93" s="392"/>
      <c r="WG93" s="381"/>
      <c r="WO93" s="392"/>
      <c r="WP93" s="381"/>
      <c r="WX93" s="392"/>
      <c r="WY93" s="381"/>
      <c r="XG93" s="392"/>
      <c r="XH93" s="381"/>
      <c r="XP93" s="392"/>
      <c r="XQ93" s="381"/>
      <c r="XY93" s="392"/>
      <c r="XZ93" s="381"/>
      <c r="YH93" s="392"/>
      <c r="YI93" s="381"/>
      <c r="YQ93" s="392"/>
      <c r="YR93" s="381"/>
      <c r="YZ93" s="392"/>
      <c r="ZA93" s="381"/>
      <c r="ZI93" s="392"/>
      <c r="ZJ93" s="381"/>
      <c r="ZR93" s="392"/>
      <c r="ZS93" s="381"/>
      <c r="AAA93" s="392"/>
      <c r="AAB93" s="381"/>
      <c r="AAJ93" s="392"/>
      <c r="AAK93" s="381"/>
      <c r="AAS93" s="392"/>
      <c r="AAT93" s="381"/>
      <c r="ABB93" s="392"/>
      <c r="ABC93" s="381"/>
      <c r="ABK93" s="392"/>
      <c r="ABL93" s="381"/>
      <c r="ABT93" s="392"/>
      <c r="ABU93" s="381"/>
      <c r="ACC93" s="392"/>
      <c r="ACD93" s="381"/>
      <c r="ACL93" s="392"/>
      <c r="ACM93" s="381"/>
      <c r="ACU93" s="392"/>
      <c r="ACV93" s="381"/>
      <c r="ADD93" s="392"/>
      <c r="ADE93" s="381"/>
      <c r="ADM93" s="392"/>
      <c r="ADN93" s="381"/>
      <c r="ADV93" s="392"/>
      <c r="ADW93" s="381"/>
      <c r="AEE93" s="392"/>
      <c r="AEF93" s="381"/>
      <c r="AEN93" s="392"/>
      <c r="AEO93" s="381"/>
      <c r="AEW93" s="392"/>
      <c r="AEX93" s="381"/>
      <c r="AFF93" s="392"/>
      <c r="AFG93" s="381"/>
      <c r="AFO93" s="392"/>
      <c r="AFP93" s="381"/>
      <c r="AFX93" s="392"/>
      <c r="AFY93" s="381"/>
      <c r="AGG93" s="392"/>
      <c r="AGH93" s="381"/>
      <c r="AGP93" s="392"/>
      <c r="AGQ93" s="381"/>
      <c r="AGY93" s="392"/>
      <c r="AGZ93" s="381"/>
      <c r="AHH93" s="392"/>
      <c r="AHI93" s="381"/>
      <c r="AHQ93" s="392"/>
      <c r="AHR93" s="381"/>
      <c r="AHZ93" s="392"/>
      <c r="AIA93" s="381"/>
      <c r="AII93" s="392"/>
      <c r="AIJ93" s="381"/>
      <c r="AIR93" s="392"/>
      <c r="AIS93" s="381"/>
      <c r="AJA93" s="392"/>
      <c r="AJB93" s="381"/>
      <c r="AJJ93" s="392"/>
      <c r="AJK93" s="381"/>
      <c r="AJS93" s="392"/>
      <c r="AJT93" s="381"/>
      <c r="AKB93" s="392"/>
      <c r="AKC93" s="381"/>
      <c r="AKK93" s="392"/>
      <c r="AKL93" s="381"/>
      <c r="AKT93" s="392"/>
      <c r="AKU93" s="381"/>
      <c r="ALC93" s="392"/>
      <c r="ALD93" s="381"/>
      <c r="ALL93" s="392"/>
      <c r="ALM93" s="381"/>
      <c r="ALU93" s="392"/>
      <c r="ALV93" s="381"/>
      <c r="AMD93" s="392"/>
      <c r="AME93" s="381"/>
      <c r="AMM93" s="392"/>
      <c r="AMN93" s="381"/>
      <c r="AMV93" s="392"/>
      <c r="AMW93" s="381"/>
      <c r="ANE93" s="392"/>
      <c r="ANF93" s="381"/>
      <c r="ANN93" s="392"/>
      <c r="ANO93" s="381"/>
      <c r="ANW93" s="392"/>
      <c r="ANX93" s="381"/>
      <c r="AOF93" s="392"/>
      <c r="AOG93" s="381"/>
      <c r="AOO93" s="392"/>
      <c r="AOP93" s="381"/>
      <c r="AOX93" s="392"/>
      <c r="AOY93" s="381"/>
      <c r="APG93" s="392"/>
      <c r="APH93" s="381"/>
      <c r="APP93" s="392"/>
      <c r="APQ93" s="381"/>
      <c r="APY93" s="392"/>
      <c r="APZ93" s="381"/>
      <c r="AQH93" s="392"/>
      <c r="AQI93" s="381"/>
      <c r="AQQ93" s="392"/>
      <c r="AQR93" s="381"/>
      <c r="AQZ93" s="392"/>
      <c r="ARA93" s="381"/>
      <c r="ARI93" s="392"/>
      <c r="ARJ93" s="381"/>
      <c r="ARR93" s="392"/>
      <c r="ARS93" s="381"/>
      <c r="ASA93" s="392"/>
      <c r="ASB93" s="381"/>
      <c r="ASJ93" s="392"/>
      <c r="ASK93" s="381"/>
      <c r="ASS93" s="392"/>
      <c r="AST93" s="381"/>
      <c r="ATB93" s="392"/>
      <c r="ATC93" s="381"/>
      <c r="ATK93" s="392"/>
      <c r="ATL93" s="381"/>
      <c r="ATT93" s="392"/>
      <c r="ATU93" s="381"/>
      <c r="AUC93" s="392"/>
      <c r="AUD93" s="381"/>
      <c r="AUL93" s="392"/>
      <c r="AUM93" s="381"/>
      <c r="AUU93" s="392"/>
      <c r="AUV93" s="381"/>
      <c r="AVD93" s="392"/>
      <c r="AVE93" s="381"/>
      <c r="AVM93" s="392"/>
      <c r="AVN93" s="381"/>
      <c r="AVV93" s="392"/>
      <c r="AVW93" s="381"/>
      <c r="AWE93" s="392"/>
      <c r="AWF93" s="381"/>
      <c r="AWN93" s="392"/>
      <c r="AWO93" s="381"/>
      <c r="AWW93" s="392"/>
      <c r="AWX93" s="381"/>
      <c r="AXF93" s="392"/>
      <c r="AXG93" s="381"/>
      <c r="AXO93" s="392"/>
      <c r="AXP93" s="381"/>
      <c r="AXX93" s="392"/>
      <c r="AXY93" s="381"/>
      <c r="AYG93" s="392"/>
      <c r="AYH93" s="381"/>
      <c r="AYP93" s="392"/>
      <c r="AYQ93" s="381"/>
      <c r="AYY93" s="392"/>
      <c r="AYZ93" s="381"/>
      <c r="AZH93" s="392"/>
      <c r="AZI93" s="381"/>
      <c r="AZQ93" s="392"/>
      <c r="AZR93" s="381"/>
      <c r="AZZ93" s="392"/>
      <c r="BAA93" s="381"/>
      <c r="BAI93" s="392"/>
      <c r="BAJ93" s="381"/>
      <c r="BAR93" s="392"/>
      <c r="BAS93" s="381"/>
      <c r="BBA93" s="392"/>
      <c r="BBB93" s="381"/>
      <c r="BBJ93" s="392"/>
      <c r="BBK93" s="381"/>
      <c r="BBS93" s="392"/>
      <c r="BBT93" s="381"/>
      <c r="BCB93" s="392"/>
      <c r="BCC93" s="381"/>
      <c r="BCK93" s="392"/>
      <c r="BCL93" s="381"/>
      <c r="BCT93" s="392"/>
      <c r="BCU93" s="381"/>
      <c r="BDC93" s="392"/>
      <c r="BDD93" s="381"/>
      <c r="BDL93" s="392"/>
      <c r="BDM93" s="381"/>
      <c r="BDU93" s="392"/>
      <c r="BDV93" s="381"/>
      <c r="BED93" s="392"/>
      <c r="BEE93" s="381"/>
      <c r="BEM93" s="392"/>
      <c r="BEN93" s="381"/>
      <c r="BEV93" s="392"/>
      <c r="BEW93" s="381"/>
      <c r="BFE93" s="392"/>
      <c r="BFF93" s="381"/>
      <c r="BFN93" s="392"/>
      <c r="BFO93" s="381"/>
      <c r="BFW93" s="392"/>
      <c r="BFX93" s="381"/>
      <c r="BGF93" s="392"/>
      <c r="BGG93" s="381"/>
      <c r="BGO93" s="392"/>
      <c r="BGP93" s="381"/>
      <c r="BGX93" s="392"/>
      <c r="BGY93" s="381"/>
      <c r="BHG93" s="392"/>
      <c r="BHH93" s="381"/>
      <c r="BHP93" s="392"/>
      <c r="BHQ93" s="381"/>
      <c r="BHY93" s="392"/>
      <c r="BHZ93" s="381"/>
      <c r="BIH93" s="392"/>
      <c r="BII93" s="381"/>
      <c r="BIQ93" s="392"/>
      <c r="BIR93" s="381"/>
      <c r="BIZ93" s="392"/>
      <c r="BJA93" s="381"/>
      <c r="BJI93" s="392"/>
      <c r="BJJ93" s="381"/>
      <c r="BJR93" s="392"/>
      <c r="BJS93" s="381"/>
      <c r="BKA93" s="392"/>
      <c r="BKB93" s="381"/>
      <c r="BKJ93" s="392"/>
      <c r="BKK93" s="381"/>
      <c r="BKS93" s="392"/>
      <c r="BKT93" s="381"/>
      <c r="BLB93" s="392"/>
      <c r="BLC93" s="381"/>
      <c r="BLK93" s="392"/>
      <c r="BLL93" s="381"/>
      <c r="BLT93" s="392"/>
      <c r="BLU93" s="381"/>
      <c r="BMC93" s="392"/>
      <c r="BMD93" s="381"/>
      <c r="BML93" s="392"/>
      <c r="BMM93" s="381"/>
      <c r="BMU93" s="392"/>
      <c r="BMV93" s="381"/>
      <c r="BND93" s="392"/>
      <c r="BNE93" s="381"/>
      <c r="BNM93" s="392"/>
      <c r="BNN93" s="381"/>
      <c r="BNV93" s="392"/>
      <c r="BNW93" s="381"/>
      <c r="BOE93" s="392"/>
      <c r="BOF93" s="381"/>
      <c r="BON93" s="392"/>
      <c r="BOO93" s="381"/>
      <c r="BOW93" s="392"/>
      <c r="BOX93" s="381"/>
      <c r="BPF93" s="392"/>
      <c r="BPG93" s="381"/>
      <c r="BPO93" s="392"/>
      <c r="BPP93" s="381"/>
      <c r="BPX93" s="392"/>
      <c r="BPY93" s="381"/>
      <c r="BQG93" s="392"/>
      <c r="BQH93" s="381"/>
      <c r="BQP93" s="392"/>
      <c r="BQQ93" s="381"/>
      <c r="BQY93" s="392"/>
      <c r="BQZ93" s="381"/>
      <c r="BRH93" s="392"/>
      <c r="BRI93" s="381"/>
      <c r="BRQ93" s="392"/>
      <c r="BRR93" s="381"/>
      <c r="BRZ93" s="392"/>
      <c r="BSA93" s="381"/>
      <c r="BSI93" s="392"/>
      <c r="BSJ93" s="381"/>
      <c r="BSR93" s="392"/>
      <c r="BSS93" s="381"/>
      <c r="BTA93" s="392"/>
      <c r="BTB93" s="381"/>
      <c r="BTJ93" s="392"/>
      <c r="BTK93" s="381"/>
      <c r="BTS93" s="392"/>
      <c r="BTT93" s="381"/>
      <c r="BUB93" s="392"/>
      <c r="BUC93" s="381"/>
      <c r="BUK93" s="392"/>
      <c r="BUL93" s="381"/>
      <c r="BUT93" s="392"/>
      <c r="BUU93" s="381"/>
      <c r="BVC93" s="392"/>
      <c r="BVD93" s="381"/>
      <c r="BVL93" s="392"/>
      <c r="BVM93" s="381"/>
      <c r="BVU93" s="392"/>
      <c r="BVV93" s="381"/>
      <c r="BWD93" s="392"/>
      <c r="BWE93" s="381"/>
      <c r="BWM93" s="392"/>
      <c r="BWN93" s="381"/>
      <c r="BWV93" s="392"/>
      <c r="BWW93" s="381"/>
      <c r="BXE93" s="392"/>
      <c r="BXF93" s="381"/>
      <c r="BXN93" s="392"/>
      <c r="BXO93" s="381"/>
      <c r="BXW93" s="392"/>
      <c r="BXX93" s="381"/>
      <c r="BYF93" s="392"/>
      <c r="BYG93" s="381"/>
      <c r="BYO93" s="392"/>
      <c r="BYP93" s="381"/>
      <c r="BYX93" s="392"/>
      <c r="BYY93" s="381"/>
      <c r="BZG93" s="392"/>
      <c r="BZH93" s="381"/>
      <c r="BZP93" s="392"/>
      <c r="BZQ93" s="381"/>
      <c r="BZY93" s="392"/>
      <c r="BZZ93" s="381"/>
      <c r="CAH93" s="392"/>
      <c r="CAI93" s="381"/>
      <c r="CAQ93" s="392"/>
      <c r="CAR93" s="381"/>
      <c r="CAZ93" s="392"/>
      <c r="CBA93" s="381"/>
      <c r="CBI93" s="392"/>
      <c r="CBJ93" s="381"/>
      <c r="CBR93" s="392"/>
      <c r="CBS93" s="381"/>
      <c r="CCA93" s="392"/>
      <c r="CCB93" s="381"/>
      <c r="CCJ93" s="392"/>
      <c r="CCK93" s="381"/>
      <c r="CCS93" s="392"/>
      <c r="CCT93" s="381"/>
      <c r="CDB93" s="392"/>
      <c r="CDC93" s="381"/>
      <c r="CDK93" s="392"/>
      <c r="CDL93" s="381"/>
      <c r="CDT93" s="392"/>
      <c r="CDU93" s="381"/>
      <c r="CEC93" s="392"/>
      <c r="CED93" s="381"/>
      <c r="CEL93" s="392"/>
      <c r="CEM93" s="381"/>
      <c r="CEU93" s="392"/>
      <c r="CEV93" s="381"/>
      <c r="CFD93" s="392"/>
      <c r="CFE93" s="381"/>
      <c r="CFM93" s="392"/>
      <c r="CFN93" s="381"/>
      <c r="CFV93" s="392"/>
      <c r="CFW93" s="381"/>
      <c r="CGE93" s="392"/>
      <c r="CGF93" s="381"/>
      <c r="CGN93" s="392"/>
      <c r="CGO93" s="381"/>
      <c r="CGW93" s="392"/>
      <c r="CGX93" s="381"/>
      <c r="CHF93" s="392"/>
      <c r="CHG93" s="381"/>
      <c r="CHO93" s="392"/>
      <c r="CHP93" s="381"/>
      <c r="CHX93" s="392"/>
      <c r="CHY93" s="381"/>
      <c r="CIG93" s="392"/>
      <c r="CIH93" s="381"/>
      <c r="CIP93" s="392"/>
      <c r="CIQ93" s="381"/>
      <c r="CIY93" s="392"/>
      <c r="CIZ93" s="381"/>
      <c r="CJH93" s="392"/>
      <c r="CJI93" s="381"/>
      <c r="CJQ93" s="392"/>
      <c r="CJR93" s="381"/>
      <c r="CJZ93" s="392"/>
      <c r="CKA93" s="381"/>
      <c r="CKI93" s="392"/>
      <c r="CKJ93" s="381"/>
      <c r="CKR93" s="392"/>
      <c r="CKS93" s="381"/>
      <c r="CLA93" s="392"/>
      <c r="CLB93" s="381"/>
      <c r="CLJ93" s="392"/>
      <c r="CLK93" s="381"/>
      <c r="CLS93" s="392"/>
      <c r="CLT93" s="381"/>
      <c r="CMB93" s="392"/>
      <c r="CMC93" s="381"/>
      <c r="CMK93" s="392"/>
      <c r="CML93" s="381"/>
      <c r="CMT93" s="392"/>
      <c r="CMU93" s="381"/>
      <c r="CNC93" s="392"/>
      <c r="CND93" s="381"/>
      <c r="CNL93" s="392"/>
      <c r="CNM93" s="381"/>
      <c r="CNU93" s="392"/>
      <c r="CNV93" s="381"/>
      <c r="COD93" s="392"/>
      <c r="COE93" s="381"/>
      <c r="COM93" s="392"/>
      <c r="CON93" s="381"/>
      <c r="COV93" s="392"/>
      <c r="COW93" s="381"/>
      <c r="CPE93" s="392"/>
      <c r="CPF93" s="381"/>
      <c r="CPN93" s="392"/>
      <c r="CPO93" s="381"/>
      <c r="CPW93" s="392"/>
      <c r="CPX93" s="381"/>
      <c r="CQF93" s="392"/>
      <c r="CQG93" s="381"/>
      <c r="CQO93" s="392"/>
      <c r="CQP93" s="381"/>
      <c r="CQX93" s="392"/>
      <c r="CQY93" s="381"/>
      <c r="CRG93" s="392"/>
      <c r="CRH93" s="381"/>
      <c r="CRP93" s="392"/>
      <c r="CRQ93" s="381"/>
      <c r="CRY93" s="392"/>
      <c r="CRZ93" s="381"/>
      <c r="CSH93" s="392"/>
      <c r="CSI93" s="381"/>
      <c r="CSQ93" s="392"/>
      <c r="CSR93" s="381"/>
      <c r="CSZ93" s="392"/>
      <c r="CTA93" s="381"/>
      <c r="CTI93" s="392"/>
      <c r="CTJ93" s="381"/>
      <c r="CTR93" s="392"/>
      <c r="CTS93" s="381"/>
      <c r="CUA93" s="392"/>
      <c r="CUB93" s="381"/>
      <c r="CUJ93" s="392"/>
      <c r="CUK93" s="381"/>
      <c r="CUS93" s="392"/>
      <c r="CUT93" s="381"/>
      <c r="CVB93" s="392"/>
      <c r="CVC93" s="381"/>
      <c r="CVK93" s="392"/>
      <c r="CVL93" s="381"/>
      <c r="CVT93" s="392"/>
      <c r="CVU93" s="381"/>
      <c r="CWC93" s="392"/>
      <c r="CWD93" s="381"/>
      <c r="CWL93" s="392"/>
      <c r="CWM93" s="381"/>
      <c r="CWU93" s="392"/>
      <c r="CWV93" s="381"/>
      <c r="CXD93" s="392"/>
      <c r="CXE93" s="381"/>
      <c r="CXM93" s="392"/>
      <c r="CXN93" s="381"/>
      <c r="CXV93" s="392"/>
      <c r="CXW93" s="381"/>
      <c r="CYE93" s="392"/>
      <c r="CYF93" s="381"/>
      <c r="CYN93" s="392"/>
      <c r="CYO93" s="381"/>
      <c r="CYW93" s="392"/>
      <c r="CYX93" s="381"/>
      <c r="CZF93" s="392"/>
      <c r="CZG93" s="381"/>
      <c r="CZO93" s="392"/>
      <c r="CZP93" s="381"/>
      <c r="CZX93" s="392"/>
      <c r="CZY93" s="381"/>
      <c r="DAG93" s="392"/>
      <c r="DAH93" s="381"/>
      <c r="DAP93" s="392"/>
      <c r="DAQ93" s="381"/>
      <c r="DAY93" s="392"/>
      <c r="DAZ93" s="381"/>
      <c r="DBH93" s="392"/>
      <c r="DBI93" s="381"/>
      <c r="DBQ93" s="392"/>
      <c r="DBR93" s="381"/>
      <c r="DBZ93" s="392"/>
      <c r="DCA93" s="381"/>
      <c r="DCI93" s="392"/>
      <c r="DCJ93" s="381"/>
      <c r="DCR93" s="392"/>
      <c r="DCS93" s="381"/>
      <c r="DDA93" s="392"/>
      <c r="DDB93" s="381"/>
      <c r="DDJ93" s="392"/>
      <c r="DDK93" s="381"/>
      <c r="DDS93" s="392"/>
      <c r="DDT93" s="381"/>
      <c r="DEB93" s="392"/>
      <c r="DEC93" s="381"/>
      <c r="DEK93" s="392"/>
      <c r="DEL93" s="381"/>
      <c r="DET93" s="392"/>
      <c r="DEU93" s="381"/>
      <c r="DFC93" s="392"/>
      <c r="DFD93" s="381"/>
      <c r="DFL93" s="392"/>
      <c r="DFM93" s="381"/>
      <c r="DFU93" s="392"/>
      <c r="DFV93" s="381"/>
      <c r="DGD93" s="392"/>
      <c r="DGE93" s="381"/>
      <c r="DGM93" s="392"/>
      <c r="DGN93" s="381"/>
      <c r="DGV93" s="392"/>
      <c r="DGW93" s="381"/>
      <c r="DHE93" s="392"/>
      <c r="DHF93" s="381"/>
      <c r="DHN93" s="392"/>
      <c r="DHO93" s="381"/>
      <c r="DHW93" s="392"/>
      <c r="DHX93" s="381"/>
      <c r="DIF93" s="392"/>
      <c r="DIG93" s="381"/>
      <c r="DIO93" s="392"/>
      <c r="DIP93" s="381"/>
      <c r="DIX93" s="392"/>
      <c r="DIY93" s="381"/>
      <c r="DJG93" s="392"/>
      <c r="DJH93" s="381"/>
      <c r="DJP93" s="392"/>
      <c r="DJQ93" s="381"/>
      <c r="DJY93" s="392"/>
      <c r="DJZ93" s="381"/>
      <c r="DKH93" s="392"/>
      <c r="DKI93" s="381"/>
      <c r="DKQ93" s="392"/>
      <c r="DKR93" s="381"/>
      <c r="DKZ93" s="392"/>
      <c r="DLA93" s="381"/>
      <c r="DLI93" s="392"/>
      <c r="DLJ93" s="381"/>
      <c r="DLR93" s="392"/>
      <c r="DLS93" s="381"/>
      <c r="DMA93" s="392"/>
      <c r="DMB93" s="381"/>
      <c r="DMJ93" s="392"/>
      <c r="DMK93" s="381"/>
      <c r="DMS93" s="392"/>
      <c r="DMT93" s="381"/>
      <c r="DNB93" s="392"/>
      <c r="DNC93" s="381"/>
      <c r="DNK93" s="392"/>
      <c r="DNL93" s="381"/>
      <c r="DNT93" s="392"/>
      <c r="DNU93" s="381"/>
      <c r="DOC93" s="392"/>
      <c r="DOD93" s="381"/>
      <c r="DOL93" s="392"/>
      <c r="DOM93" s="381"/>
      <c r="DOU93" s="392"/>
      <c r="DOV93" s="381"/>
      <c r="DPD93" s="392"/>
      <c r="DPE93" s="381"/>
      <c r="DPM93" s="392"/>
      <c r="DPN93" s="381"/>
      <c r="DPV93" s="392"/>
      <c r="DPW93" s="381"/>
      <c r="DQE93" s="392"/>
      <c r="DQF93" s="381"/>
      <c r="DQN93" s="392"/>
      <c r="DQO93" s="381"/>
      <c r="DQW93" s="392"/>
      <c r="DQX93" s="381"/>
      <c r="DRF93" s="392"/>
      <c r="DRG93" s="381"/>
      <c r="DRO93" s="392"/>
      <c r="DRP93" s="381"/>
      <c r="DRX93" s="392"/>
      <c r="DRY93" s="381"/>
      <c r="DSG93" s="392"/>
      <c r="DSH93" s="381"/>
      <c r="DSP93" s="392"/>
      <c r="DSQ93" s="381"/>
      <c r="DSY93" s="392"/>
      <c r="DSZ93" s="381"/>
      <c r="DTH93" s="392"/>
      <c r="DTI93" s="381"/>
      <c r="DTQ93" s="392"/>
      <c r="DTR93" s="381"/>
      <c r="DTZ93" s="392"/>
      <c r="DUA93" s="381"/>
      <c r="DUI93" s="392"/>
      <c r="DUJ93" s="381"/>
      <c r="DUR93" s="392"/>
      <c r="DUS93" s="381"/>
      <c r="DVA93" s="392"/>
      <c r="DVB93" s="381"/>
      <c r="DVJ93" s="392"/>
      <c r="DVK93" s="381"/>
      <c r="DVS93" s="392"/>
      <c r="DVT93" s="381"/>
      <c r="DWB93" s="392"/>
      <c r="DWC93" s="381"/>
      <c r="DWK93" s="392"/>
      <c r="DWL93" s="381"/>
      <c r="DWT93" s="392"/>
      <c r="DWU93" s="381"/>
      <c r="DXC93" s="392"/>
      <c r="DXD93" s="381"/>
      <c r="DXL93" s="392"/>
      <c r="DXM93" s="381"/>
      <c r="DXU93" s="392"/>
      <c r="DXV93" s="381"/>
      <c r="DYD93" s="392"/>
      <c r="DYE93" s="381"/>
      <c r="DYM93" s="392"/>
      <c r="DYN93" s="381"/>
      <c r="DYV93" s="392"/>
      <c r="DYW93" s="381"/>
      <c r="DZE93" s="392"/>
      <c r="DZF93" s="381"/>
      <c r="DZN93" s="392"/>
      <c r="DZO93" s="381"/>
      <c r="DZW93" s="392"/>
      <c r="DZX93" s="381"/>
      <c r="EAF93" s="392"/>
      <c r="EAG93" s="381"/>
      <c r="EAO93" s="392"/>
      <c r="EAP93" s="381"/>
      <c r="EAX93" s="392"/>
      <c r="EAY93" s="381"/>
      <c r="EBG93" s="392"/>
      <c r="EBH93" s="381"/>
      <c r="EBP93" s="392"/>
      <c r="EBQ93" s="381"/>
      <c r="EBY93" s="392"/>
      <c r="EBZ93" s="381"/>
      <c r="ECH93" s="392"/>
      <c r="ECI93" s="381"/>
      <c r="ECQ93" s="392"/>
      <c r="ECR93" s="381"/>
      <c r="ECZ93" s="392"/>
      <c r="EDA93" s="381"/>
      <c r="EDI93" s="392"/>
      <c r="EDJ93" s="381"/>
      <c r="EDR93" s="392"/>
      <c r="EDS93" s="381"/>
      <c r="EEA93" s="392"/>
      <c r="EEB93" s="381"/>
      <c r="EEJ93" s="392"/>
      <c r="EEK93" s="381"/>
      <c r="EES93" s="392"/>
      <c r="EET93" s="381"/>
      <c r="EFB93" s="392"/>
      <c r="EFC93" s="381"/>
      <c r="EFK93" s="392"/>
      <c r="EFL93" s="381"/>
      <c r="EFT93" s="392"/>
      <c r="EFU93" s="381"/>
      <c r="EGC93" s="392"/>
      <c r="EGD93" s="381"/>
      <c r="EGL93" s="392"/>
      <c r="EGM93" s="381"/>
      <c r="EGU93" s="392"/>
      <c r="EGV93" s="381"/>
      <c r="EHD93" s="392"/>
      <c r="EHE93" s="381"/>
      <c r="EHM93" s="392"/>
      <c r="EHN93" s="381"/>
      <c r="EHV93" s="392"/>
      <c r="EHW93" s="381"/>
      <c r="EIE93" s="392"/>
      <c r="EIF93" s="381"/>
      <c r="EIN93" s="392"/>
      <c r="EIO93" s="381"/>
      <c r="EIW93" s="392"/>
      <c r="EIX93" s="381"/>
      <c r="EJF93" s="392"/>
      <c r="EJG93" s="381"/>
      <c r="EJO93" s="392"/>
      <c r="EJP93" s="381"/>
      <c r="EJX93" s="392"/>
      <c r="EJY93" s="381"/>
      <c r="EKG93" s="392"/>
      <c r="EKH93" s="381"/>
      <c r="EKP93" s="392"/>
      <c r="EKQ93" s="381"/>
      <c r="EKY93" s="392"/>
      <c r="EKZ93" s="381"/>
      <c r="ELH93" s="392"/>
      <c r="ELI93" s="381"/>
      <c r="ELQ93" s="392"/>
      <c r="ELR93" s="381"/>
      <c r="ELZ93" s="392"/>
      <c r="EMA93" s="381"/>
      <c r="EMI93" s="392"/>
      <c r="EMJ93" s="381"/>
      <c r="EMR93" s="392"/>
      <c r="EMS93" s="381"/>
      <c r="ENA93" s="392"/>
      <c r="ENB93" s="381"/>
      <c r="ENJ93" s="392"/>
      <c r="ENK93" s="381"/>
      <c r="ENS93" s="392"/>
      <c r="ENT93" s="381"/>
      <c r="EOB93" s="392"/>
      <c r="EOC93" s="381"/>
      <c r="EOK93" s="392"/>
      <c r="EOL93" s="381"/>
      <c r="EOT93" s="392"/>
      <c r="EOU93" s="381"/>
      <c r="EPC93" s="392"/>
      <c r="EPD93" s="381"/>
      <c r="EPL93" s="392"/>
      <c r="EPM93" s="381"/>
      <c r="EPU93" s="392"/>
      <c r="EPV93" s="381"/>
      <c r="EQD93" s="392"/>
      <c r="EQE93" s="381"/>
      <c r="EQM93" s="392"/>
      <c r="EQN93" s="381"/>
      <c r="EQV93" s="392"/>
      <c r="EQW93" s="381"/>
      <c r="ERE93" s="392"/>
      <c r="ERF93" s="381"/>
      <c r="ERN93" s="392"/>
      <c r="ERO93" s="381"/>
      <c r="ERW93" s="392"/>
      <c r="ERX93" s="381"/>
      <c r="ESF93" s="392"/>
      <c r="ESG93" s="381"/>
      <c r="ESO93" s="392"/>
      <c r="ESP93" s="381"/>
      <c r="ESX93" s="392"/>
      <c r="ESY93" s="381"/>
      <c r="ETG93" s="392"/>
      <c r="ETH93" s="381"/>
      <c r="ETP93" s="392"/>
      <c r="ETQ93" s="381"/>
      <c r="ETY93" s="392"/>
      <c r="ETZ93" s="381"/>
      <c r="EUH93" s="392"/>
      <c r="EUI93" s="381"/>
      <c r="EUQ93" s="392"/>
      <c r="EUR93" s="381"/>
      <c r="EUZ93" s="392"/>
      <c r="EVA93" s="381"/>
      <c r="EVI93" s="392"/>
      <c r="EVJ93" s="381"/>
      <c r="EVR93" s="392"/>
      <c r="EVS93" s="381"/>
      <c r="EWA93" s="392"/>
      <c r="EWB93" s="381"/>
      <c r="EWJ93" s="392"/>
      <c r="EWK93" s="381"/>
      <c r="EWS93" s="392"/>
      <c r="EWT93" s="381"/>
      <c r="EXB93" s="392"/>
      <c r="EXC93" s="381"/>
      <c r="EXK93" s="392"/>
      <c r="EXL93" s="381"/>
      <c r="EXT93" s="392"/>
      <c r="EXU93" s="381"/>
      <c r="EYC93" s="392"/>
      <c r="EYD93" s="381"/>
      <c r="EYL93" s="392"/>
      <c r="EYM93" s="381"/>
      <c r="EYU93" s="392"/>
      <c r="EYV93" s="381"/>
      <c r="EZD93" s="392"/>
      <c r="EZE93" s="381"/>
      <c r="EZM93" s="392"/>
      <c r="EZN93" s="381"/>
      <c r="EZV93" s="392"/>
      <c r="EZW93" s="381"/>
      <c r="FAE93" s="392"/>
      <c r="FAF93" s="381"/>
      <c r="FAN93" s="392"/>
      <c r="FAO93" s="381"/>
      <c r="FAW93" s="392"/>
      <c r="FAX93" s="381"/>
      <c r="FBF93" s="392"/>
      <c r="FBG93" s="381"/>
      <c r="FBO93" s="392"/>
      <c r="FBP93" s="381"/>
      <c r="FBX93" s="392"/>
      <c r="FBY93" s="381"/>
      <c r="FCG93" s="392"/>
      <c r="FCH93" s="381"/>
      <c r="FCP93" s="392"/>
      <c r="FCQ93" s="381"/>
      <c r="FCY93" s="392"/>
      <c r="FCZ93" s="381"/>
      <c r="FDH93" s="392"/>
      <c r="FDI93" s="381"/>
      <c r="FDQ93" s="392"/>
      <c r="FDR93" s="381"/>
      <c r="FDZ93" s="392"/>
      <c r="FEA93" s="381"/>
      <c r="FEI93" s="392"/>
      <c r="FEJ93" s="381"/>
      <c r="FER93" s="392"/>
      <c r="FES93" s="381"/>
      <c r="FFA93" s="392"/>
      <c r="FFB93" s="381"/>
      <c r="FFJ93" s="392"/>
      <c r="FFK93" s="381"/>
      <c r="FFS93" s="392"/>
      <c r="FFT93" s="381"/>
      <c r="FGB93" s="392"/>
      <c r="FGC93" s="381"/>
      <c r="FGK93" s="392"/>
      <c r="FGL93" s="381"/>
      <c r="FGT93" s="392"/>
      <c r="FGU93" s="381"/>
      <c r="FHC93" s="392"/>
      <c r="FHD93" s="381"/>
      <c r="FHL93" s="392"/>
      <c r="FHM93" s="381"/>
      <c r="FHU93" s="392"/>
      <c r="FHV93" s="381"/>
      <c r="FID93" s="392"/>
      <c r="FIE93" s="381"/>
      <c r="FIM93" s="392"/>
      <c r="FIN93" s="381"/>
      <c r="FIV93" s="392"/>
      <c r="FIW93" s="381"/>
      <c r="FJE93" s="392"/>
      <c r="FJF93" s="381"/>
      <c r="FJN93" s="392"/>
      <c r="FJO93" s="381"/>
      <c r="FJW93" s="392"/>
      <c r="FJX93" s="381"/>
      <c r="FKF93" s="392"/>
      <c r="FKG93" s="381"/>
      <c r="FKO93" s="392"/>
      <c r="FKP93" s="381"/>
      <c r="FKX93" s="392"/>
      <c r="FKY93" s="381"/>
      <c r="FLG93" s="392"/>
      <c r="FLH93" s="381"/>
      <c r="FLP93" s="392"/>
      <c r="FLQ93" s="381"/>
      <c r="FLY93" s="392"/>
      <c r="FLZ93" s="381"/>
      <c r="FMH93" s="392"/>
      <c r="FMI93" s="381"/>
      <c r="FMQ93" s="392"/>
      <c r="FMR93" s="381"/>
      <c r="FMZ93" s="392"/>
      <c r="FNA93" s="381"/>
      <c r="FNI93" s="392"/>
      <c r="FNJ93" s="381"/>
      <c r="FNR93" s="392"/>
      <c r="FNS93" s="381"/>
      <c r="FOA93" s="392"/>
      <c r="FOB93" s="381"/>
      <c r="FOJ93" s="392"/>
      <c r="FOK93" s="381"/>
      <c r="FOS93" s="392"/>
      <c r="FOT93" s="381"/>
      <c r="FPB93" s="392"/>
      <c r="FPC93" s="381"/>
      <c r="FPK93" s="392"/>
      <c r="FPL93" s="381"/>
      <c r="FPT93" s="392"/>
      <c r="FPU93" s="381"/>
      <c r="FQC93" s="392"/>
      <c r="FQD93" s="381"/>
      <c r="FQL93" s="392"/>
      <c r="FQM93" s="381"/>
      <c r="FQU93" s="392"/>
      <c r="FQV93" s="381"/>
      <c r="FRD93" s="392"/>
      <c r="FRE93" s="381"/>
      <c r="FRM93" s="392"/>
      <c r="FRN93" s="381"/>
      <c r="FRV93" s="392"/>
      <c r="FRW93" s="381"/>
      <c r="FSE93" s="392"/>
      <c r="FSF93" s="381"/>
      <c r="FSN93" s="392"/>
      <c r="FSO93" s="381"/>
      <c r="FSW93" s="392"/>
      <c r="FSX93" s="381"/>
      <c r="FTF93" s="392"/>
      <c r="FTG93" s="381"/>
      <c r="FTO93" s="392"/>
      <c r="FTP93" s="381"/>
      <c r="FTX93" s="392"/>
      <c r="FTY93" s="381"/>
      <c r="FUG93" s="392"/>
      <c r="FUH93" s="381"/>
      <c r="FUP93" s="392"/>
      <c r="FUQ93" s="381"/>
      <c r="FUY93" s="392"/>
      <c r="FUZ93" s="381"/>
      <c r="FVH93" s="392"/>
      <c r="FVI93" s="381"/>
      <c r="FVQ93" s="392"/>
      <c r="FVR93" s="381"/>
      <c r="FVZ93" s="392"/>
      <c r="FWA93" s="381"/>
      <c r="FWI93" s="392"/>
      <c r="FWJ93" s="381"/>
      <c r="FWR93" s="392"/>
      <c r="FWS93" s="381"/>
      <c r="FXA93" s="392"/>
      <c r="FXB93" s="381"/>
      <c r="FXJ93" s="392"/>
      <c r="FXK93" s="381"/>
      <c r="FXS93" s="392"/>
      <c r="FXT93" s="381"/>
      <c r="FYB93" s="392"/>
      <c r="FYC93" s="381"/>
      <c r="FYK93" s="392"/>
      <c r="FYL93" s="381"/>
      <c r="FYT93" s="392"/>
      <c r="FYU93" s="381"/>
      <c r="FZC93" s="392"/>
      <c r="FZD93" s="381"/>
      <c r="FZL93" s="392"/>
      <c r="FZM93" s="381"/>
      <c r="FZU93" s="392"/>
      <c r="FZV93" s="381"/>
      <c r="GAD93" s="392"/>
      <c r="GAE93" s="381"/>
      <c r="GAM93" s="392"/>
      <c r="GAN93" s="381"/>
      <c r="GAV93" s="392"/>
      <c r="GAW93" s="381"/>
      <c r="GBE93" s="392"/>
      <c r="GBF93" s="381"/>
      <c r="GBN93" s="392"/>
      <c r="GBO93" s="381"/>
      <c r="GBW93" s="392"/>
      <c r="GBX93" s="381"/>
      <c r="GCF93" s="392"/>
      <c r="GCG93" s="381"/>
      <c r="GCO93" s="392"/>
      <c r="GCP93" s="381"/>
      <c r="GCX93" s="392"/>
      <c r="GCY93" s="381"/>
      <c r="GDG93" s="392"/>
      <c r="GDH93" s="381"/>
      <c r="GDP93" s="392"/>
      <c r="GDQ93" s="381"/>
      <c r="GDY93" s="392"/>
      <c r="GDZ93" s="381"/>
      <c r="GEH93" s="392"/>
      <c r="GEI93" s="381"/>
      <c r="GEQ93" s="392"/>
      <c r="GER93" s="381"/>
      <c r="GEZ93" s="392"/>
      <c r="GFA93" s="381"/>
      <c r="GFI93" s="392"/>
      <c r="GFJ93" s="381"/>
      <c r="GFR93" s="392"/>
      <c r="GFS93" s="381"/>
      <c r="GGA93" s="392"/>
      <c r="GGB93" s="381"/>
      <c r="GGJ93" s="392"/>
      <c r="GGK93" s="381"/>
      <c r="GGS93" s="392"/>
      <c r="GGT93" s="381"/>
      <c r="GHB93" s="392"/>
      <c r="GHC93" s="381"/>
      <c r="GHK93" s="392"/>
      <c r="GHL93" s="381"/>
      <c r="GHT93" s="392"/>
      <c r="GHU93" s="381"/>
      <c r="GIC93" s="392"/>
      <c r="GID93" s="381"/>
      <c r="GIL93" s="392"/>
      <c r="GIM93" s="381"/>
      <c r="GIU93" s="392"/>
      <c r="GIV93" s="381"/>
      <c r="GJD93" s="392"/>
      <c r="GJE93" s="381"/>
      <c r="GJM93" s="392"/>
      <c r="GJN93" s="381"/>
      <c r="GJV93" s="392"/>
      <c r="GJW93" s="381"/>
      <c r="GKE93" s="392"/>
      <c r="GKF93" s="381"/>
      <c r="GKN93" s="392"/>
      <c r="GKO93" s="381"/>
      <c r="GKW93" s="392"/>
      <c r="GKX93" s="381"/>
      <c r="GLF93" s="392"/>
      <c r="GLG93" s="381"/>
      <c r="GLO93" s="392"/>
      <c r="GLP93" s="381"/>
      <c r="GLX93" s="392"/>
      <c r="GLY93" s="381"/>
      <c r="GMG93" s="392"/>
      <c r="GMH93" s="381"/>
      <c r="GMP93" s="392"/>
      <c r="GMQ93" s="381"/>
      <c r="GMY93" s="392"/>
      <c r="GMZ93" s="381"/>
      <c r="GNH93" s="392"/>
      <c r="GNI93" s="381"/>
      <c r="GNQ93" s="392"/>
      <c r="GNR93" s="381"/>
      <c r="GNZ93" s="392"/>
      <c r="GOA93" s="381"/>
      <c r="GOI93" s="392"/>
      <c r="GOJ93" s="381"/>
      <c r="GOR93" s="392"/>
      <c r="GOS93" s="381"/>
      <c r="GPA93" s="392"/>
      <c r="GPB93" s="381"/>
      <c r="GPJ93" s="392"/>
      <c r="GPK93" s="381"/>
      <c r="GPS93" s="392"/>
      <c r="GPT93" s="381"/>
      <c r="GQB93" s="392"/>
      <c r="GQC93" s="381"/>
      <c r="GQK93" s="392"/>
      <c r="GQL93" s="381"/>
      <c r="GQT93" s="392"/>
      <c r="GQU93" s="381"/>
      <c r="GRC93" s="392"/>
      <c r="GRD93" s="381"/>
      <c r="GRL93" s="392"/>
      <c r="GRM93" s="381"/>
      <c r="GRU93" s="392"/>
      <c r="GRV93" s="381"/>
      <c r="GSD93" s="392"/>
      <c r="GSE93" s="381"/>
      <c r="GSM93" s="392"/>
      <c r="GSN93" s="381"/>
      <c r="GSV93" s="392"/>
      <c r="GSW93" s="381"/>
      <c r="GTE93" s="392"/>
      <c r="GTF93" s="381"/>
      <c r="GTN93" s="392"/>
      <c r="GTO93" s="381"/>
      <c r="GTW93" s="392"/>
      <c r="GTX93" s="381"/>
      <c r="GUF93" s="392"/>
      <c r="GUG93" s="381"/>
      <c r="GUO93" s="392"/>
      <c r="GUP93" s="381"/>
      <c r="GUX93" s="392"/>
      <c r="GUY93" s="381"/>
      <c r="GVG93" s="392"/>
      <c r="GVH93" s="381"/>
      <c r="GVP93" s="392"/>
      <c r="GVQ93" s="381"/>
      <c r="GVY93" s="392"/>
      <c r="GVZ93" s="381"/>
      <c r="GWH93" s="392"/>
      <c r="GWI93" s="381"/>
      <c r="GWQ93" s="392"/>
      <c r="GWR93" s="381"/>
      <c r="GWZ93" s="392"/>
      <c r="GXA93" s="381"/>
      <c r="GXI93" s="392"/>
      <c r="GXJ93" s="381"/>
      <c r="GXR93" s="392"/>
      <c r="GXS93" s="381"/>
      <c r="GYA93" s="392"/>
      <c r="GYB93" s="381"/>
      <c r="GYJ93" s="392"/>
      <c r="GYK93" s="381"/>
      <c r="GYS93" s="392"/>
      <c r="GYT93" s="381"/>
      <c r="GZB93" s="392"/>
      <c r="GZC93" s="381"/>
      <c r="GZK93" s="392"/>
      <c r="GZL93" s="381"/>
      <c r="GZT93" s="392"/>
      <c r="GZU93" s="381"/>
      <c r="HAC93" s="392"/>
      <c r="HAD93" s="381"/>
      <c r="HAL93" s="392"/>
      <c r="HAM93" s="381"/>
      <c r="HAU93" s="392"/>
      <c r="HAV93" s="381"/>
      <c r="HBD93" s="392"/>
      <c r="HBE93" s="381"/>
      <c r="HBM93" s="392"/>
      <c r="HBN93" s="381"/>
      <c r="HBV93" s="392"/>
      <c r="HBW93" s="381"/>
      <c r="HCE93" s="392"/>
      <c r="HCF93" s="381"/>
      <c r="HCN93" s="392"/>
      <c r="HCO93" s="381"/>
      <c r="HCW93" s="392"/>
      <c r="HCX93" s="381"/>
      <c r="HDF93" s="392"/>
      <c r="HDG93" s="381"/>
      <c r="HDO93" s="392"/>
      <c r="HDP93" s="381"/>
      <c r="HDX93" s="392"/>
      <c r="HDY93" s="381"/>
      <c r="HEG93" s="392"/>
      <c r="HEH93" s="381"/>
      <c r="HEP93" s="392"/>
      <c r="HEQ93" s="381"/>
      <c r="HEY93" s="392"/>
      <c r="HEZ93" s="381"/>
      <c r="HFH93" s="392"/>
      <c r="HFI93" s="381"/>
      <c r="HFQ93" s="392"/>
      <c r="HFR93" s="381"/>
      <c r="HFZ93" s="392"/>
      <c r="HGA93" s="381"/>
      <c r="HGI93" s="392"/>
      <c r="HGJ93" s="381"/>
      <c r="HGR93" s="392"/>
      <c r="HGS93" s="381"/>
      <c r="HHA93" s="392"/>
      <c r="HHB93" s="381"/>
      <c r="HHJ93" s="392"/>
      <c r="HHK93" s="381"/>
      <c r="HHS93" s="392"/>
      <c r="HHT93" s="381"/>
      <c r="HIB93" s="392"/>
      <c r="HIC93" s="381"/>
      <c r="HIK93" s="392"/>
      <c r="HIL93" s="381"/>
      <c r="HIT93" s="392"/>
      <c r="HIU93" s="381"/>
      <c r="HJC93" s="392"/>
      <c r="HJD93" s="381"/>
      <c r="HJL93" s="392"/>
      <c r="HJM93" s="381"/>
      <c r="HJU93" s="392"/>
      <c r="HJV93" s="381"/>
      <c r="HKD93" s="392"/>
      <c r="HKE93" s="381"/>
      <c r="HKM93" s="392"/>
      <c r="HKN93" s="381"/>
      <c r="HKV93" s="392"/>
      <c r="HKW93" s="381"/>
      <c r="HLE93" s="392"/>
      <c r="HLF93" s="381"/>
      <c r="HLN93" s="392"/>
      <c r="HLO93" s="381"/>
      <c r="HLW93" s="392"/>
      <c r="HLX93" s="381"/>
      <c r="HMF93" s="392"/>
      <c r="HMG93" s="381"/>
      <c r="HMO93" s="392"/>
      <c r="HMP93" s="381"/>
      <c r="HMX93" s="392"/>
      <c r="HMY93" s="381"/>
      <c r="HNG93" s="392"/>
      <c r="HNH93" s="381"/>
      <c r="HNP93" s="392"/>
      <c r="HNQ93" s="381"/>
      <c r="HNY93" s="392"/>
      <c r="HNZ93" s="381"/>
      <c r="HOH93" s="392"/>
      <c r="HOI93" s="381"/>
      <c r="HOQ93" s="392"/>
      <c r="HOR93" s="381"/>
      <c r="HOZ93" s="392"/>
      <c r="HPA93" s="381"/>
      <c r="HPI93" s="392"/>
      <c r="HPJ93" s="381"/>
      <c r="HPR93" s="392"/>
      <c r="HPS93" s="381"/>
      <c r="HQA93" s="392"/>
      <c r="HQB93" s="381"/>
      <c r="HQJ93" s="392"/>
      <c r="HQK93" s="381"/>
      <c r="HQS93" s="392"/>
      <c r="HQT93" s="381"/>
      <c r="HRB93" s="392"/>
      <c r="HRC93" s="381"/>
      <c r="HRK93" s="392"/>
      <c r="HRL93" s="381"/>
      <c r="HRT93" s="392"/>
      <c r="HRU93" s="381"/>
      <c r="HSC93" s="392"/>
      <c r="HSD93" s="381"/>
      <c r="HSL93" s="392"/>
      <c r="HSM93" s="381"/>
      <c r="HSU93" s="392"/>
      <c r="HSV93" s="381"/>
      <c r="HTD93" s="392"/>
      <c r="HTE93" s="381"/>
      <c r="HTM93" s="392"/>
      <c r="HTN93" s="381"/>
      <c r="HTV93" s="392"/>
      <c r="HTW93" s="381"/>
      <c r="HUE93" s="392"/>
      <c r="HUF93" s="381"/>
      <c r="HUN93" s="392"/>
      <c r="HUO93" s="381"/>
      <c r="HUW93" s="392"/>
      <c r="HUX93" s="381"/>
      <c r="HVF93" s="392"/>
      <c r="HVG93" s="381"/>
      <c r="HVO93" s="392"/>
      <c r="HVP93" s="381"/>
      <c r="HVX93" s="392"/>
      <c r="HVY93" s="381"/>
      <c r="HWG93" s="392"/>
      <c r="HWH93" s="381"/>
      <c r="HWP93" s="392"/>
      <c r="HWQ93" s="381"/>
      <c r="HWY93" s="392"/>
      <c r="HWZ93" s="381"/>
      <c r="HXH93" s="392"/>
      <c r="HXI93" s="381"/>
      <c r="HXQ93" s="392"/>
      <c r="HXR93" s="381"/>
      <c r="HXZ93" s="392"/>
      <c r="HYA93" s="381"/>
      <c r="HYI93" s="392"/>
      <c r="HYJ93" s="381"/>
      <c r="HYR93" s="392"/>
      <c r="HYS93" s="381"/>
      <c r="HZA93" s="392"/>
      <c r="HZB93" s="381"/>
      <c r="HZJ93" s="392"/>
      <c r="HZK93" s="381"/>
      <c r="HZS93" s="392"/>
      <c r="HZT93" s="381"/>
      <c r="IAB93" s="392"/>
      <c r="IAC93" s="381"/>
      <c r="IAK93" s="392"/>
      <c r="IAL93" s="381"/>
      <c r="IAT93" s="392"/>
      <c r="IAU93" s="381"/>
      <c r="IBC93" s="392"/>
      <c r="IBD93" s="381"/>
      <c r="IBL93" s="392"/>
      <c r="IBM93" s="381"/>
      <c r="IBU93" s="392"/>
      <c r="IBV93" s="381"/>
      <c r="ICD93" s="392"/>
      <c r="ICE93" s="381"/>
      <c r="ICM93" s="392"/>
      <c r="ICN93" s="381"/>
      <c r="ICV93" s="392"/>
      <c r="ICW93" s="381"/>
      <c r="IDE93" s="392"/>
      <c r="IDF93" s="381"/>
      <c r="IDN93" s="392"/>
      <c r="IDO93" s="381"/>
      <c r="IDW93" s="392"/>
      <c r="IDX93" s="381"/>
      <c r="IEF93" s="392"/>
      <c r="IEG93" s="381"/>
      <c r="IEO93" s="392"/>
      <c r="IEP93" s="381"/>
      <c r="IEX93" s="392"/>
      <c r="IEY93" s="381"/>
      <c r="IFG93" s="392"/>
      <c r="IFH93" s="381"/>
      <c r="IFP93" s="392"/>
      <c r="IFQ93" s="381"/>
      <c r="IFY93" s="392"/>
      <c r="IFZ93" s="381"/>
      <c r="IGH93" s="392"/>
      <c r="IGI93" s="381"/>
      <c r="IGQ93" s="392"/>
      <c r="IGR93" s="381"/>
      <c r="IGZ93" s="392"/>
      <c r="IHA93" s="381"/>
      <c r="IHI93" s="392"/>
      <c r="IHJ93" s="381"/>
      <c r="IHR93" s="392"/>
      <c r="IHS93" s="381"/>
      <c r="IIA93" s="392"/>
      <c r="IIB93" s="381"/>
      <c r="IIJ93" s="392"/>
      <c r="IIK93" s="381"/>
      <c r="IIS93" s="392"/>
      <c r="IIT93" s="381"/>
      <c r="IJB93" s="392"/>
      <c r="IJC93" s="381"/>
      <c r="IJK93" s="392"/>
      <c r="IJL93" s="381"/>
      <c r="IJT93" s="392"/>
      <c r="IJU93" s="381"/>
      <c r="IKC93" s="392"/>
      <c r="IKD93" s="381"/>
      <c r="IKL93" s="392"/>
      <c r="IKM93" s="381"/>
      <c r="IKU93" s="392"/>
      <c r="IKV93" s="381"/>
      <c r="ILD93" s="392"/>
      <c r="ILE93" s="381"/>
      <c r="ILM93" s="392"/>
      <c r="ILN93" s="381"/>
      <c r="ILV93" s="392"/>
      <c r="ILW93" s="381"/>
      <c r="IME93" s="392"/>
      <c r="IMF93" s="381"/>
      <c r="IMN93" s="392"/>
      <c r="IMO93" s="381"/>
      <c r="IMW93" s="392"/>
      <c r="IMX93" s="381"/>
      <c r="INF93" s="392"/>
      <c r="ING93" s="381"/>
      <c r="INO93" s="392"/>
      <c r="INP93" s="381"/>
      <c r="INX93" s="392"/>
      <c r="INY93" s="381"/>
      <c r="IOG93" s="392"/>
      <c r="IOH93" s="381"/>
      <c r="IOP93" s="392"/>
      <c r="IOQ93" s="381"/>
      <c r="IOY93" s="392"/>
      <c r="IOZ93" s="381"/>
      <c r="IPH93" s="392"/>
      <c r="IPI93" s="381"/>
      <c r="IPQ93" s="392"/>
      <c r="IPR93" s="381"/>
      <c r="IPZ93" s="392"/>
      <c r="IQA93" s="381"/>
      <c r="IQI93" s="392"/>
      <c r="IQJ93" s="381"/>
      <c r="IQR93" s="392"/>
      <c r="IQS93" s="381"/>
      <c r="IRA93" s="392"/>
      <c r="IRB93" s="381"/>
      <c r="IRJ93" s="392"/>
      <c r="IRK93" s="381"/>
      <c r="IRS93" s="392"/>
      <c r="IRT93" s="381"/>
      <c r="ISB93" s="392"/>
      <c r="ISC93" s="381"/>
      <c r="ISK93" s="392"/>
      <c r="ISL93" s="381"/>
      <c r="IST93" s="392"/>
      <c r="ISU93" s="381"/>
      <c r="ITC93" s="392"/>
      <c r="ITD93" s="381"/>
      <c r="ITL93" s="392"/>
      <c r="ITM93" s="381"/>
      <c r="ITU93" s="392"/>
      <c r="ITV93" s="381"/>
      <c r="IUD93" s="392"/>
      <c r="IUE93" s="381"/>
      <c r="IUM93" s="392"/>
      <c r="IUN93" s="381"/>
      <c r="IUV93" s="392"/>
      <c r="IUW93" s="381"/>
      <c r="IVE93" s="392"/>
      <c r="IVF93" s="381"/>
      <c r="IVN93" s="392"/>
      <c r="IVO93" s="381"/>
      <c r="IVW93" s="392"/>
      <c r="IVX93" s="381"/>
      <c r="IWF93" s="392"/>
      <c r="IWG93" s="381"/>
      <c r="IWO93" s="392"/>
      <c r="IWP93" s="381"/>
      <c r="IWX93" s="392"/>
      <c r="IWY93" s="381"/>
      <c r="IXG93" s="392"/>
      <c r="IXH93" s="381"/>
      <c r="IXP93" s="392"/>
      <c r="IXQ93" s="381"/>
      <c r="IXY93" s="392"/>
      <c r="IXZ93" s="381"/>
      <c r="IYH93" s="392"/>
      <c r="IYI93" s="381"/>
      <c r="IYQ93" s="392"/>
      <c r="IYR93" s="381"/>
      <c r="IYZ93" s="392"/>
      <c r="IZA93" s="381"/>
      <c r="IZI93" s="392"/>
      <c r="IZJ93" s="381"/>
      <c r="IZR93" s="392"/>
      <c r="IZS93" s="381"/>
      <c r="JAA93" s="392"/>
      <c r="JAB93" s="381"/>
      <c r="JAJ93" s="392"/>
      <c r="JAK93" s="381"/>
      <c r="JAS93" s="392"/>
      <c r="JAT93" s="381"/>
      <c r="JBB93" s="392"/>
      <c r="JBC93" s="381"/>
      <c r="JBK93" s="392"/>
      <c r="JBL93" s="381"/>
      <c r="JBT93" s="392"/>
      <c r="JBU93" s="381"/>
      <c r="JCC93" s="392"/>
      <c r="JCD93" s="381"/>
      <c r="JCL93" s="392"/>
      <c r="JCM93" s="381"/>
      <c r="JCU93" s="392"/>
      <c r="JCV93" s="381"/>
      <c r="JDD93" s="392"/>
      <c r="JDE93" s="381"/>
      <c r="JDM93" s="392"/>
      <c r="JDN93" s="381"/>
      <c r="JDV93" s="392"/>
      <c r="JDW93" s="381"/>
      <c r="JEE93" s="392"/>
      <c r="JEF93" s="381"/>
      <c r="JEN93" s="392"/>
      <c r="JEO93" s="381"/>
      <c r="JEW93" s="392"/>
      <c r="JEX93" s="381"/>
      <c r="JFF93" s="392"/>
      <c r="JFG93" s="381"/>
      <c r="JFO93" s="392"/>
      <c r="JFP93" s="381"/>
      <c r="JFX93" s="392"/>
      <c r="JFY93" s="381"/>
      <c r="JGG93" s="392"/>
      <c r="JGH93" s="381"/>
      <c r="JGP93" s="392"/>
      <c r="JGQ93" s="381"/>
      <c r="JGY93" s="392"/>
      <c r="JGZ93" s="381"/>
      <c r="JHH93" s="392"/>
      <c r="JHI93" s="381"/>
      <c r="JHQ93" s="392"/>
      <c r="JHR93" s="381"/>
      <c r="JHZ93" s="392"/>
      <c r="JIA93" s="381"/>
      <c r="JII93" s="392"/>
      <c r="JIJ93" s="381"/>
      <c r="JIR93" s="392"/>
      <c r="JIS93" s="381"/>
      <c r="JJA93" s="392"/>
      <c r="JJB93" s="381"/>
      <c r="JJJ93" s="392"/>
      <c r="JJK93" s="381"/>
      <c r="JJS93" s="392"/>
      <c r="JJT93" s="381"/>
      <c r="JKB93" s="392"/>
      <c r="JKC93" s="381"/>
      <c r="JKK93" s="392"/>
      <c r="JKL93" s="381"/>
      <c r="JKT93" s="392"/>
      <c r="JKU93" s="381"/>
      <c r="JLC93" s="392"/>
      <c r="JLD93" s="381"/>
      <c r="JLL93" s="392"/>
      <c r="JLM93" s="381"/>
      <c r="JLU93" s="392"/>
      <c r="JLV93" s="381"/>
      <c r="JMD93" s="392"/>
      <c r="JME93" s="381"/>
      <c r="JMM93" s="392"/>
      <c r="JMN93" s="381"/>
      <c r="JMV93" s="392"/>
      <c r="JMW93" s="381"/>
      <c r="JNE93" s="392"/>
      <c r="JNF93" s="381"/>
      <c r="JNN93" s="392"/>
      <c r="JNO93" s="381"/>
      <c r="JNW93" s="392"/>
      <c r="JNX93" s="381"/>
      <c r="JOF93" s="392"/>
      <c r="JOG93" s="381"/>
      <c r="JOO93" s="392"/>
      <c r="JOP93" s="381"/>
      <c r="JOX93" s="392"/>
      <c r="JOY93" s="381"/>
      <c r="JPG93" s="392"/>
      <c r="JPH93" s="381"/>
      <c r="JPP93" s="392"/>
      <c r="JPQ93" s="381"/>
      <c r="JPY93" s="392"/>
      <c r="JPZ93" s="381"/>
      <c r="JQH93" s="392"/>
      <c r="JQI93" s="381"/>
      <c r="JQQ93" s="392"/>
      <c r="JQR93" s="381"/>
      <c r="JQZ93" s="392"/>
      <c r="JRA93" s="381"/>
      <c r="JRI93" s="392"/>
      <c r="JRJ93" s="381"/>
      <c r="JRR93" s="392"/>
      <c r="JRS93" s="381"/>
      <c r="JSA93" s="392"/>
      <c r="JSB93" s="381"/>
      <c r="JSJ93" s="392"/>
      <c r="JSK93" s="381"/>
      <c r="JSS93" s="392"/>
      <c r="JST93" s="381"/>
      <c r="JTB93" s="392"/>
      <c r="JTC93" s="381"/>
      <c r="JTK93" s="392"/>
      <c r="JTL93" s="381"/>
      <c r="JTT93" s="392"/>
      <c r="JTU93" s="381"/>
      <c r="JUC93" s="392"/>
      <c r="JUD93" s="381"/>
      <c r="JUL93" s="392"/>
      <c r="JUM93" s="381"/>
      <c r="JUU93" s="392"/>
      <c r="JUV93" s="381"/>
      <c r="JVD93" s="392"/>
      <c r="JVE93" s="381"/>
      <c r="JVM93" s="392"/>
      <c r="JVN93" s="381"/>
      <c r="JVV93" s="392"/>
      <c r="JVW93" s="381"/>
      <c r="JWE93" s="392"/>
      <c r="JWF93" s="381"/>
      <c r="JWN93" s="392"/>
      <c r="JWO93" s="381"/>
      <c r="JWW93" s="392"/>
      <c r="JWX93" s="381"/>
      <c r="JXF93" s="392"/>
      <c r="JXG93" s="381"/>
      <c r="JXO93" s="392"/>
      <c r="JXP93" s="381"/>
      <c r="JXX93" s="392"/>
      <c r="JXY93" s="381"/>
      <c r="JYG93" s="392"/>
      <c r="JYH93" s="381"/>
      <c r="JYP93" s="392"/>
      <c r="JYQ93" s="381"/>
      <c r="JYY93" s="392"/>
      <c r="JYZ93" s="381"/>
      <c r="JZH93" s="392"/>
      <c r="JZI93" s="381"/>
      <c r="JZQ93" s="392"/>
      <c r="JZR93" s="381"/>
      <c r="JZZ93" s="392"/>
      <c r="KAA93" s="381"/>
      <c r="KAI93" s="392"/>
      <c r="KAJ93" s="381"/>
      <c r="KAR93" s="392"/>
      <c r="KAS93" s="381"/>
      <c r="KBA93" s="392"/>
      <c r="KBB93" s="381"/>
      <c r="KBJ93" s="392"/>
      <c r="KBK93" s="381"/>
      <c r="KBS93" s="392"/>
      <c r="KBT93" s="381"/>
      <c r="KCB93" s="392"/>
      <c r="KCC93" s="381"/>
      <c r="KCK93" s="392"/>
      <c r="KCL93" s="381"/>
      <c r="KCT93" s="392"/>
      <c r="KCU93" s="381"/>
      <c r="KDC93" s="392"/>
      <c r="KDD93" s="381"/>
      <c r="KDL93" s="392"/>
      <c r="KDM93" s="381"/>
      <c r="KDU93" s="392"/>
      <c r="KDV93" s="381"/>
      <c r="KED93" s="392"/>
      <c r="KEE93" s="381"/>
      <c r="KEM93" s="392"/>
      <c r="KEN93" s="381"/>
      <c r="KEV93" s="392"/>
      <c r="KEW93" s="381"/>
      <c r="KFE93" s="392"/>
      <c r="KFF93" s="381"/>
      <c r="KFN93" s="392"/>
      <c r="KFO93" s="381"/>
      <c r="KFW93" s="392"/>
      <c r="KFX93" s="381"/>
      <c r="KGF93" s="392"/>
      <c r="KGG93" s="381"/>
      <c r="KGO93" s="392"/>
      <c r="KGP93" s="381"/>
      <c r="KGX93" s="392"/>
      <c r="KGY93" s="381"/>
      <c r="KHG93" s="392"/>
      <c r="KHH93" s="381"/>
      <c r="KHP93" s="392"/>
      <c r="KHQ93" s="381"/>
      <c r="KHY93" s="392"/>
      <c r="KHZ93" s="381"/>
      <c r="KIH93" s="392"/>
      <c r="KII93" s="381"/>
      <c r="KIQ93" s="392"/>
      <c r="KIR93" s="381"/>
      <c r="KIZ93" s="392"/>
      <c r="KJA93" s="381"/>
      <c r="KJI93" s="392"/>
      <c r="KJJ93" s="381"/>
      <c r="KJR93" s="392"/>
      <c r="KJS93" s="381"/>
      <c r="KKA93" s="392"/>
      <c r="KKB93" s="381"/>
      <c r="KKJ93" s="392"/>
      <c r="KKK93" s="381"/>
      <c r="KKS93" s="392"/>
      <c r="KKT93" s="381"/>
      <c r="KLB93" s="392"/>
      <c r="KLC93" s="381"/>
      <c r="KLK93" s="392"/>
      <c r="KLL93" s="381"/>
      <c r="KLT93" s="392"/>
      <c r="KLU93" s="381"/>
      <c r="KMC93" s="392"/>
      <c r="KMD93" s="381"/>
      <c r="KML93" s="392"/>
      <c r="KMM93" s="381"/>
      <c r="KMU93" s="392"/>
      <c r="KMV93" s="381"/>
      <c r="KND93" s="392"/>
      <c r="KNE93" s="381"/>
      <c r="KNM93" s="392"/>
      <c r="KNN93" s="381"/>
      <c r="KNV93" s="392"/>
      <c r="KNW93" s="381"/>
      <c r="KOE93" s="392"/>
      <c r="KOF93" s="381"/>
      <c r="KON93" s="392"/>
      <c r="KOO93" s="381"/>
      <c r="KOW93" s="392"/>
      <c r="KOX93" s="381"/>
      <c r="KPF93" s="392"/>
      <c r="KPG93" s="381"/>
      <c r="KPO93" s="392"/>
      <c r="KPP93" s="381"/>
      <c r="KPX93" s="392"/>
      <c r="KPY93" s="381"/>
      <c r="KQG93" s="392"/>
      <c r="KQH93" s="381"/>
      <c r="KQP93" s="392"/>
      <c r="KQQ93" s="381"/>
      <c r="KQY93" s="392"/>
      <c r="KQZ93" s="381"/>
      <c r="KRH93" s="392"/>
      <c r="KRI93" s="381"/>
      <c r="KRQ93" s="392"/>
      <c r="KRR93" s="381"/>
      <c r="KRZ93" s="392"/>
      <c r="KSA93" s="381"/>
      <c r="KSI93" s="392"/>
      <c r="KSJ93" s="381"/>
      <c r="KSR93" s="392"/>
      <c r="KSS93" s="381"/>
      <c r="KTA93" s="392"/>
      <c r="KTB93" s="381"/>
      <c r="KTJ93" s="392"/>
      <c r="KTK93" s="381"/>
      <c r="KTS93" s="392"/>
      <c r="KTT93" s="381"/>
      <c r="KUB93" s="392"/>
      <c r="KUC93" s="381"/>
      <c r="KUK93" s="392"/>
      <c r="KUL93" s="381"/>
      <c r="KUT93" s="392"/>
      <c r="KUU93" s="381"/>
      <c r="KVC93" s="392"/>
      <c r="KVD93" s="381"/>
      <c r="KVL93" s="392"/>
      <c r="KVM93" s="381"/>
      <c r="KVU93" s="392"/>
      <c r="KVV93" s="381"/>
      <c r="KWD93" s="392"/>
      <c r="KWE93" s="381"/>
      <c r="KWM93" s="392"/>
      <c r="KWN93" s="381"/>
      <c r="KWV93" s="392"/>
      <c r="KWW93" s="381"/>
      <c r="KXE93" s="392"/>
      <c r="KXF93" s="381"/>
      <c r="KXN93" s="392"/>
      <c r="KXO93" s="381"/>
      <c r="KXW93" s="392"/>
      <c r="KXX93" s="381"/>
      <c r="KYF93" s="392"/>
      <c r="KYG93" s="381"/>
      <c r="KYO93" s="392"/>
      <c r="KYP93" s="381"/>
      <c r="KYX93" s="392"/>
      <c r="KYY93" s="381"/>
      <c r="KZG93" s="392"/>
      <c r="KZH93" s="381"/>
      <c r="KZP93" s="392"/>
      <c r="KZQ93" s="381"/>
      <c r="KZY93" s="392"/>
      <c r="KZZ93" s="381"/>
      <c r="LAH93" s="392"/>
      <c r="LAI93" s="381"/>
      <c r="LAQ93" s="392"/>
      <c r="LAR93" s="381"/>
      <c r="LAZ93" s="392"/>
      <c r="LBA93" s="381"/>
      <c r="LBI93" s="392"/>
      <c r="LBJ93" s="381"/>
      <c r="LBR93" s="392"/>
      <c r="LBS93" s="381"/>
      <c r="LCA93" s="392"/>
      <c r="LCB93" s="381"/>
      <c r="LCJ93" s="392"/>
      <c r="LCK93" s="381"/>
      <c r="LCS93" s="392"/>
      <c r="LCT93" s="381"/>
      <c r="LDB93" s="392"/>
      <c r="LDC93" s="381"/>
      <c r="LDK93" s="392"/>
      <c r="LDL93" s="381"/>
      <c r="LDT93" s="392"/>
      <c r="LDU93" s="381"/>
      <c r="LEC93" s="392"/>
      <c r="LED93" s="381"/>
      <c r="LEL93" s="392"/>
      <c r="LEM93" s="381"/>
      <c r="LEU93" s="392"/>
      <c r="LEV93" s="381"/>
      <c r="LFD93" s="392"/>
      <c r="LFE93" s="381"/>
      <c r="LFM93" s="392"/>
      <c r="LFN93" s="381"/>
      <c r="LFV93" s="392"/>
      <c r="LFW93" s="381"/>
      <c r="LGE93" s="392"/>
      <c r="LGF93" s="381"/>
      <c r="LGN93" s="392"/>
      <c r="LGO93" s="381"/>
      <c r="LGW93" s="392"/>
      <c r="LGX93" s="381"/>
      <c r="LHF93" s="392"/>
      <c r="LHG93" s="381"/>
      <c r="LHO93" s="392"/>
      <c r="LHP93" s="381"/>
      <c r="LHX93" s="392"/>
      <c r="LHY93" s="381"/>
      <c r="LIG93" s="392"/>
      <c r="LIH93" s="381"/>
      <c r="LIP93" s="392"/>
      <c r="LIQ93" s="381"/>
      <c r="LIY93" s="392"/>
      <c r="LIZ93" s="381"/>
      <c r="LJH93" s="392"/>
      <c r="LJI93" s="381"/>
      <c r="LJQ93" s="392"/>
      <c r="LJR93" s="381"/>
      <c r="LJZ93" s="392"/>
      <c r="LKA93" s="381"/>
      <c r="LKI93" s="392"/>
      <c r="LKJ93" s="381"/>
      <c r="LKR93" s="392"/>
      <c r="LKS93" s="381"/>
      <c r="LLA93" s="392"/>
      <c r="LLB93" s="381"/>
      <c r="LLJ93" s="392"/>
      <c r="LLK93" s="381"/>
      <c r="LLS93" s="392"/>
      <c r="LLT93" s="381"/>
      <c r="LMB93" s="392"/>
      <c r="LMC93" s="381"/>
      <c r="LMK93" s="392"/>
      <c r="LML93" s="381"/>
      <c r="LMT93" s="392"/>
      <c r="LMU93" s="381"/>
      <c r="LNC93" s="392"/>
      <c r="LND93" s="381"/>
      <c r="LNL93" s="392"/>
      <c r="LNM93" s="381"/>
      <c r="LNU93" s="392"/>
      <c r="LNV93" s="381"/>
      <c r="LOD93" s="392"/>
      <c r="LOE93" s="381"/>
      <c r="LOM93" s="392"/>
      <c r="LON93" s="381"/>
      <c r="LOV93" s="392"/>
      <c r="LOW93" s="381"/>
      <c r="LPE93" s="392"/>
      <c r="LPF93" s="381"/>
      <c r="LPN93" s="392"/>
      <c r="LPO93" s="381"/>
      <c r="LPW93" s="392"/>
      <c r="LPX93" s="381"/>
      <c r="LQF93" s="392"/>
      <c r="LQG93" s="381"/>
      <c r="LQO93" s="392"/>
      <c r="LQP93" s="381"/>
      <c r="LQX93" s="392"/>
      <c r="LQY93" s="381"/>
      <c r="LRG93" s="392"/>
      <c r="LRH93" s="381"/>
      <c r="LRP93" s="392"/>
      <c r="LRQ93" s="381"/>
      <c r="LRY93" s="392"/>
      <c r="LRZ93" s="381"/>
      <c r="LSH93" s="392"/>
      <c r="LSI93" s="381"/>
      <c r="LSQ93" s="392"/>
      <c r="LSR93" s="381"/>
      <c r="LSZ93" s="392"/>
      <c r="LTA93" s="381"/>
      <c r="LTI93" s="392"/>
      <c r="LTJ93" s="381"/>
      <c r="LTR93" s="392"/>
      <c r="LTS93" s="381"/>
      <c r="LUA93" s="392"/>
      <c r="LUB93" s="381"/>
      <c r="LUJ93" s="392"/>
      <c r="LUK93" s="381"/>
      <c r="LUS93" s="392"/>
      <c r="LUT93" s="381"/>
      <c r="LVB93" s="392"/>
      <c r="LVC93" s="381"/>
      <c r="LVK93" s="392"/>
      <c r="LVL93" s="381"/>
      <c r="LVT93" s="392"/>
      <c r="LVU93" s="381"/>
      <c r="LWC93" s="392"/>
      <c r="LWD93" s="381"/>
      <c r="LWL93" s="392"/>
      <c r="LWM93" s="381"/>
      <c r="LWU93" s="392"/>
      <c r="LWV93" s="381"/>
      <c r="LXD93" s="392"/>
      <c r="LXE93" s="381"/>
      <c r="LXM93" s="392"/>
      <c r="LXN93" s="381"/>
      <c r="LXV93" s="392"/>
      <c r="LXW93" s="381"/>
      <c r="LYE93" s="392"/>
      <c r="LYF93" s="381"/>
      <c r="LYN93" s="392"/>
      <c r="LYO93" s="381"/>
      <c r="LYW93" s="392"/>
      <c r="LYX93" s="381"/>
      <c r="LZF93" s="392"/>
      <c r="LZG93" s="381"/>
      <c r="LZO93" s="392"/>
      <c r="LZP93" s="381"/>
      <c r="LZX93" s="392"/>
      <c r="LZY93" s="381"/>
      <c r="MAG93" s="392"/>
      <c r="MAH93" s="381"/>
      <c r="MAP93" s="392"/>
      <c r="MAQ93" s="381"/>
      <c r="MAY93" s="392"/>
      <c r="MAZ93" s="381"/>
      <c r="MBH93" s="392"/>
      <c r="MBI93" s="381"/>
      <c r="MBQ93" s="392"/>
      <c r="MBR93" s="381"/>
      <c r="MBZ93" s="392"/>
      <c r="MCA93" s="381"/>
      <c r="MCI93" s="392"/>
      <c r="MCJ93" s="381"/>
      <c r="MCR93" s="392"/>
      <c r="MCS93" s="381"/>
      <c r="MDA93" s="392"/>
      <c r="MDB93" s="381"/>
      <c r="MDJ93" s="392"/>
      <c r="MDK93" s="381"/>
      <c r="MDS93" s="392"/>
      <c r="MDT93" s="381"/>
      <c r="MEB93" s="392"/>
      <c r="MEC93" s="381"/>
      <c r="MEK93" s="392"/>
      <c r="MEL93" s="381"/>
      <c r="MET93" s="392"/>
      <c r="MEU93" s="381"/>
      <c r="MFC93" s="392"/>
      <c r="MFD93" s="381"/>
      <c r="MFL93" s="392"/>
      <c r="MFM93" s="381"/>
      <c r="MFU93" s="392"/>
      <c r="MFV93" s="381"/>
      <c r="MGD93" s="392"/>
      <c r="MGE93" s="381"/>
      <c r="MGM93" s="392"/>
      <c r="MGN93" s="381"/>
      <c r="MGV93" s="392"/>
      <c r="MGW93" s="381"/>
      <c r="MHE93" s="392"/>
      <c r="MHF93" s="381"/>
      <c r="MHN93" s="392"/>
      <c r="MHO93" s="381"/>
      <c r="MHW93" s="392"/>
      <c r="MHX93" s="381"/>
      <c r="MIF93" s="392"/>
      <c r="MIG93" s="381"/>
      <c r="MIO93" s="392"/>
      <c r="MIP93" s="381"/>
      <c r="MIX93" s="392"/>
      <c r="MIY93" s="381"/>
      <c r="MJG93" s="392"/>
      <c r="MJH93" s="381"/>
      <c r="MJP93" s="392"/>
      <c r="MJQ93" s="381"/>
      <c r="MJY93" s="392"/>
      <c r="MJZ93" s="381"/>
      <c r="MKH93" s="392"/>
      <c r="MKI93" s="381"/>
      <c r="MKQ93" s="392"/>
      <c r="MKR93" s="381"/>
      <c r="MKZ93" s="392"/>
      <c r="MLA93" s="381"/>
      <c r="MLI93" s="392"/>
      <c r="MLJ93" s="381"/>
      <c r="MLR93" s="392"/>
      <c r="MLS93" s="381"/>
      <c r="MMA93" s="392"/>
      <c r="MMB93" s="381"/>
      <c r="MMJ93" s="392"/>
      <c r="MMK93" s="381"/>
      <c r="MMS93" s="392"/>
      <c r="MMT93" s="381"/>
      <c r="MNB93" s="392"/>
      <c r="MNC93" s="381"/>
      <c r="MNK93" s="392"/>
      <c r="MNL93" s="381"/>
      <c r="MNT93" s="392"/>
      <c r="MNU93" s="381"/>
      <c r="MOC93" s="392"/>
      <c r="MOD93" s="381"/>
      <c r="MOL93" s="392"/>
      <c r="MOM93" s="381"/>
      <c r="MOU93" s="392"/>
      <c r="MOV93" s="381"/>
      <c r="MPD93" s="392"/>
      <c r="MPE93" s="381"/>
      <c r="MPM93" s="392"/>
      <c r="MPN93" s="381"/>
      <c r="MPV93" s="392"/>
      <c r="MPW93" s="381"/>
      <c r="MQE93" s="392"/>
      <c r="MQF93" s="381"/>
      <c r="MQN93" s="392"/>
      <c r="MQO93" s="381"/>
      <c r="MQW93" s="392"/>
      <c r="MQX93" s="381"/>
      <c r="MRF93" s="392"/>
      <c r="MRG93" s="381"/>
      <c r="MRO93" s="392"/>
      <c r="MRP93" s="381"/>
      <c r="MRX93" s="392"/>
      <c r="MRY93" s="381"/>
      <c r="MSG93" s="392"/>
      <c r="MSH93" s="381"/>
      <c r="MSP93" s="392"/>
      <c r="MSQ93" s="381"/>
      <c r="MSY93" s="392"/>
      <c r="MSZ93" s="381"/>
      <c r="MTH93" s="392"/>
      <c r="MTI93" s="381"/>
      <c r="MTQ93" s="392"/>
      <c r="MTR93" s="381"/>
      <c r="MTZ93" s="392"/>
      <c r="MUA93" s="381"/>
      <c r="MUI93" s="392"/>
      <c r="MUJ93" s="381"/>
      <c r="MUR93" s="392"/>
      <c r="MUS93" s="381"/>
      <c r="MVA93" s="392"/>
      <c r="MVB93" s="381"/>
      <c r="MVJ93" s="392"/>
      <c r="MVK93" s="381"/>
      <c r="MVS93" s="392"/>
      <c r="MVT93" s="381"/>
      <c r="MWB93" s="392"/>
      <c r="MWC93" s="381"/>
      <c r="MWK93" s="392"/>
      <c r="MWL93" s="381"/>
      <c r="MWT93" s="392"/>
      <c r="MWU93" s="381"/>
      <c r="MXC93" s="392"/>
      <c r="MXD93" s="381"/>
      <c r="MXL93" s="392"/>
      <c r="MXM93" s="381"/>
      <c r="MXU93" s="392"/>
      <c r="MXV93" s="381"/>
      <c r="MYD93" s="392"/>
      <c r="MYE93" s="381"/>
      <c r="MYM93" s="392"/>
      <c r="MYN93" s="381"/>
      <c r="MYV93" s="392"/>
      <c r="MYW93" s="381"/>
      <c r="MZE93" s="392"/>
      <c r="MZF93" s="381"/>
      <c r="MZN93" s="392"/>
      <c r="MZO93" s="381"/>
      <c r="MZW93" s="392"/>
      <c r="MZX93" s="381"/>
      <c r="NAF93" s="392"/>
      <c r="NAG93" s="381"/>
      <c r="NAO93" s="392"/>
      <c r="NAP93" s="381"/>
      <c r="NAX93" s="392"/>
      <c r="NAY93" s="381"/>
      <c r="NBG93" s="392"/>
      <c r="NBH93" s="381"/>
      <c r="NBP93" s="392"/>
      <c r="NBQ93" s="381"/>
      <c r="NBY93" s="392"/>
      <c r="NBZ93" s="381"/>
      <c r="NCH93" s="392"/>
      <c r="NCI93" s="381"/>
      <c r="NCQ93" s="392"/>
      <c r="NCR93" s="381"/>
      <c r="NCZ93" s="392"/>
      <c r="NDA93" s="381"/>
      <c r="NDI93" s="392"/>
      <c r="NDJ93" s="381"/>
      <c r="NDR93" s="392"/>
      <c r="NDS93" s="381"/>
      <c r="NEA93" s="392"/>
      <c r="NEB93" s="381"/>
      <c r="NEJ93" s="392"/>
      <c r="NEK93" s="381"/>
      <c r="NES93" s="392"/>
      <c r="NET93" s="381"/>
      <c r="NFB93" s="392"/>
      <c r="NFC93" s="381"/>
      <c r="NFK93" s="392"/>
      <c r="NFL93" s="381"/>
      <c r="NFT93" s="392"/>
      <c r="NFU93" s="381"/>
      <c r="NGC93" s="392"/>
      <c r="NGD93" s="381"/>
      <c r="NGL93" s="392"/>
      <c r="NGM93" s="381"/>
      <c r="NGU93" s="392"/>
      <c r="NGV93" s="381"/>
      <c r="NHD93" s="392"/>
      <c r="NHE93" s="381"/>
      <c r="NHM93" s="392"/>
      <c r="NHN93" s="381"/>
      <c r="NHV93" s="392"/>
      <c r="NHW93" s="381"/>
      <c r="NIE93" s="392"/>
      <c r="NIF93" s="381"/>
      <c r="NIN93" s="392"/>
      <c r="NIO93" s="381"/>
      <c r="NIW93" s="392"/>
      <c r="NIX93" s="381"/>
      <c r="NJF93" s="392"/>
      <c r="NJG93" s="381"/>
      <c r="NJO93" s="392"/>
      <c r="NJP93" s="381"/>
      <c r="NJX93" s="392"/>
      <c r="NJY93" s="381"/>
      <c r="NKG93" s="392"/>
      <c r="NKH93" s="381"/>
      <c r="NKP93" s="392"/>
      <c r="NKQ93" s="381"/>
      <c r="NKY93" s="392"/>
      <c r="NKZ93" s="381"/>
      <c r="NLH93" s="392"/>
      <c r="NLI93" s="381"/>
      <c r="NLQ93" s="392"/>
      <c r="NLR93" s="381"/>
      <c r="NLZ93" s="392"/>
      <c r="NMA93" s="381"/>
      <c r="NMI93" s="392"/>
      <c r="NMJ93" s="381"/>
      <c r="NMR93" s="392"/>
      <c r="NMS93" s="381"/>
      <c r="NNA93" s="392"/>
      <c r="NNB93" s="381"/>
      <c r="NNJ93" s="392"/>
      <c r="NNK93" s="381"/>
      <c r="NNS93" s="392"/>
      <c r="NNT93" s="381"/>
      <c r="NOB93" s="392"/>
      <c r="NOC93" s="381"/>
      <c r="NOK93" s="392"/>
      <c r="NOL93" s="381"/>
      <c r="NOT93" s="392"/>
      <c r="NOU93" s="381"/>
      <c r="NPC93" s="392"/>
      <c r="NPD93" s="381"/>
      <c r="NPL93" s="392"/>
      <c r="NPM93" s="381"/>
      <c r="NPU93" s="392"/>
      <c r="NPV93" s="381"/>
      <c r="NQD93" s="392"/>
      <c r="NQE93" s="381"/>
      <c r="NQM93" s="392"/>
      <c r="NQN93" s="381"/>
      <c r="NQV93" s="392"/>
      <c r="NQW93" s="381"/>
      <c r="NRE93" s="392"/>
      <c r="NRF93" s="381"/>
      <c r="NRN93" s="392"/>
      <c r="NRO93" s="381"/>
      <c r="NRW93" s="392"/>
      <c r="NRX93" s="381"/>
      <c r="NSF93" s="392"/>
      <c r="NSG93" s="381"/>
      <c r="NSO93" s="392"/>
      <c r="NSP93" s="381"/>
      <c r="NSX93" s="392"/>
      <c r="NSY93" s="381"/>
      <c r="NTG93" s="392"/>
      <c r="NTH93" s="381"/>
      <c r="NTP93" s="392"/>
      <c r="NTQ93" s="381"/>
      <c r="NTY93" s="392"/>
      <c r="NTZ93" s="381"/>
      <c r="NUH93" s="392"/>
      <c r="NUI93" s="381"/>
      <c r="NUQ93" s="392"/>
      <c r="NUR93" s="381"/>
      <c r="NUZ93" s="392"/>
      <c r="NVA93" s="381"/>
      <c r="NVI93" s="392"/>
      <c r="NVJ93" s="381"/>
      <c r="NVR93" s="392"/>
      <c r="NVS93" s="381"/>
      <c r="NWA93" s="392"/>
      <c r="NWB93" s="381"/>
      <c r="NWJ93" s="392"/>
      <c r="NWK93" s="381"/>
      <c r="NWS93" s="392"/>
      <c r="NWT93" s="381"/>
      <c r="NXB93" s="392"/>
      <c r="NXC93" s="381"/>
      <c r="NXK93" s="392"/>
      <c r="NXL93" s="381"/>
      <c r="NXT93" s="392"/>
      <c r="NXU93" s="381"/>
      <c r="NYC93" s="392"/>
      <c r="NYD93" s="381"/>
      <c r="NYL93" s="392"/>
      <c r="NYM93" s="381"/>
      <c r="NYU93" s="392"/>
      <c r="NYV93" s="381"/>
      <c r="NZD93" s="392"/>
      <c r="NZE93" s="381"/>
      <c r="NZM93" s="392"/>
      <c r="NZN93" s="381"/>
      <c r="NZV93" s="392"/>
      <c r="NZW93" s="381"/>
      <c r="OAE93" s="392"/>
      <c r="OAF93" s="381"/>
      <c r="OAN93" s="392"/>
      <c r="OAO93" s="381"/>
      <c r="OAW93" s="392"/>
      <c r="OAX93" s="381"/>
      <c r="OBF93" s="392"/>
      <c r="OBG93" s="381"/>
      <c r="OBO93" s="392"/>
      <c r="OBP93" s="381"/>
      <c r="OBX93" s="392"/>
      <c r="OBY93" s="381"/>
      <c r="OCG93" s="392"/>
      <c r="OCH93" s="381"/>
      <c r="OCP93" s="392"/>
      <c r="OCQ93" s="381"/>
      <c r="OCY93" s="392"/>
      <c r="OCZ93" s="381"/>
      <c r="ODH93" s="392"/>
      <c r="ODI93" s="381"/>
      <c r="ODQ93" s="392"/>
      <c r="ODR93" s="381"/>
      <c r="ODZ93" s="392"/>
      <c r="OEA93" s="381"/>
      <c r="OEI93" s="392"/>
      <c r="OEJ93" s="381"/>
      <c r="OER93" s="392"/>
      <c r="OES93" s="381"/>
      <c r="OFA93" s="392"/>
      <c r="OFB93" s="381"/>
      <c r="OFJ93" s="392"/>
      <c r="OFK93" s="381"/>
      <c r="OFS93" s="392"/>
      <c r="OFT93" s="381"/>
      <c r="OGB93" s="392"/>
      <c r="OGC93" s="381"/>
      <c r="OGK93" s="392"/>
      <c r="OGL93" s="381"/>
      <c r="OGT93" s="392"/>
      <c r="OGU93" s="381"/>
      <c r="OHC93" s="392"/>
      <c r="OHD93" s="381"/>
      <c r="OHL93" s="392"/>
      <c r="OHM93" s="381"/>
      <c r="OHU93" s="392"/>
      <c r="OHV93" s="381"/>
      <c r="OID93" s="392"/>
      <c r="OIE93" s="381"/>
      <c r="OIM93" s="392"/>
      <c r="OIN93" s="381"/>
      <c r="OIV93" s="392"/>
      <c r="OIW93" s="381"/>
      <c r="OJE93" s="392"/>
      <c r="OJF93" s="381"/>
      <c r="OJN93" s="392"/>
      <c r="OJO93" s="381"/>
      <c r="OJW93" s="392"/>
      <c r="OJX93" s="381"/>
      <c r="OKF93" s="392"/>
      <c r="OKG93" s="381"/>
      <c r="OKO93" s="392"/>
      <c r="OKP93" s="381"/>
      <c r="OKX93" s="392"/>
      <c r="OKY93" s="381"/>
      <c r="OLG93" s="392"/>
      <c r="OLH93" s="381"/>
      <c r="OLP93" s="392"/>
      <c r="OLQ93" s="381"/>
      <c r="OLY93" s="392"/>
      <c r="OLZ93" s="381"/>
      <c r="OMH93" s="392"/>
      <c r="OMI93" s="381"/>
      <c r="OMQ93" s="392"/>
      <c r="OMR93" s="381"/>
      <c r="OMZ93" s="392"/>
      <c r="ONA93" s="381"/>
      <c r="ONI93" s="392"/>
      <c r="ONJ93" s="381"/>
      <c r="ONR93" s="392"/>
      <c r="ONS93" s="381"/>
      <c r="OOA93" s="392"/>
      <c r="OOB93" s="381"/>
      <c r="OOJ93" s="392"/>
      <c r="OOK93" s="381"/>
      <c r="OOS93" s="392"/>
      <c r="OOT93" s="381"/>
      <c r="OPB93" s="392"/>
      <c r="OPC93" s="381"/>
      <c r="OPK93" s="392"/>
      <c r="OPL93" s="381"/>
      <c r="OPT93" s="392"/>
      <c r="OPU93" s="381"/>
      <c r="OQC93" s="392"/>
      <c r="OQD93" s="381"/>
      <c r="OQL93" s="392"/>
      <c r="OQM93" s="381"/>
      <c r="OQU93" s="392"/>
      <c r="OQV93" s="381"/>
      <c r="ORD93" s="392"/>
      <c r="ORE93" s="381"/>
      <c r="ORM93" s="392"/>
      <c r="ORN93" s="381"/>
      <c r="ORV93" s="392"/>
      <c r="ORW93" s="381"/>
      <c r="OSE93" s="392"/>
      <c r="OSF93" s="381"/>
      <c r="OSN93" s="392"/>
      <c r="OSO93" s="381"/>
      <c r="OSW93" s="392"/>
      <c r="OSX93" s="381"/>
      <c r="OTF93" s="392"/>
      <c r="OTG93" s="381"/>
      <c r="OTO93" s="392"/>
      <c r="OTP93" s="381"/>
      <c r="OTX93" s="392"/>
      <c r="OTY93" s="381"/>
      <c r="OUG93" s="392"/>
      <c r="OUH93" s="381"/>
      <c r="OUP93" s="392"/>
      <c r="OUQ93" s="381"/>
      <c r="OUY93" s="392"/>
      <c r="OUZ93" s="381"/>
      <c r="OVH93" s="392"/>
      <c r="OVI93" s="381"/>
      <c r="OVQ93" s="392"/>
      <c r="OVR93" s="381"/>
      <c r="OVZ93" s="392"/>
      <c r="OWA93" s="381"/>
      <c r="OWI93" s="392"/>
      <c r="OWJ93" s="381"/>
      <c r="OWR93" s="392"/>
      <c r="OWS93" s="381"/>
      <c r="OXA93" s="392"/>
      <c r="OXB93" s="381"/>
      <c r="OXJ93" s="392"/>
      <c r="OXK93" s="381"/>
      <c r="OXS93" s="392"/>
      <c r="OXT93" s="381"/>
      <c r="OYB93" s="392"/>
      <c r="OYC93" s="381"/>
      <c r="OYK93" s="392"/>
      <c r="OYL93" s="381"/>
      <c r="OYT93" s="392"/>
      <c r="OYU93" s="381"/>
      <c r="OZC93" s="392"/>
      <c r="OZD93" s="381"/>
      <c r="OZL93" s="392"/>
      <c r="OZM93" s="381"/>
      <c r="OZU93" s="392"/>
      <c r="OZV93" s="381"/>
      <c r="PAD93" s="392"/>
      <c r="PAE93" s="381"/>
      <c r="PAM93" s="392"/>
      <c r="PAN93" s="381"/>
      <c r="PAV93" s="392"/>
      <c r="PAW93" s="381"/>
      <c r="PBE93" s="392"/>
      <c r="PBF93" s="381"/>
      <c r="PBN93" s="392"/>
      <c r="PBO93" s="381"/>
      <c r="PBW93" s="392"/>
      <c r="PBX93" s="381"/>
      <c r="PCF93" s="392"/>
      <c r="PCG93" s="381"/>
      <c r="PCO93" s="392"/>
      <c r="PCP93" s="381"/>
      <c r="PCX93" s="392"/>
      <c r="PCY93" s="381"/>
      <c r="PDG93" s="392"/>
      <c r="PDH93" s="381"/>
      <c r="PDP93" s="392"/>
      <c r="PDQ93" s="381"/>
      <c r="PDY93" s="392"/>
      <c r="PDZ93" s="381"/>
      <c r="PEH93" s="392"/>
      <c r="PEI93" s="381"/>
      <c r="PEQ93" s="392"/>
      <c r="PER93" s="381"/>
      <c r="PEZ93" s="392"/>
      <c r="PFA93" s="381"/>
      <c r="PFI93" s="392"/>
      <c r="PFJ93" s="381"/>
      <c r="PFR93" s="392"/>
      <c r="PFS93" s="381"/>
      <c r="PGA93" s="392"/>
      <c r="PGB93" s="381"/>
      <c r="PGJ93" s="392"/>
      <c r="PGK93" s="381"/>
      <c r="PGS93" s="392"/>
      <c r="PGT93" s="381"/>
      <c r="PHB93" s="392"/>
      <c r="PHC93" s="381"/>
      <c r="PHK93" s="392"/>
      <c r="PHL93" s="381"/>
      <c r="PHT93" s="392"/>
      <c r="PHU93" s="381"/>
      <c r="PIC93" s="392"/>
      <c r="PID93" s="381"/>
      <c r="PIL93" s="392"/>
      <c r="PIM93" s="381"/>
      <c r="PIU93" s="392"/>
      <c r="PIV93" s="381"/>
      <c r="PJD93" s="392"/>
      <c r="PJE93" s="381"/>
      <c r="PJM93" s="392"/>
      <c r="PJN93" s="381"/>
      <c r="PJV93" s="392"/>
      <c r="PJW93" s="381"/>
      <c r="PKE93" s="392"/>
      <c r="PKF93" s="381"/>
      <c r="PKN93" s="392"/>
      <c r="PKO93" s="381"/>
      <c r="PKW93" s="392"/>
      <c r="PKX93" s="381"/>
      <c r="PLF93" s="392"/>
      <c r="PLG93" s="381"/>
      <c r="PLO93" s="392"/>
      <c r="PLP93" s="381"/>
      <c r="PLX93" s="392"/>
      <c r="PLY93" s="381"/>
      <c r="PMG93" s="392"/>
      <c r="PMH93" s="381"/>
      <c r="PMP93" s="392"/>
      <c r="PMQ93" s="381"/>
      <c r="PMY93" s="392"/>
      <c r="PMZ93" s="381"/>
      <c r="PNH93" s="392"/>
      <c r="PNI93" s="381"/>
      <c r="PNQ93" s="392"/>
      <c r="PNR93" s="381"/>
      <c r="PNZ93" s="392"/>
      <c r="POA93" s="381"/>
      <c r="POI93" s="392"/>
      <c r="POJ93" s="381"/>
      <c r="POR93" s="392"/>
      <c r="POS93" s="381"/>
      <c r="PPA93" s="392"/>
      <c r="PPB93" s="381"/>
      <c r="PPJ93" s="392"/>
      <c r="PPK93" s="381"/>
      <c r="PPS93" s="392"/>
      <c r="PPT93" s="381"/>
      <c r="PQB93" s="392"/>
      <c r="PQC93" s="381"/>
      <c r="PQK93" s="392"/>
      <c r="PQL93" s="381"/>
      <c r="PQT93" s="392"/>
      <c r="PQU93" s="381"/>
      <c r="PRC93" s="392"/>
      <c r="PRD93" s="381"/>
      <c r="PRL93" s="392"/>
      <c r="PRM93" s="381"/>
      <c r="PRU93" s="392"/>
      <c r="PRV93" s="381"/>
      <c r="PSD93" s="392"/>
      <c r="PSE93" s="381"/>
      <c r="PSM93" s="392"/>
      <c r="PSN93" s="381"/>
      <c r="PSV93" s="392"/>
      <c r="PSW93" s="381"/>
      <c r="PTE93" s="392"/>
      <c r="PTF93" s="381"/>
      <c r="PTN93" s="392"/>
      <c r="PTO93" s="381"/>
      <c r="PTW93" s="392"/>
      <c r="PTX93" s="381"/>
      <c r="PUF93" s="392"/>
      <c r="PUG93" s="381"/>
      <c r="PUO93" s="392"/>
      <c r="PUP93" s="381"/>
      <c r="PUX93" s="392"/>
      <c r="PUY93" s="381"/>
      <c r="PVG93" s="392"/>
      <c r="PVH93" s="381"/>
      <c r="PVP93" s="392"/>
      <c r="PVQ93" s="381"/>
      <c r="PVY93" s="392"/>
      <c r="PVZ93" s="381"/>
      <c r="PWH93" s="392"/>
      <c r="PWI93" s="381"/>
      <c r="PWQ93" s="392"/>
      <c r="PWR93" s="381"/>
      <c r="PWZ93" s="392"/>
      <c r="PXA93" s="381"/>
      <c r="PXI93" s="392"/>
      <c r="PXJ93" s="381"/>
      <c r="PXR93" s="392"/>
      <c r="PXS93" s="381"/>
      <c r="PYA93" s="392"/>
      <c r="PYB93" s="381"/>
      <c r="PYJ93" s="392"/>
      <c r="PYK93" s="381"/>
      <c r="PYS93" s="392"/>
      <c r="PYT93" s="381"/>
      <c r="PZB93" s="392"/>
      <c r="PZC93" s="381"/>
      <c r="PZK93" s="392"/>
      <c r="PZL93" s="381"/>
      <c r="PZT93" s="392"/>
      <c r="PZU93" s="381"/>
      <c r="QAC93" s="392"/>
      <c r="QAD93" s="381"/>
      <c r="QAL93" s="392"/>
      <c r="QAM93" s="381"/>
      <c r="QAU93" s="392"/>
      <c r="QAV93" s="381"/>
      <c r="QBD93" s="392"/>
      <c r="QBE93" s="381"/>
      <c r="QBM93" s="392"/>
      <c r="QBN93" s="381"/>
      <c r="QBV93" s="392"/>
      <c r="QBW93" s="381"/>
      <c r="QCE93" s="392"/>
      <c r="QCF93" s="381"/>
      <c r="QCN93" s="392"/>
      <c r="QCO93" s="381"/>
      <c r="QCW93" s="392"/>
      <c r="QCX93" s="381"/>
      <c r="QDF93" s="392"/>
      <c r="QDG93" s="381"/>
      <c r="QDO93" s="392"/>
      <c r="QDP93" s="381"/>
      <c r="QDX93" s="392"/>
      <c r="QDY93" s="381"/>
      <c r="QEG93" s="392"/>
      <c r="QEH93" s="381"/>
      <c r="QEP93" s="392"/>
      <c r="QEQ93" s="381"/>
      <c r="QEY93" s="392"/>
      <c r="QEZ93" s="381"/>
      <c r="QFH93" s="392"/>
      <c r="QFI93" s="381"/>
      <c r="QFQ93" s="392"/>
      <c r="QFR93" s="381"/>
      <c r="QFZ93" s="392"/>
      <c r="QGA93" s="381"/>
      <c r="QGI93" s="392"/>
      <c r="QGJ93" s="381"/>
      <c r="QGR93" s="392"/>
      <c r="QGS93" s="381"/>
      <c r="QHA93" s="392"/>
      <c r="QHB93" s="381"/>
      <c r="QHJ93" s="392"/>
      <c r="QHK93" s="381"/>
      <c r="QHS93" s="392"/>
      <c r="QHT93" s="381"/>
      <c r="QIB93" s="392"/>
      <c r="QIC93" s="381"/>
      <c r="QIK93" s="392"/>
      <c r="QIL93" s="381"/>
      <c r="QIT93" s="392"/>
      <c r="QIU93" s="381"/>
      <c r="QJC93" s="392"/>
      <c r="QJD93" s="381"/>
      <c r="QJL93" s="392"/>
      <c r="QJM93" s="381"/>
      <c r="QJU93" s="392"/>
      <c r="QJV93" s="381"/>
      <c r="QKD93" s="392"/>
      <c r="QKE93" s="381"/>
      <c r="QKM93" s="392"/>
      <c r="QKN93" s="381"/>
      <c r="QKV93" s="392"/>
      <c r="QKW93" s="381"/>
      <c r="QLE93" s="392"/>
      <c r="QLF93" s="381"/>
      <c r="QLN93" s="392"/>
      <c r="QLO93" s="381"/>
      <c r="QLW93" s="392"/>
      <c r="QLX93" s="381"/>
      <c r="QMF93" s="392"/>
      <c r="QMG93" s="381"/>
      <c r="QMO93" s="392"/>
      <c r="QMP93" s="381"/>
      <c r="QMX93" s="392"/>
      <c r="QMY93" s="381"/>
      <c r="QNG93" s="392"/>
      <c r="QNH93" s="381"/>
      <c r="QNP93" s="392"/>
      <c r="QNQ93" s="381"/>
      <c r="QNY93" s="392"/>
      <c r="QNZ93" s="381"/>
      <c r="QOH93" s="392"/>
      <c r="QOI93" s="381"/>
      <c r="QOQ93" s="392"/>
      <c r="QOR93" s="381"/>
      <c r="QOZ93" s="392"/>
      <c r="QPA93" s="381"/>
      <c r="QPI93" s="392"/>
      <c r="QPJ93" s="381"/>
      <c r="QPR93" s="392"/>
      <c r="QPS93" s="381"/>
      <c r="QQA93" s="392"/>
      <c r="QQB93" s="381"/>
      <c r="QQJ93" s="392"/>
      <c r="QQK93" s="381"/>
      <c r="QQS93" s="392"/>
      <c r="QQT93" s="381"/>
      <c r="QRB93" s="392"/>
      <c r="QRC93" s="381"/>
      <c r="QRK93" s="392"/>
      <c r="QRL93" s="381"/>
      <c r="QRT93" s="392"/>
      <c r="QRU93" s="381"/>
      <c r="QSC93" s="392"/>
      <c r="QSD93" s="381"/>
      <c r="QSL93" s="392"/>
      <c r="QSM93" s="381"/>
      <c r="QSU93" s="392"/>
      <c r="QSV93" s="381"/>
      <c r="QTD93" s="392"/>
      <c r="QTE93" s="381"/>
      <c r="QTM93" s="392"/>
      <c r="QTN93" s="381"/>
      <c r="QTV93" s="392"/>
      <c r="QTW93" s="381"/>
      <c r="QUE93" s="392"/>
      <c r="QUF93" s="381"/>
      <c r="QUN93" s="392"/>
      <c r="QUO93" s="381"/>
      <c r="QUW93" s="392"/>
      <c r="QUX93" s="381"/>
      <c r="QVF93" s="392"/>
      <c r="QVG93" s="381"/>
      <c r="QVO93" s="392"/>
      <c r="QVP93" s="381"/>
      <c r="QVX93" s="392"/>
      <c r="QVY93" s="381"/>
      <c r="QWG93" s="392"/>
      <c r="QWH93" s="381"/>
      <c r="QWP93" s="392"/>
      <c r="QWQ93" s="381"/>
      <c r="QWY93" s="392"/>
      <c r="QWZ93" s="381"/>
      <c r="QXH93" s="392"/>
      <c r="QXI93" s="381"/>
      <c r="QXQ93" s="392"/>
      <c r="QXR93" s="381"/>
      <c r="QXZ93" s="392"/>
      <c r="QYA93" s="381"/>
      <c r="QYI93" s="392"/>
      <c r="QYJ93" s="381"/>
      <c r="QYR93" s="392"/>
      <c r="QYS93" s="381"/>
      <c r="QZA93" s="392"/>
      <c r="QZB93" s="381"/>
      <c r="QZJ93" s="392"/>
      <c r="QZK93" s="381"/>
      <c r="QZS93" s="392"/>
      <c r="QZT93" s="381"/>
      <c r="RAB93" s="392"/>
      <c r="RAC93" s="381"/>
      <c r="RAK93" s="392"/>
      <c r="RAL93" s="381"/>
      <c r="RAT93" s="392"/>
      <c r="RAU93" s="381"/>
      <c r="RBC93" s="392"/>
      <c r="RBD93" s="381"/>
      <c r="RBL93" s="392"/>
      <c r="RBM93" s="381"/>
      <c r="RBU93" s="392"/>
      <c r="RBV93" s="381"/>
      <c r="RCD93" s="392"/>
      <c r="RCE93" s="381"/>
      <c r="RCM93" s="392"/>
      <c r="RCN93" s="381"/>
      <c r="RCV93" s="392"/>
      <c r="RCW93" s="381"/>
      <c r="RDE93" s="392"/>
      <c r="RDF93" s="381"/>
      <c r="RDN93" s="392"/>
      <c r="RDO93" s="381"/>
      <c r="RDW93" s="392"/>
      <c r="RDX93" s="381"/>
      <c r="REF93" s="392"/>
      <c r="REG93" s="381"/>
      <c r="REO93" s="392"/>
      <c r="REP93" s="381"/>
      <c r="REX93" s="392"/>
      <c r="REY93" s="381"/>
      <c r="RFG93" s="392"/>
      <c r="RFH93" s="381"/>
      <c r="RFP93" s="392"/>
      <c r="RFQ93" s="381"/>
      <c r="RFY93" s="392"/>
      <c r="RFZ93" s="381"/>
      <c r="RGH93" s="392"/>
      <c r="RGI93" s="381"/>
      <c r="RGQ93" s="392"/>
      <c r="RGR93" s="381"/>
      <c r="RGZ93" s="392"/>
      <c r="RHA93" s="381"/>
      <c r="RHI93" s="392"/>
      <c r="RHJ93" s="381"/>
      <c r="RHR93" s="392"/>
      <c r="RHS93" s="381"/>
      <c r="RIA93" s="392"/>
      <c r="RIB93" s="381"/>
      <c r="RIJ93" s="392"/>
      <c r="RIK93" s="381"/>
      <c r="RIS93" s="392"/>
      <c r="RIT93" s="381"/>
      <c r="RJB93" s="392"/>
      <c r="RJC93" s="381"/>
      <c r="RJK93" s="392"/>
      <c r="RJL93" s="381"/>
      <c r="RJT93" s="392"/>
      <c r="RJU93" s="381"/>
      <c r="RKC93" s="392"/>
      <c r="RKD93" s="381"/>
      <c r="RKL93" s="392"/>
      <c r="RKM93" s="381"/>
      <c r="RKU93" s="392"/>
      <c r="RKV93" s="381"/>
      <c r="RLD93" s="392"/>
      <c r="RLE93" s="381"/>
      <c r="RLM93" s="392"/>
      <c r="RLN93" s="381"/>
      <c r="RLV93" s="392"/>
      <c r="RLW93" s="381"/>
      <c r="RME93" s="392"/>
      <c r="RMF93" s="381"/>
      <c r="RMN93" s="392"/>
      <c r="RMO93" s="381"/>
      <c r="RMW93" s="392"/>
      <c r="RMX93" s="381"/>
      <c r="RNF93" s="392"/>
      <c r="RNG93" s="381"/>
      <c r="RNO93" s="392"/>
      <c r="RNP93" s="381"/>
      <c r="RNX93" s="392"/>
      <c r="RNY93" s="381"/>
      <c r="ROG93" s="392"/>
      <c r="ROH93" s="381"/>
      <c r="ROP93" s="392"/>
      <c r="ROQ93" s="381"/>
      <c r="ROY93" s="392"/>
      <c r="ROZ93" s="381"/>
      <c r="RPH93" s="392"/>
      <c r="RPI93" s="381"/>
      <c r="RPQ93" s="392"/>
      <c r="RPR93" s="381"/>
      <c r="RPZ93" s="392"/>
      <c r="RQA93" s="381"/>
      <c r="RQI93" s="392"/>
      <c r="RQJ93" s="381"/>
      <c r="RQR93" s="392"/>
      <c r="RQS93" s="381"/>
      <c r="RRA93" s="392"/>
      <c r="RRB93" s="381"/>
      <c r="RRJ93" s="392"/>
      <c r="RRK93" s="381"/>
      <c r="RRS93" s="392"/>
      <c r="RRT93" s="381"/>
      <c r="RSB93" s="392"/>
      <c r="RSC93" s="381"/>
      <c r="RSK93" s="392"/>
      <c r="RSL93" s="381"/>
      <c r="RST93" s="392"/>
      <c r="RSU93" s="381"/>
      <c r="RTC93" s="392"/>
      <c r="RTD93" s="381"/>
      <c r="RTL93" s="392"/>
      <c r="RTM93" s="381"/>
      <c r="RTU93" s="392"/>
      <c r="RTV93" s="381"/>
      <c r="RUD93" s="392"/>
      <c r="RUE93" s="381"/>
      <c r="RUM93" s="392"/>
      <c r="RUN93" s="381"/>
      <c r="RUV93" s="392"/>
      <c r="RUW93" s="381"/>
      <c r="RVE93" s="392"/>
      <c r="RVF93" s="381"/>
      <c r="RVN93" s="392"/>
      <c r="RVO93" s="381"/>
      <c r="RVW93" s="392"/>
      <c r="RVX93" s="381"/>
      <c r="RWF93" s="392"/>
      <c r="RWG93" s="381"/>
      <c r="RWO93" s="392"/>
      <c r="RWP93" s="381"/>
      <c r="RWX93" s="392"/>
      <c r="RWY93" s="381"/>
      <c r="RXG93" s="392"/>
      <c r="RXH93" s="381"/>
      <c r="RXP93" s="392"/>
      <c r="RXQ93" s="381"/>
      <c r="RXY93" s="392"/>
      <c r="RXZ93" s="381"/>
      <c r="RYH93" s="392"/>
      <c r="RYI93" s="381"/>
      <c r="RYQ93" s="392"/>
      <c r="RYR93" s="381"/>
      <c r="RYZ93" s="392"/>
      <c r="RZA93" s="381"/>
      <c r="RZI93" s="392"/>
      <c r="RZJ93" s="381"/>
      <c r="RZR93" s="392"/>
      <c r="RZS93" s="381"/>
      <c r="SAA93" s="392"/>
      <c r="SAB93" s="381"/>
      <c r="SAJ93" s="392"/>
      <c r="SAK93" s="381"/>
      <c r="SAS93" s="392"/>
      <c r="SAT93" s="381"/>
      <c r="SBB93" s="392"/>
      <c r="SBC93" s="381"/>
      <c r="SBK93" s="392"/>
      <c r="SBL93" s="381"/>
      <c r="SBT93" s="392"/>
      <c r="SBU93" s="381"/>
      <c r="SCC93" s="392"/>
      <c r="SCD93" s="381"/>
      <c r="SCL93" s="392"/>
      <c r="SCM93" s="381"/>
      <c r="SCU93" s="392"/>
      <c r="SCV93" s="381"/>
      <c r="SDD93" s="392"/>
      <c r="SDE93" s="381"/>
      <c r="SDM93" s="392"/>
      <c r="SDN93" s="381"/>
      <c r="SDV93" s="392"/>
      <c r="SDW93" s="381"/>
      <c r="SEE93" s="392"/>
      <c r="SEF93" s="381"/>
      <c r="SEN93" s="392"/>
      <c r="SEO93" s="381"/>
      <c r="SEW93" s="392"/>
      <c r="SEX93" s="381"/>
      <c r="SFF93" s="392"/>
      <c r="SFG93" s="381"/>
      <c r="SFO93" s="392"/>
      <c r="SFP93" s="381"/>
      <c r="SFX93" s="392"/>
      <c r="SFY93" s="381"/>
      <c r="SGG93" s="392"/>
      <c r="SGH93" s="381"/>
      <c r="SGP93" s="392"/>
      <c r="SGQ93" s="381"/>
      <c r="SGY93" s="392"/>
      <c r="SGZ93" s="381"/>
      <c r="SHH93" s="392"/>
      <c r="SHI93" s="381"/>
      <c r="SHQ93" s="392"/>
      <c r="SHR93" s="381"/>
      <c r="SHZ93" s="392"/>
      <c r="SIA93" s="381"/>
      <c r="SII93" s="392"/>
      <c r="SIJ93" s="381"/>
      <c r="SIR93" s="392"/>
      <c r="SIS93" s="381"/>
      <c r="SJA93" s="392"/>
      <c r="SJB93" s="381"/>
      <c r="SJJ93" s="392"/>
      <c r="SJK93" s="381"/>
      <c r="SJS93" s="392"/>
      <c r="SJT93" s="381"/>
      <c r="SKB93" s="392"/>
      <c r="SKC93" s="381"/>
      <c r="SKK93" s="392"/>
      <c r="SKL93" s="381"/>
      <c r="SKT93" s="392"/>
      <c r="SKU93" s="381"/>
      <c r="SLC93" s="392"/>
      <c r="SLD93" s="381"/>
      <c r="SLL93" s="392"/>
      <c r="SLM93" s="381"/>
      <c r="SLU93" s="392"/>
      <c r="SLV93" s="381"/>
      <c r="SMD93" s="392"/>
      <c r="SME93" s="381"/>
      <c r="SMM93" s="392"/>
      <c r="SMN93" s="381"/>
      <c r="SMV93" s="392"/>
      <c r="SMW93" s="381"/>
      <c r="SNE93" s="392"/>
      <c r="SNF93" s="381"/>
      <c r="SNN93" s="392"/>
      <c r="SNO93" s="381"/>
      <c r="SNW93" s="392"/>
      <c r="SNX93" s="381"/>
      <c r="SOF93" s="392"/>
      <c r="SOG93" s="381"/>
      <c r="SOO93" s="392"/>
      <c r="SOP93" s="381"/>
      <c r="SOX93" s="392"/>
      <c r="SOY93" s="381"/>
      <c r="SPG93" s="392"/>
      <c r="SPH93" s="381"/>
      <c r="SPP93" s="392"/>
      <c r="SPQ93" s="381"/>
      <c r="SPY93" s="392"/>
      <c r="SPZ93" s="381"/>
      <c r="SQH93" s="392"/>
      <c r="SQI93" s="381"/>
      <c r="SQQ93" s="392"/>
      <c r="SQR93" s="381"/>
      <c r="SQZ93" s="392"/>
      <c r="SRA93" s="381"/>
      <c r="SRI93" s="392"/>
      <c r="SRJ93" s="381"/>
      <c r="SRR93" s="392"/>
      <c r="SRS93" s="381"/>
      <c r="SSA93" s="392"/>
      <c r="SSB93" s="381"/>
      <c r="SSJ93" s="392"/>
      <c r="SSK93" s="381"/>
      <c r="SSS93" s="392"/>
      <c r="SST93" s="381"/>
      <c r="STB93" s="392"/>
      <c r="STC93" s="381"/>
      <c r="STK93" s="392"/>
      <c r="STL93" s="381"/>
      <c r="STT93" s="392"/>
      <c r="STU93" s="381"/>
      <c r="SUC93" s="392"/>
      <c r="SUD93" s="381"/>
      <c r="SUL93" s="392"/>
      <c r="SUM93" s="381"/>
      <c r="SUU93" s="392"/>
      <c r="SUV93" s="381"/>
      <c r="SVD93" s="392"/>
      <c r="SVE93" s="381"/>
      <c r="SVM93" s="392"/>
      <c r="SVN93" s="381"/>
      <c r="SVV93" s="392"/>
      <c r="SVW93" s="381"/>
      <c r="SWE93" s="392"/>
      <c r="SWF93" s="381"/>
      <c r="SWN93" s="392"/>
      <c r="SWO93" s="381"/>
      <c r="SWW93" s="392"/>
      <c r="SWX93" s="381"/>
      <c r="SXF93" s="392"/>
      <c r="SXG93" s="381"/>
      <c r="SXO93" s="392"/>
      <c r="SXP93" s="381"/>
      <c r="SXX93" s="392"/>
      <c r="SXY93" s="381"/>
      <c r="SYG93" s="392"/>
      <c r="SYH93" s="381"/>
      <c r="SYP93" s="392"/>
      <c r="SYQ93" s="381"/>
      <c r="SYY93" s="392"/>
      <c r="SYZ93" s="381"/>
      <c r="SZH93" s="392"/>
      <c r="SZI93" s="381"/>
      <c r="SZQ93" s="392"/>
      <c r="SZR93" s="381"/>
      <c r="SZZ93" s="392"/>
      <c r="TAA93" s="381"/>
      <c r="TAI93" s="392"/>
      <c r="TAJ93" s="381"/>
      <c r="TAR93" s="392"/>
      <c r="TAS93" s="381"/>
      <c r="TBA93" s="392"/>
      <c r="TBB93" s="381"/>
      <c r="TBJ93" s="392"/>
      <c r="TBK93" s="381"/>
      <c r="TBS93" s="392"/>
      <c r="TBT93" s="381"/>
      <c r="TCB93" s="392"/>
      <c r="TCC93" s="381"/>
      <c r="TCK93" s="392"/>
      <c r="TCL93" s="381"/>
      <c r="TCT93" s="392"/>
      <c r="TCU93" s="381"/>
      <c r="TDC93" s="392"/>
      <c r="TDD93" s="381"/>
      <c r="TDL93" s="392"/>
      <c r="TDM93" s="381"/>
      <c r="TDU93" s="392"/>
      <c r="TDV93" s="381"/>
      <c r="TED93" s="392"/>
      <c r="TEE93" s="381"/>
      <c r="TEM93" s="392"/>
      <c r="TEN93" s="381"/>
      <c r="TEV93" s="392"/>
      <c r="TEW93" s="381"/>
      <c r="TFE93" s="392"/>
      <c r="TFF93" s="381"/>
      <c r="TFN93" s="392"/>
      <c r="TFO93" s="381"/>
      <c r="TFW93" s="392"/>
      <c r="TFX93" s="381"/>
      <c r="TGF93" s="392"/>
      <c r="TGG93" s="381"/>
      <c r="TGO93" s="392"/>
      <c r="TGP93" s="381"/>
      <c r="TGX93" s="392"/>
      <c r="TGY93" s="381"/>
      <c r="THG93" s="392"/>
      <c r="THH93" s="381"/>
      <c r="THP93" s="392"/>
      <c r="THQ93" s="381"/>
      <c r="THY93" s="392"/>
      <c r="THZ93" s="381"/>
      <c r="TIH93" s="392"/>
      <c r="TII93" s="381"/>
      <c r="TIQ93" s="392"/>
      <c r="TIR93" s="381"/>
      <c r="TIZ93" s="392"/>
      <c r="TJA93" s="381"/>
      <c r="TJI93" s="392"/>
      <c r="TJJ93" s="381"/>
      <c r="TJR93" s="392"/>
      <c r="TJS93" s="381"/>
      <c r="TKA93" s="392"/>
      <c r="TKB93" s="381"/>
      <c r="TKJ93" s="392"/>
      <c r="TKK93" s="381"/>
      <c r="TKS93" s="392"/>
      <c r="TKT93" s="381"/>
      <c r="TLB93" s="392"/>
      <c r="TLC93" s="381"/>
      <c r="TLK93" s="392"/>
      <c r="TLL93" s="381"/>
      <c r="TLT93" s="392"/>
      <c r="TLU93" s="381"/>
      <c r="TMC93" s="392"/>
      <c r="TMD93" s="381"/>
      <c r="TML93" s="392"/>
      <c r="TMM93" s="381"/>
      <c r="TMU93" s="392"/>
      <c r="TMV93" s="381"/>
      <c r="TND93" s="392"/>
      <c r="TNE93" s="381"/>
      <c r="TNM93" s="392"/>
      <c r="TNN93" s="381"/>
      <c r="TNV93" s="392"/>
      <c r="TNW93" s="381"/>
      <c r="TOE93" s="392"/>
      <c r="TOF93" s="381"/>
      <c r="TON93" s="392"/>
      <c r="TOO93" s="381"/>
      <c r="TOW93" s="392"/>
      <c r="TOX93" s="381"/>
      <c r="TPF93" s="392"/>
      <c r="TPG93" s="381"/>
      <c r="TPO93" s="392"/>
      <c r="TPP93" s="381"/>
      <c r="TPX93" s="392"/>
      <c r="TPY93" s="381"/>
      <c r="TQG93" s="392"/>
      <c r="TQH93" s="381"/>
      <c r="TQP93" s="392"/>
      <c r="TQQ93" s="381"/>
      <c r="TQY93" s="392"/>
      <c r="TQZ93" s="381"/>
      <c r="TRH93" s="392"/>
      <c r="TRI93" s="381"/>
      <c r="TRQ93" s="392"/>
      <c r="TRR93" s="381"/>
      <c r="TRZ93" s="392"/>
      <c r="TSA93" s="381"/>
      <c r="TSI93" s="392"/>
      <c r="TSJ93" s="381"/>
      <c r="TSR93" s="392"/>
      <c r="TSS93" s="381"/>
      <c r="TTA93" s="392"/>
      <c r="TTB93" s="381"/>
      <c r="TTJ93" s="392"/>
      <c r="TTK93" s="381"/>
      <c r="TTS93" s="392"/>
      <c r="TTT93" s="381"/>
      <c r="TUB93" s="392"/>
      <c r="TUC93" s="381"/>
      <c r="TUK93" s="392"/>
      <c r="TUL93" s="381"/>
      <c r="TUT93" s="392"/>
      <c r="TUU93" s="381"/>
      <c r="TVC93" s="392"/>
      <c r="TVD93" s="381"/>
      <c r="TVL93" s="392"/>
      <c r="TVM93" s="381"/>
      <c r="TVU93" s="392"/>
      <c r="TVV93" s="381"/>
      <c r="TWD93" s="392"/>
      <c r="TWE93" s="381"/>
      <c r="TWM93" s="392"/>
      <c r="TWN93" s="381"/>
      <c r="TWV93" s="392"/>
      <c r="TWW93" s="381"/>
      <c r="TXE93" s="392"/>
      <c r="TXF93" s="381"/>
      <c r="TXN93" s="392"/>
      <c r="TXO93" s="381"/>
      <c r="TXW93" s="392"/>
      <c r="TXX93" s="381"/>
      <c r="TYF93" s="392"/>
      <c r="TYG93" s="381"/>
      <c r="TYO93" s="392"/>
      <c r="TYP93" s="381"/>
      <c r="TYX93" s="392"/>
      <c r="TYY93" s="381"/>
      <c r="TZG93" s="392"/>
      <c r="TZH93" s="381"/>
      <c r="TZP93" s="392"/>
      <c r="TZQ93" s="381"/>
      <c r="TZY93" s="392"/>
      <c r="TZZ93" s="381"/>
      <c r="UAH93" s="392"/>
      <c r="UAI93" s="381"/>
      <c r="UAQ93" s="392"/>
      <c r="UAR93" s="381"/>
      <c r="UAZ93" s="392"/>
      <c r="UBA93" s="381"/>
      <c r="UBI93" s="392"/>
      <c r="UBJ93" s="381"/>
      <c r="UBR93" s="392"/>
      <c r="UBS93" s="381"/>
      <c r="UCA93" s="392"/>
      <c r="UCB93" s="381"/>
      <c r="UCJ93" s="392"/>
      <c r="UCK93" s="381"/>
      <c r="UCS93" s="392"/>
      <c r="UCT93" s="381"/>
      <c r="UDB93" s="392"/>
      <c r="UDC93" s="381"/>
      <c r="UDK93" s="392"/>
      <c r="UDL93" s="381"/>
      <c r="UDT93" s="392"/>
      <c r="UDU93" s="381"/>
      <c r="UEC93" s="392"/>
      <c r="UED93" s="381"/>
      <c r="UEL93" s="392"/>
      <c r="UEM93" s="381"/>
      <c r="UEU93" s="392"/>
      <c r="UEV93" s="381"/>
      <c r="UFD93" s="392"/>
      <c r="UFE93" s="381"/>
      <c r="UFM93" s="392"/>
      <c r="UFN93" s="381"/>
      <c r="UFV93" s="392"/>
      <c r="UFW93" s="381"/>
      <c r="UGE93" s="392"/>
      <c r="UGF93" s="381"/>
      <c r="UGN93" s="392"/>
      <c r="UGO93" s="381"/>
      <c r="UGW93" s="392"/>
      <c r="UGX93" s="381"/>
      <c r="UHF93" s="392"/>
      <c r="UHG93" s="381"/>
      <c r="UHO93" s="392"/>
      <c r="UHP93" s="381"/>
      <c r="UHX93" s="392"/>
      <c r="UHY93" s="381"/>
      <c r="UIG93" s="392"/>
      <c r="UIH93" s="381"/>
      <c r="UIP93" s="392"/>
      <c r="UIQ93" s="381"/>
      <c r="UIY93" s="392"/>
      <c r="UIZ93" s="381"/>
      <c r="UJH93" s="392"/>
      <c r="UJI93" s="381"/>
      <c r="UJQ93" s="392"/>
      <c r="UJR93" s="381"/>
      <c r="UJZ93" s="392"/>
      <c r="UKA93" s="381"/>
      <c r="UKI93" s="392"/>
      <c r="UKJ93" s="381"/>
      <c r="UKR93" s="392"/>
      <c r="UKS93" s="381"/>
      <c r="ULA93" s="392"/>
      <c r="ULB93" s="381"/>
      <c r="ULJ93" s="392"/>
      <c r="ULK93" s="381"/>
      <c r="ULS93" s="392"/>
      <c r="ULT93" s="381"/>
      <c r="UMB93" s="392"/>
      <c r="UMC93" s="381"/>
      <c r="UMK93" s="392"/>
      <c r="UML93" s="381"/>
      <c r="UMT93" s="392"/>
      <c r="UMU93" s="381"/>
      <c r="UNC93" s="392"/>
      <c r="UND93" s="381"/>
      <c r="UNL93" s="392"/>
      <c r="UNM93" s="381"/>
      <c r="UNU93" s="392"/>
      <c r="UNV93" s="381"/>
      <c r="UOD93" s="392"/>
      <c r="UOE93" s="381"/>
      <c r="UOM93" s="392"/>
      <c r="UON93" s="381"/>
      <c r="UOV93" s="392"/>
      <c r="UOW93" s="381"/>
      <c r="UPE93" s="392"/>
      <c r="UPF93" s="381"/>
      <c r="UPN93" s="392"/>
      <c r="UPO93" s="381"/>
      <c r="UPW93" s="392"/>
      <c r="UPX93" s="381"/>
      <c r="UQF93" s="392"/>
      <c r="UQG93" s="381"/>
      <c r="UQO93" s="392"/>
      <c r="UQP93" s="381"/>
      <c r="UQX93" s="392"/>
      <c r="UQY93" s="381"/>
      <c r="URG93" s="392"/>
      <c r="URH93" s="381"/>
      <c r="URP93" s="392"/>
      <c r="URQ93" s="381"/>
      <c r="URY93" s="392"/>
      <c r="URZ93" s="381"/>
      <c r="USH93" s="392"/>
      <c r="USI93" s="381"/>
      <c r="USQ93" s="392"/>
      <c r="USR93" s="381"/>
      <c r="USZ93" s="392"/>
      <c r="UTA93" s="381"/>
      <c r="UTI93" s="392"/>
      <c r="UTJ93" s="381"/>
      <c r="UTR93" s="392"/>
      <c r="UTS93" s="381"/>
      <c r="UUA93" s="392"/>
      <c r="UUB93" s="381"/>
      <c r="UUJ93" s="392"/>
      <c r="UUK93" s="381"/>
      <c r="UUS93" s="392"/>
      <c r="UUT93" s="381"/>
      <c r="UVB93" s="392"/>
      <c r="UVC93" s="381"/>
      <c r="UVK93" s="392"/>
      <c r="UVL93" s="381"/>
      <c r="UVT93" s="392"/>
      <c r="UVU93" s="381"/>
      <c r="UWC93" s="392"/>
      <c r="UWD93" s="381"/>
      <c r="UWL93" s="392"/>
      <c r="UWM93" s="381"/>
      <c r="UWU93" s="392"/>
      <c r="UWV93" s="381"/>
      <c r="UXD93" s="392"/>
      <c r="UXE93" s="381"/>
      <c r="UXM93" s="392"/>
      <c r="UXN93" s="381"/>
      <c r="UXV93" s="392"/>
      <c r="UXW93" s="381"/>
      <c r="UYE93" s="392"/>
      <c r="UYF93" s="381"/>
      <c r="UYN93" s="392"/>
      <c r="UYO93" s="381"/>
      <c r="UYW93" s="392"/>
      <c r="UYX93" s="381"/>
      <c r="UZF93" s="392"/>
      <c r="UZG93" s="381"/>
      <c r="UZO93" s="392"/>
      <c r="UZP93" s="381"/>
      <c r="UZX93" s="392"/>
      <c r="UZY93" s="381"/>
      <c r="VAG93" s="392"/>
      <c r="VAH93" s="381"/>
      <c r="VAP93" s="392"/>
      <c r="VAQ93" s="381"/>
      <c r="VAY93" s="392"/>
      <c r="VAZ93" s="381"/>
      <c r="VBH93" s="392"/>
      <c r="VBI93" s="381"/>
      <c r="VBQ93" s="392"/>
      <c r="VBR93" s="381"/>
      <c r="VBZ93" s="392"/>
      <c r="VCA93" s="381"/>
      <c r="VCI93" s="392"/>
      <c r="VCJ93" s="381"/>
      <c r="VCR93" s="392"/>
      <c r="VCS93" s="381"/>
      <c r="VDA93" s="392"/>
      <c r="VDB93" s="381"/>
      <c r="VDJ93" s="392"/>
      <c r="VDK93" s="381"/>
      <c r="VDS93" s="392"/>
      <c r="VDT93" s="381"/>
      <c r="VEB93" s="392"/>
      <c r="VEC93" s="381"/>
      <c r="VEK93" s="392"/>
      <c r="VEL93" s="381"/>
      <c r="VET93" s="392"/>
      <c r="VEU93" s="381"/>
      <c r="VFC93" s="392"/>
      <c r="VFD93" s="381"/>
      <c r="VFL93" s="392"/>
      <c r="VFM93" s="381"/>
      <c r="VFU93" s="392"/>
      <c r="VFV93" s="381"/>
      <c r="VGD93" s="392"/>
      <c r="VGE93" s="381"/>
      <c r="VGM93" s="392"/>
      <c r="VGN93" s="381"/>
      <c r="VGV93" s="392"/>
      <c r="VGW93" s="381"/>
      <c r="VHE93" s="392"/>
      <c r="VHF93" s="381"/>
      <c r="VHN93" s="392"/>
      <c r="VHO93" s="381"/>
      <c r="VHW93" s="392"/>
      <c r="VHX93" s="381"/>
      <c r="VIF93" s="392"/>
      <c r="VIG93" s="381"/>
      <c r="VIO93" s="392"/>
      <c r="VIP93" s="381"/>
      <c r="VIX93" s="392"/>
      <c r="VIY93" s="381"/>
      <c r="VJG93" s="392"/>
      <c r="VJH93" s="381"/>
      <c r="VJP93" s="392"/>
      <c r="VJQ93" s="381"/>
      <c r="VJY93" s="392"/>
      <c r="VJZ93" s="381"/>
      <c r="VKH93" s="392"/>
      <c r="VKI93" s="381"/>
      <c r="VKQ93" s="392"/>
      <c r="VKR93" s="381"/>
      <c r="VKZ93" s="392"/>
      <c r="VLA93" s="381"/>
      <c r="VLI93" s="392"/>
      <c r="VLJ93" s="381"/>
      <c r="VLR93" s="392"/>
      <c r="VLS93" s="381"/>
      <c r="VMA93" s="392"/>
      <c r="VMB93" s="381"/>
      <c r="VMJ93" s="392"/>
      <c r="VMK93" s="381"/>
      <c r="VMS93" s="392"/>
      <c r="VMT93" s="381"/>
      <c r="VNB93" s="392"/>
      <c r="VNC93" s="381"/>
      <c r="VNK93" s="392"/>
      <c r="VNL93" s="381"/>
      <c r="VNT93" s="392"/>
      <c r="VNU93" s="381"/>
      <c r="VOC93" s="392"/>
      <c r="VOD93" s="381"/>
      <c r="VOL93" s="392"/>
      <c r="VOM93" s="381"/>
      <c r="VOU93" s="392"/>
      <c r="VOV93" s="381"/>
      <c r="VPD93" s="392"/>
      <c r="VPE93" s="381"/>
      <c r="VPM93" s="392"/>
      <c r="VPN93" s="381"/>
      <c r="VPV93" s="392"/>
      <c r="VPW93" s="381"/>
      <c r="VQE93" s="392"/>
      <c r="VQF93" s="381"/>
      <c r="VQN93" s="392"/>
      <c r="VQO93" s="381"/>
      <c r="VQW93" s="392"/>
      <c r="VQX93" s="381"/>
      <c r="VRF93" s="392"/>
      <c r="VRG93" s="381"/>
      <c r="VRO93" s="392"/>
      <c r="VRP93" s="381"/>
      <c r="VRX93" s="392"/>
      <c r="VRY93" s="381"/>
      <c r="VSG93" s="392"/>
      <c r="VSH93" s="381"/>
      <c r="VSP93" s="392"/>
      <c r="VSQ93" s="381"/>
      <c r="VSY93" s="392"/>
      <c r="VSZ93" s="381"/>
      <c r="VTH93" s="392"/>
      <c r="VTI93" s="381"/>
      <c r="VTQ93" s="392"/>
      <c r="VTR93" s="381"/>
      <c r="VTZ93" s="392"/>
      <c r="VUA93" s="381"/>
      <c r="VUI93" s="392"/>
      <c r="VUJ93" s="381"/>
      <c r="VUR93" s="392"/>
      <c r="VUS93" s="381"/>
      <c r="VVA93" s="392"/>
      <c r="VVB93" s="381"/>
      <c r="VVJ93" s="392"/>
      <c r="VVK93" s="381"/>
      <c r="VVS93" s="392"/>
      <c r="VVT93" s="381"/>
      <c r="VWB93" s="392"/>
      <c r="VWC93" s="381"/>
      <c r="VWK93" s="392"/>
      <c r="VWL93" s="381"/>
      <c r="VWT93" s="392"/>
      <c r="VWU93" s="381"/>
      <c r="VXC93" s="392"/>
      <c r="VXD93" s="381"/>
      <c r="VXL93" s="392"/>
      <c r="VXM93" s="381"/>
      <c r="VXU93" s="392"/>
      <c r="VXV93" s="381"/>
      <c r="VYD93" s="392"/>
      <c r="VYE93" s="381"/>
      <c r="VYM93" s="392"/>
      <c r="VYN93" s="381"/>
      <c r="VYV93" s="392"/>
      <c r="VYW93" s="381"/>
      <c r="VZE93" s="392"/>
      <c r="VZF93" s="381"/>
      <c r="VZN93" s="392"/>
      <c r="VZO93" s="381"/>
      <c r="VZW93" s="392"/>
      <c r="VZX93" s="381"/>
      <c r="WAF93" s="392"/>
      <c r="WAG93" s="381"/>
      <c r="WAO93" s="392"/>
      <c r="WAP93" s="381"/>
      <c r="WAX93" s="392"/>
      <c r="WAY93" s="381"/>
      <c r="WBG93" s="392"/>
      <c r="WBH93" s="381"/>
      <c r="WBP93" s="392"/>
      <c r="WBQ93" s="381"/>
      <c r="WBY93" s="392"/>
      <c r="WBZ93" s="381"/>
      <c r="WCH93" s="392"/>
      <c r="WCI93" s="381"/>
      <c r="WCQ93" s="392"/>
      <c r="WCR93" s="381"/>
      <c r="WCZ93" s="392"/>
      <c r="WDA93" s="381"/>
      <c r="WDI93" s="392"/>
      <c r="WDJ93" s="381"/>
      <c r="WDR93" s="392"/>
      <c r="WDS93" s="381"/>
      <c r="WEA93" s="392"/>
      <c r="WEB93" s="381"/>
      <c r="WEJ93" s="392"/>
      <c r="WEK93" s="381"/>
      <c r="WES93" s="392"/>
      <c r="WET93" s="381"/>
      <c r="WFB93" s="392"/>
      <c r="WFC93" s="381"/>
      <c r="WFK93" s="392"/>
      <c r="WFL93" s="381"/>
      <c r="WFT93" s="392"/>
      <c r="WFU93" s="381"/>
      <c r="WGC93" s="392"/>
      <c r="WGD93" s="381"/>
      <c r="WGL93" s="392"/>
      <c r="WGM93" s="381"/>
      <c r="WGU93" s="392"/>
      <c r="WGV93" s="381"/>
      <c r="WHD93" s="392"/>
      <c r="WHE93" s="381"/>
      <c r="WHM93" s="392"/>
      <c r="WHN93" s="381"/>
      <c r="WHV93" s="392"/>
      <c r="WHW93" s="381"/>
      <c r="WIE93" s="392"/>
      <c r="WIF93" s="381"/>
      <c r="WIN93" s="392"/>
      <c r="WIO93" s="381"/>
      <c r="WIW93" s="392"/>
      <c r="WIX93" s="381"/>
      <c r="WJF93" s="392"/>
      <c r="WJG93" s="381"/>
      <c r="WJO93" s="392"/>
      <c r="WJP93" s="381"/>
      <c r="WJX93" s="392"/>
      <c r="WJY93" s="381"/>
      <c r="WKG93" s="392"/>
      <c r="WKH93" s="381"/>
      <c r="WKP93" s="392"/>
      <c r="WKQ93" s="381"/>
      <c r="WKY93" s="392"/>
      <c r="WKZ93" s="381"/>
      <c r="WLH93" s="392"/>
      <c r="WLI93" s="381"/>
      <c r="WLQ93" s="392"/>
      <c r="WLR93" s="381"/>
      <c r="WLZ93" s="392"/>
      <c r="WMA93" s="381"/>
      <c r="WMI93" s="392"/>
      <c r="WMJ93" s="381"/>
      <c r="WMR93" s="392"/>
      <c r="WMS93" s="381"/>
      <c r="WNA93" s="392"/>
      <c r="WNB93" s="381"/>
      <c r="WNJ93" s="392"/>
      <c r="WNK93" s="381"/>
      <c r="WNS93" s="392"/>
      <c r="WNT93" s="381"/>
      <c r="WOB93" s="392"/>
      <c r="WOC93" s="381"/>
      <c r="WOK93" s="392"/>
      <c r="WOL93" s="381"/>
      <c r="WOT93" s="392"/>
      <c r="WOU93" s="381"/>
      <c r="WPC93" s="392"/>
      <c r="WPD93" s="381"/>
      <c r="WPL93" s="392"/>
      <c r="WPM93" s="381"/>
      <c r="WPU93" s="392"/>
      <c r="WPV93" s="381"/>
      <c r="WQD93" s="392"/>
      <c r="WQE93" s="381"/>
      <c r="WQM93" s="392"/>
      <c r="WQN93" s="381"/>
      <c r="WQV93" s="392"/>
      <c r="WQW93" s="381"/>
      <c r="WRE93" s="392"/>
      <c r="WRF93" s="381"/>
      <c r="WRN93" s="392"/>
      <c r="WRO93" s="381"/>
      <c r="WRW93" s="392"/>
      <c r="WRX93" s="381"/>
      <c r="WSF93" s="392"/>
      <c r="WSG93" s="381"/>
      <c r="WSO93" s="392"/>
      <c r="WSP93" s="381"/>
      <c r="WSX93" s="392"/>
      <c r="WSY93" s="381"/>
      <c r="WTG93" s="392"/>
      <c r="WTH93" s="381"/>
      <c r="WTP93" s="392"/>
      <c r="WTQ93" s="381"/>
      <c r="WTY93" s="392"/>
      <c r="WTZ93" s="381"/>
      <c r="WUH93" s="392"/>
      <c r="WUI93" s="381"/>
      <c r="WUQ93" s="392"/>
      <c r="WUR93" s="381"/>
      <c r="WUZ93" s="392"/>
      <c r="WVA93" s="381"/>
      <c r="WVI93" s="392"/>
      <c r="WVJ93" s="381"/>
      <c r="WVR93" s="392"/>
      <c r="WVS93" s="381"/>
      <c r="WWA93" s="392"/>
      <c r="WWB93" s="381"/>
      <c r="WWJ93" s="392"/>
      <c r="WWK93" s="381"/>
      <c r="WWS93" s="392"/>
      <c r="WWT93" s="381"/>
      <c r="WXB93" s="392"/>
      <c r="WXC93" s="381"/>
      <c r="WXK93" s="392"/>
      <c r="WXL93" s="381"/>
      <c r="WXT93" s="392"/>
      <c r="WXU93" s="381"/>
      <c r="WYC93" s="392"/>
      <c r="WYD93" s="381"/>
      <c r="WYL93" s="392"/>
      <c r="WYM93" s="381"/>
      <c r="WYU93" s="392"/>
      <c r="WYV93" s="381"/>
      <c r="WZD93" s="392"/>
      <c r="WZE93" s="381"/>
      <c r="WZM93" s="392"/>
      <c r="WZN93" s="381"/>
      <c r="WZV93" s="392"/>
      <c r="WZW93" s="381"/>
      <c r="XAE93" s="392"/>
      <c r="XAF93" s="381"/>
      <c r="XAN93" s="392"/>
      <c r="XAO93" s="381"/>
      <c r="XAW93" s="392"/>
      <c r="XAX93" s="381"/>
      <c r="XBF93" s="392"/>
      <c r="XBG93" s="381"/>
      <c r="XBO93" s="392"/>
      <c r="XBP93" s="381"/>
      <c r="XBX93" s="392"/>
      <c r="XBY93" s="381"/>
      <c r="XCG93" s="392"/>
      <c r="XCH93" s="381"/>
      <c r="XCP93" s="392"/>
      <c r="XCQ93" s="381"/>
      <c r="XCY93" s="392"/>
      <c r="XCZ93" s="381"/>
      <c r="XDH93" s="392"/>
      <c r="XDI93" s="381"/>
      <c r="XDQ93" s="392"/>
      <c r="XDR93" s="381"/>
      <c r="XDZ93" s="392"/>
      <c r="XEA93" s="381"/>
      <c r="XEI93" s="392"/>
      <c r="XEJ93" s="381"/>
      <c r="XER93" s="392"/>
      <c r="XES93" s="381"/>
      <c r="XFA93" s="392"/>
      <c r="XFB93" s="381"/>
    </row>
    <row r="94" spans="1:1019 1027:2045 2053:3071 3079:5114 5122:6140 6148:7166 7174:8192 8200:9209 9217:10235 10243:11261 11269:12287 12295:14330 14338:15356 15364:16382" s="378" customFormat="1">
      <c r="A94" s="392"/>
      <c r="B94" s="381"/>
      <c r="J94" s="392"/>
      <c r="K94" s="381"/>
      <c r="S94" s="392"/>
      <c r="T94" s="381"/>
      <c r="AB94" s="392"/>
      <c r="AC94" s="381"/>
      <c r="AK94" s="392"/>
      <c r="AL94" s="381"/>
      <c r="AT94" s="392"/>
      <c r="AU94" s="381"/>
      <c r="BC94" s="392"/>
      <c r="BD94" s="381"/>
      <c r="BL94" s="392"/>
      <c r="BM94" s="381"/>
      <c r="BU94" s="392"/>
      <c r="BV94" s="381"/>
      <c r="CD94" s="392"/>
      <c r="CE94" s="381"/>
      <c r="CM94" s="392"/>
      <c r="CN94" s="381"/>
      <c r="CV94" s="392"/>
      <c r="CW94" s="381"/>
      <c r="DE94" s="392"/>
      <c r="DF94" s="381"/>
      <c r="DN94" s="392"/>
      <c r="DO94" s="381"/>
      <c r="DW94" s="392"/>
      <c r="DX94" s="381"/>
      <c r="EF94" s="392"/>
      <c r="EG94" s="381"/>
      <c r="EO94" s="392"/>
      <c r="EP94" s="381"/>
      <c r="EX94" s="392"/>
      <c r="EY94" s="381"/>
      <c r="FG94" s="392"/>
      <c r="FH94" s="381"/>
      <c r="FP94" s="392"/>
      <c r="FQ94" s="381"/>
      <c r="FY94" s="392"/>
      <c r="FZ94" s="381"/>
      <c r="GH94" s="392"/>
      <c r="GI94" s="381"/>
      <c r="GQ94" s="392"/>
      <c r="GR94" s="381"/>
      <c r="GZ94" s="392"/>
      <c r="HA94" s="381"/>
      <c r="HI94" s="392"/>
      <c r="HJ94" s="381"/>
      <c r="HR94" s="392"/>
      <c r="HS94" s="381"/>
      <c r="IA94" s="392"/>
      <c r="IB94" s="381"/>
      <c r="IJ94" s="392"/>
      <c r="IK94" s="381"/>
      <c r="IS94" s="392"/>
      <c r="IT94" s="381"/>
      <c r="JB94" s="392"/>
      <c r="JC94" s="381"/>
      <c r="JK94" s="392"/>
      <c r="JL94" s="381"/>
      <c r="JT94" s="392"/>
      <c r="JU94" s="381"/>
      <c r="KC94" s="392"/>
      <c r="KD94" s="381"/>
      <c r="KL94" s="392"/>
      <c r="KM94" s="381"/>
      <c r="KU94" s="392"/>
      <c r="KV94" s="381"/>
      <c r="LD94" s="392"/>
      <c r="LE94" s="381"/>
      <c r="LM94" s="392"/>
      <c r="LN94" s="381"/>
      <c r="LV94" s="392"/>
      <c r="LW94" s="381"/>
      <c r="ME94" s="392"/>
      <c r="MF94" s="381"/>
      <c r="MN94" s="392"/>
      <c r="MO94" s="381"/>
      <c r="MW94" s="392"/>
      <c r="MX94" s="381"/>
      <c r="NF94" s="392"/>
      <c r="NG94" s="381"/>
      <c r="NO94" s="392"/>
      <c r="NP94" s="381"/>
      <c r="NX94" s="392"/>
      <c r="NY94" s="381"/>
      <c r="OG94" s="392"/>
      <c r="OH94" s="381"/>
      <c r="OP94" s="392"/>
      <c r="OQ94" s="381"/>
      <c r="OY94" s="392"/>
      <c r="OZ94" s="381"/>
      <c r="PH94" s="392"/>
      <c r="PI94" s="381"/>
      <c r="PQ94" s="392"/>
      <c r="PR94" s="381"/>
      <c r="PZ94" s="392"/>
      <c r="QA94" s="381"/>
      <c r="QI94" s="392"/>
      <c r="QJ94" s="381"/>
      <c r="QR94" s="392"/>
      <c r="QS94" s="381"/>
      <c r="RA94" s="392"/>
      <c r="RB94" s="381"/>
      <c r="RJ94" s="392"/>
      <c r="RK94" s="381"/>
      <c r="RS94" s="392"/>
      <c r="RT94" s="381"/>
      <c r="SB94" s="392"/>
      <c r="SC94" s="381"/>
      <c r="SK94" s="392"/>
      <c r="SL94" s="381"/>
      <c r="ST94" s="392"/>
      <c r="SU94" s="381"/>
      <c r="TC94" s="392"/>
      <c r="TD94" s="381"/>
      <c r="TL94" s="392"/>
      <c r="TM94" s="381"/>
      <c r="TU94" s="392"/>
      <c r="TV94" s="381"/>
      <c r="UD94" s="392"/>
      <c r="UE94" s="381"/>
      <c r="UM94" s="392"/>
      <c r="UN94" s="381"/>
      <c r="UV94" s="392"/>
      <c r="UW94" s="381"/>
      <c r="VE94" s="392"/>
      <c r="VF94" s="381"/>
      <c r="VN94" s="392"/>
      <c r="VO94" s="381"/>
      <c r="VW94" s="392"/>
      <c r="VX94" s="381"/>
      <c r="WF94" s="392"/>
      <c r="WG94" s="381"/>
      <c r="WO94" s="392"/>
      <c r="WP94" s="381"/>
      <c r="WX94" s="392"/>
      <c r="WY94" s="381"/>
      <c r="XG94" s="392"/>
      <c r="XH94" s="381"/>
      <c r="XP94" s="392"/>
      <c r="XQ94" s="381"/>
      <c r="XY94" s="392"/>
      <c r="XZ94" s="381"/>
      <c r="YH94" s="392"/>
      <c r="YI94" s="381"/>
      <c r="YQ94" s="392"/>
      <c r="YR94" s="381"/>
      <c r="YZ94" s="392"/>
      <c r="ZA94" s="381"/>
      <c r="ZI94" s="392"/>
      <c r="ZJ94" s="381"/>
      <c r="ZR94" s="392"/>
      <c r="ZS94" s="381"/>
      <c r="AAA94" s="392"/>
      <c r="AAB94" s="381"/>
      <c r="AAJ94" s="392"/>
      <c r="AAK94" s="381"/>
      <c r="AAS94" s="392"/>
      <c r="AAT94" s="381"/>
      <c r="ABB94" s="392"/>
      <c r="ABC94" s="381"/>
      <c r="ABK94" s="392"/>
      <c r="ABL94" s="381"/>
      <c r="ABT94" s="392"/>
      <c r="ABU94" s="381"/>
      <c r="ACC94" s="392"/>
      <c r="ACD94" s="381"/>
      <c r="ACL94" s="392"/>
      <c r="ACM94" s="381"/>
      <c r="ACU94" s="392"/>
      <c r="ACV94" s="381"/>
      <c r="ADD94" s="392"/>
      <c r="ADE94" s="381"/>
      <c r="ADM94" s="392"/>
      <c r="ADN94" s="381"/>
      <c r="ADV94" s="392"/>
      <c r="ADW94" s="381"/>
      <c r="AEE94" s="392"/>
      <c r="AEF94" s="381"/>
      <c r="AEN94" s="392"/>
      <c r="AEO94" s="381"/>
      <c r="AEW94" s="392"/>
      <c r="AEX94" s="381"/>
      <c r="AFF94" s="392"/>
      <c r="AFG94" s="381"/>
      <c r="AFO94" s="392"/>
      <c r="AFP94" s="381"/>
      <c r="AFX94" s="392"/>
      <c r="AFY94" s="381"/>
      <c r="AGG94" s="392"/>
      <c r="AGH94" s="381"/>
      <c r="AGP94" s="392"/>
      <c r="AGQ94" s="381"/>
      <c r="AGY94" s="392"/>
      <c r="AGZ94" s="381"/>
      <c r="AHH94" s="392"/>
      <c r="AHI94" s="381"/>
      <c r="AHQ94" s="392"/>
      <c r="AHR94" s="381"/>
      <c r="AHZ94" s="392"/>
      <c r="AIA94" s="381"/>
      <c r="AII94" s="392"/>
      <c r="AIJ94" s="381"/>
      <c r="AIR94" s="392"/>
      <c r="AIS94" s="381"/>
      <c r="AJA94" s="392"/>
      <c r="AJB94" s="381"/>
      <c r="AJJ94" s="392"/>
      <c r="AJK94" s="381"/>
      <c r="AJS94" s="392"/>
      <c r="AJT94" s="381"/>
      <c r="AKB94" s="392"/>
      <c r="AKC94" s="381"/>
      <c r="AKK94" s="392"/>
      <c r="AKL94" s="381"/>
      <c r="AKT94" s="392"/>
      <c r="AKU94" s="381"/>
      <c r="ALC94" s="392"/>
      <c r="ALD94" s="381"/>
      <c r="ALL94" s="392"/>
      <c r="ALM94" s="381"/>
      <c r="ALU94" s="392"/>
      <c r="ALV94" s="381"/>
      <c r="AMD94" s="392"/>
      <c r="AME94" s="381"/>
      <c r="AMM94" s="392"/>
      <c r="AMN94" s="381"/>
      <c r="AMV94" s="392"/>
      <c r="AMW94" s="381"/>
      <c r="ANE94" s="392"/>
      <c r="ANF94" s="381"/>
      <c r="ANN94" s="392"/>
      <c r="ANO94" s="381"/>
      <c r="ANW94" s="392"/>
      <c r="ANX94" s="381"/>
      <c r="AOF94" s="392"/>
      <c r="AOG94" s="381"/>
      <c r="AOO94" s="392"/>
      <c r="AOP94" s="381"/>
      <c r="AOX94" s="392"/>
      <c r="AOY94" s="381"/>
      <c r="APG94" s="392"/>
      <c r="APH94" s="381"/>
      <c r="APP94" s="392"/>
      <c r="APQ94" s="381"/>
      <c r="APY94" s="392"/>
      <c r="APZ94" s="381"/>
      <c r="AQH94" s="392"/>
      <c r="AQI94" s="381"/>
      <c r="AQQ94" s="392"/>
      <c r="AQR94" s="381"/>
      <c r="AQZ94" s="392"/>
      <c r="ARA94" s="381"/>
      <c r="ARI94" s="392"/>
      <c r="ARJ94" s="381"/>
      <c r="ARR94" s="392"/>
      <c r="ARS94" s="381"/>
      <c r="ASA94" s="392"/>
      <c r="ASB94" s="381"/>
      <c r="ASJ94" s="392"/>
      <c r="ASK94" s="381"/>
      <c r="ASS94" s="392"/>
      <c r="AST94" s="381"/>
      <c r="ATB94" s="392"/>
      <c r="ATC94" s="381"/>
      <c r="ATK94" s="392"/>
      <c r="ATL94" s="381"/>
      <c r="ATT94" s="392"/>
      <c r="ATU94" s="381"/>
      <c r="AUC94" s="392"/>
      <c r="AUD94" s="381"/>
      <c r="AUL94" s="392"/>
      <c r="AUM94" s="381"/>
      <c r="AUU94" s="392"/>
      <c r="AUV94" s="381"/>
      <c r="AVD94" s="392"/>
      <c r="AVE94" s="381"/>
      <c r="AVM94" s="392"/>
      <c r="AVN94" s="381"/>
      <c r="AVV94" s="392"/>
      <c r="AVW94" s="381"/>
      <c r="AWE94" s="392"/>
      <c r="AWF94" s="381"/>
      <c r="AWN94" s="392"/>
      <c r="AWO94" s="381"/>
      <c r="AWW94" s="392"/>
      <c r="AWX94" s="381"/>
      <c r="AXF94" s="392"/>
      <c r="AXG94" s="381"/>
      <c r="AXO94" s="392"/>
      <c r="AXP94" s="381"/>
      <c r="AXX94" s="392"/>
      <c r="AXY94" s="381"/>
      <c r="AYG94" s="392"/>
      <c r="AYH94" s="381"/>
      <c r="AYP94" s="392"/>
      <c r="AYQ94" s="381"/>
      <c r="AYY94" s="392"/>
      <c r="AYZ94" s="381"/>
      <c r="AZH94" s="392"/>
      <c r="AZI94" s="381"/>
      <c r="AZQ94" s="392"/>
      <c r="AZR94" s="381"/>
      <c r="AZZ94" s="392"/>
      <c r="BAA94" s="381"/>
      <c r="BAI94" s="392"/>
      <c r="BAJ94" s="381"/>
      <c r="BAR94" s="392"/>
      <c r="BAS94" s="381"/>
      <c r="BBA94" s="392"/>
      <c r="BBB94" s="381"/>
      <c r="BBJ94" s="392"/>
      <c r="BBK94" s="381"/>
      <c r="BBS94" s="392"/>
      <c r="BBT94" s="381"/>
      <c r="BCB94" s="392"/>
      <c r="BCC94" s="381"/>
      <c r="BCK94" s="392"/>
      <c r="BCL94" s="381"/>
      <c r="BCT94" s="392"/>
      <c r="BCU94" s="381"/>
      <c r="BDC94" s="392"/>
      <c r="BDD94" s="381"/>
      <c r="BDL94" s="392"/>
      <c r="BDM94" s="381"/>
      <c r="BDU94" s="392"/>
      <c r="BDV94" s="381"/>
      <c r="BED94" s="392"/>
      <c r="BEE94" s="381"/>
      <c r="BEM94" s="392"/>
      <c r="BEN94" s="381"/>
      <c r="BEV94" s="392"/>
      <c r="BEW94" s="381"/>
      <c r="BFE94" s="392"/>
      <c r="BFF94" s="381"/>
      <c r="BFN94" s="392"/>
      <c r="BFO94" s="381"/>
      <c r="BFW94" s="392"/>
      <c r="BFX94" s="381"/>
      <c r="BGF94" s="392"/>
      <c r="BGG94" s="381"/>
      <c r="BGO94" s="392"/>
      <c r="BGP94" s="381"/>
      <c r="BGX94" s="392"/>
      <c r="BGY94" s="381"/>
      <c r="BHG94" s="392"/>
      <c r="BHH94" s="381"/>
      <c r="BHP94" s="392"/>
      <c r="BHQ94" s="381"/>
      <c r="BHY94" s="392"/>
      <c r="BHZ94" s="381"/>
      <c r="BIH94" s="392"/>
      <c r="BII94" s="381"/>
      <c r="BIQ94" s="392"/>
      <c r="BIR94" s="381"/>
      <c r="BIZ94" s="392"/>
      <c r="BJA94" s="381"/>
      <c r="BJI94" s="392"/>
      <c r="BJJ94" s="381"/>
      <c r="BJR94" s="392"/>
      <c r="BJS94" s="381"/>
      <c r="BKA94" s="392"/>
      <c r="BKB94" s="381"/>
      <c r="BKJ94" s="392"/>
      <c r="BKK94" s="381"/>
      <c r="BKS94" s="392"/>
      <c r="BKT94" s="381"/>
      <c r="BLB94" s="392"/>
      <c r="BLC94" s="381"/>
      <c r="BLK94" s="392"/>
      <c r="BLL94" s="381"/>
      <c r="BLT94" s="392"/>
      <c r="BLU94" s="381"/>
      <c r="BMC94" s="392"/>
      <c r="BMD94" s="381"/>
      <c r="BML94" s="392"/>
      <c r="BMM94" s="381"/>
      <c r="BMU94" s="392"/>
      <c r="BMV94" s="381"/>
      <c r="BND94" s="392"/>
      <c r="BNE94" s="381"/>
      <c r="BNM94" s="392"/>
      <c r="BNN94" s="381"/>
      <c r="BNV94" s="392"/>
      <c r="BNW94" s="381"/>
      <c r="BOE94" s="392"/>
      <c r="BOF94" s="381"/>
      <c r="BON94" s="392"/>
      <c r="BOO94" s="381"/>
      <c r="BOW94" s="392"/>
      <c r="BOX94" s="381"/>
      <c r="BPF94" s="392"/>
      <c r="BPG94" s="381"/>
      <c r="BPO94" s="392"/>
      <c r="BPP94" s="381"/>
      <c r="BPX94" s="392"/>
      <c r="BPY94" s="381"/>
      <c r="BQG94" s="392"/>
      <c r="BQH94" s="381"/>
      <c r="BQP94" s="392"/>
      <c r="BQQ94" s="381"/>
      <c r="BQY94" s="392"/>
      <c r="BQZ94" s="381"/>
      <c r="BRH94" s="392"/>
      <c r="BRI94" s="381"/>
      <c r="BRQ94" s="392"/>
      <c r="BRR94" s="381"/>
      <c r="BRZ94" s="392"/>
      <c r="BSA94" s="381"/>
      <c r="BSI94" s="392"/>
      <c r="BSJ94" s="381"/>
      <c r="BSR94" s="392"/>
      <c r="BSS94" s="381"/>
      <c r="BTA94" s="392"/>
      <c r="BTB94" s="381"/>
      <c r="BTJ94" s="392"/>
      <c r="BTK94" s="381"/>
      <c r="BTS94" s="392"/>
      <c r="BTT94" s="381"/>
      <c r="BUB94" s="392"/>
      <c r="BUC94" s="381"/>
      <c r="BUK94" s="392"/>
      <c r="BUL94" s="381"/>
      <c r="BUT94" s="392"/>
      <c r="BUU94" s="381"/>
      <c r="BVC94" s="392"/>
      <c r="BVD94" s="381"/>
      <c r="BVL94" s="392"/>
      <c r="BVM94" s="381"/>
      <c r="BVU94" s="392"/>
      <c r="BVV94" s="381"/>
      <c r="BWD94" s="392"/>
      <c r="BWE94" s="381"/>
      <c r="BWM94" s="392"/>
      <c r="BWN94" s="381"/>
      <c r="BWV94" s="392"/>
      <c r="BWW94" s="381"/>
      <c r="BXE94" s="392"/>
      <c r="BXF94" s="381"/>
      <c r="BXN94" s="392"/>
      <c r="BXO94" s="381"/>
      <c r="BXW94" s="392"/>
      <c r="BXX94" s="381"/>
      <c r="BYF94" s="392"/>
      <c r="BYG94" s="381"/>
      <c r="BYO94" s="392"/>
      <c r="BYP94" s="381"/>
      <c r="BYX94" s="392"/>
      <c r="BYY94" s="381"/>
      <c r="BZG94" s="392"/>
      <c r="BZH94" s="381"/>
      <c r="BZP94" s="392"/>
      <c r="BZQ94" s="381"/>
      <c r="BZY94" s="392"/>
      <c r="BZZ94" s="381"/>
      <c r="CAH94" s="392"/>
      <c r="CAI94" s="381"/>
      <c r="CAQ94" s="392"/>
      <c r="CAR94" s="381"/>
      <c r="CAZ94" s="392"/>
      <c r="CBA94" s="381"/>
      <c r="CBI94" s="392"/>
      <c r="CBJ94" s="381"/>
      <c r="CBR94" s="392"/>
      <c r="CBS94" s="381"/>
      <c r="CCA94" s="392"/>
      <c r="CCB94" s="381"/>
      <c r="CCJ94" s="392"/>
      <c r="CCK94" s="381"/>
      <c r="CCS94" s="392"/>
      <c r="CCT94" s="381"/>
      <c r="CDB94" s="392"/>
      <c r="CDC94" s="381"/>
      <c r="CDK94" s="392"/>
      <c r="CDL94" s="381"/>
      <c r="CDT94" s="392"/>
      <c r="CDU94" s="381"/>
      <c r="CEC94" s="392"/>
      <c r="CED94" s="381"/>
      <c r="CEL94" s="392"/>
      <c r="CEM94" s="381"/>
      <c r="CEU94" s="392"/>
      <c r="CEV94" s="381"/>
      <c r="CFD94" s="392"/>
      <c r="CFE94" s="381"/>
      <c r="CFM94" s="392"/>
      <c r="CFN94" s="381"/>
      <c r="CFV94" s="392"/>
      <c r="CFW94" s="381"/>
      <c r="CGE94" s="392"/>
      <c r="CGF94" s="381"/>
      <c r="CGN94" s="392"/>
      <c r="CGO94" s="381"/>
      <c r="CGW94" s="392"/>
      <c r="CGX94" s="381"/>
      <c r="CHF94" s="392"/>
      <c r="CHG94" s="381"/>
      <c r="CHO94" s="392"/>
      <c r="CHP94" s="381"/>
      <c r="CHX94" s="392"/>
      <c r="CHY94" s="381"/>
      <c r="CIG94" s="392"/>
      <c r="CIH94" s="381"/>
      <c r="CIP94" s="392"/>
      <c r="CIQ94" s="381"/>
      <c r="CIY94" s="392"/>
      <c r="CIZ94" s="381"/>
      <c r="CJH94" s="392"/>
      <c r="CJI94" s="381"/>
      <c r="CJQ94" s="392"/>
      <c r="CJR94" s="381"/>
      <c r="CJZ94" s="392"/>
      <c r="CKA94" s="381"/>
      <c r="CKI94" s="392"/>
      <c r="CKJ94" s="381"/>
      <c r="CKR94" s="392"/>
      <c r="CKS94" s="381"/>
      <c r="CLA94" s="392"/>
      <c r="CLB94" s="381"/>
      <c r="CLJ94" s="392"/>
      <c r="CLK94" s="381"/>
      <c r="CLS94" s="392"/>
      <c r="CLT94" s="381"/>
      <c r="CMB94" s="392"/>
      <c r="CMC94" s="381"/>
      <c r="CMK94" s="392"/>
      <c r="CML94" s="381"/>
      <c r="CMT94" s="392"/>
      <c r="CMU94" s="381"/>
      <c r="CNC94" s="392"/>
      <c r="CND94" s="381"/>
      <c r="CNL94" s="392"/>
      <c r="CNM94" s="381"/>
      <c r="CNU94" s="392"/>
      <c r="CNV94" s="381"/>
      <c r="COD94" s="392"/>
      <c r="COE94" s="381"/>
      <c r="COM94" s="392"/>
      <c r="CON94" s="381"/>
      <c r="COV94" s="392"/>
      <c r="COW94" s="381"/>
      <c r="CPE94" s="392"/>
      <c r="CPF94" s="381"/>
      <c r="CPN94" s="392"/>
      <c r="CPO94" s="381"/>
      <c r="CPW94" s="392"/>
      <c r="CPX94" s="381"/>
      <c r="CQF94" s="392"/>
      <c r="CQG94" s="381"/>
      <c r="CQO94" s="392"/>
      <c r="CQP94" s="381"/>
      <c r="CQX94" s="392"/>
      <c r="CQY94" s="381"/>
      <c r="CRG94" s="392"/>
      <c r="CRH94" s="381"/>
      <c r="CRP94" s="392"/>
      <c r="CRQ94" s="381"/>
      <c r="CRY94" s="392"/>
      <c r="CRZ94" s="381"/>
      <c r="CSH94" s="392"/>
      <c r="CSI94" s="381"/>
      <c r="CSQ94" s="392"/>
      <c r="CSR94" s="381"/>
      <c r="CSZ94" s="392"/>
      <c r="CTA94" s="381"/>
      <c r="CTI94" s="392"/>
      <c r="CTJ94" s="381"/>
      <c r="CTR94" s="392"/>
      <c r="CTS94" s="381"/>
      <c r="CUA94" s="392"/>
      <c r="CUB94" s="381"/>
      <c r="CUJ94" s="392"/>
      <c r="CUK94" s="381"/>
      <c r="CUS94" s="392"/>
      <c r="CUT94" s="381"/>
      <c r="CVB94" s="392"/>
      <c r="CVC94" s="381"/>
      <c r="CVK94" s="392"/>
      <c r="CVL94" s="381"/>
      <c r="CVT94" s="392"/>
      <c r="CVU94" s="381"/>
      <c r="CWC94" s="392"/>
      <c r="CWD94" s="381"/>
      <c r="CWL94" s="392"/>
      <c r="CWM94" s="381"/>
      <c r="CWU94" s="392"/>
      <c r="CWV94" s="381"/>
      <c r="CXD94" s="392"/>
      <c r="CXE94" s="381"/>
      <c r="CXM94" s="392"/>
      <c r="CXN94" s="381"/>
      <c r="CXV94" s="392"/>
      <c r="CXW94" s="381"/>
      <c r="CYE94" s="392"/>
      <c r="CYF94" s="381"/>
      <c r="CYN94" s="392"/>
      <c r="CYO94" s="381"/>
      <c r="CYW94" s="392"/>
      <c r="CYX94" s="381"/>
      <c r="CZF94" s="392"/>
      <c r="CZG94" s="381"/>
      <c r="CZO94" s="392"/>
      <c r="CZP94" s="381"/>
      <c r="CZX94" s="392"/>
      <c r="CZY94" s="381"/>
      <c r="DAG94" s="392"/>
      <c r="DAH94" s="381"/>
      <c r="DAP94" s="392"/>
      <c r="DAQ94" s="381"/>
      <c r="DAY94" s="392"/>
      <c r="DAZ94" s="381"/>
      <c r="DBH94" s="392"/>
      <c r="DBI94" s="381"/>
      <c r="DBQ94" s="392"/>
      <c r="DBR94" s="381"/>
      <c r="DBZ94" s="392"/>
      <c r="DCA94" s="381"/>
      <c r="DCI94" s="392"/>
      <c r="DCJ94" s="381"/>
      <c r="DCR94" s="392"/>
      <c r="DCS94" s="381"/>
      <c r="DDA94" s="392"/>
      <c r="DDB94" s="381"/>
      <c r="DDJ94" s="392"/>
      <c r="DDK94" s="381"/>
      <c r="DDS94" s="392"/>
      <c r="DDT94" s="381"/>
      <c r="DEB94" s="392"/>
      <c r="DEC94" s="381"/>
      <c r="DEK94" s="392"/>
      <c r="DEL94" s="381"/>
      <c r="DET94" s="392"/>
      <c r="DEU94" s="381"/>
      <c r="DFC94" s="392"/>
      <c r="DFD94" s="381"/>
      <c r="DFL94" s="392"/>
      <c r="DFM94" s="381"/>
      <c r="DFU94" s="392"/>
      <c r="DFV94" s="381"/>
      <c r="DGD94" s="392"/>
      <c r="DGE94" s="381"/>
      <c r="DGM94" s="392"/>
      <c r="DGN94" s="381"/>
      <c r="DGV94" s="392"/>
      <c r="DGW94" s="381"/>
      <c r="DHE94" s="392"/>
      <c r="DHF94" s="381"/>
      <c r="DHN94" s="392"/>
      <c r="DHO94" s="381"/>
      <c r="DHW94" s="392"/>
      <c r="DHX94" s="381"/>
      <c r="DIF94" s="392"/>
      <c r="DIG94" s="381"/>
      <c r="DIO94" s="392"/>
      <c r="DIP94" s="381"/>
      <c r="DIX94" s="392"/>
      <c r="DIY94" s="381"/>
      <c r="DJG94" s="392"/>
      <c r="DJH94" s="381"/>
      <c r="DJP94" s="392"/>
      <c r="DJQ94" s="381"/>
      <c r="DJY94" s="392"/>
      <c r="DJZ94" s="381"/>
      <c r="DKH94" s="392"/>
      <c r="DKI94" s="381"/>
      <c r="DKQ94" s="392"/>
      <c r="DKR94" s="381"/>
      <c r="DKZ94" s="392"/>
      <c r="DLA94" s="381"/>
      <c r="DLI94" s="392"/>
      <c r="DLJ94" s="381"/>
      <c r="DLR94" s="392"/>
      <c r="DLS94" s="381"/>
      <c r="DMA94" s="392"/>
      <c r="DMB94" s="381"/>
      <c r="DMJ94" s="392"/>
      <c r="DMK94" s="381"/>
      <c r="DMS94" s="392"/>
      <c r="DMT94" s="381"/>
      <c r="DNB94" s="392"/>
      <c r="DNC94" s="381"/>
      <c r="DNK94" s="392"/>
      <c r="DNL94" s="381"/>
      <c r="DNT94" s="392"/>
      <c r="DNU94" s="381"/>
      <c r="DOC94" s="392"/>
      <c r="DOD94" s="381"/>
      <c r="DOL94" s="392"/>
      <c r="DOM94" s="381"/>
      <c r="DOU94" s="392"/>
      <c r="DOV94" s="381"/>
      <c r="DPD94" s="392"/>
      <c r="DPE94" s="381"/>
      <c r="DPM94" s="392"/>
      <c r="DPN94" s="381"/>
      <c r="DPV94" s="392"/>
      <c r="DPW94" s="381"/>
      <c r="DQE94" s="392"/>
      <c r="DQF94" s="381"/>
      <c r="DQN94" s="392"/>
      <c r="DQO94" s="381"/>
      <c r="DQW94" s="392"/>
      <c r="DQX94" s="381"/>
      <c r="DRF94" s="392"/>
      <c r="DRG94" s="381"/>
      <c r="DRO94" s="392"/>
      <c r="DRP94" s="381"/>
      <c r="DRX94" s="392"/>
      <c r="DRY94" s="381"/>
      <c r="DSG94" s="392"/>
      <c r="DSH94" s="381"/>
      <c r="DSP94" s="392"/>
      <c r="DSQ94" s="381"/>
      <c r="DSY94" s="392"/>
      <c r="DSZ94" s="381"/>
      <c r="DTH94" s="392"/>
      <c r="DTI94" s="381"/>
      <c r="DTQ94" s="392"/>
      <c r="DTR94" s="381"/>
      <c r="DTZ94" s="392"/>
      <c r="DUA94" s="381"/>
      <c r="DUI94" s="392"/>
      <c r="DUJ94" s="381"/>
      <c r="DUR94" s="392"/>
      <c r="DUS94" s="381"/>
      <c r="DVA94" s="392"/>
      <c r="DVB94" s="381"/>
      <c r="DVJ94" s="392"/>
      <c r="DVK94" s="381"/>
      <c r="DVS94" s="392"/>
      <c r="DVT94" s="381"/>
      <c r="DWB94" s="392"/>
      <c r="DWC94" s="381"/>
      <c r="DWK94" s="392"/>
      <c r="DWL94" s="381"/>
      <c r="DWT94" s="392"/>
      <c r="DWU94" s="381"/>
      <c r="DXC94" s="392"/>
      <c r="DXD94" s="381"/>
      <c r="DXL94" s="392"/>
      <c r="DXM94" s="381"/>
      <c r="DXU94" s="392"/>
      <c r="DXV94" s="381"/>
      <c r="DYD94" s="392"/>
      <c r="DYE94" s="381"/>
      <c r="DYM94" s="392"/>
      <c r="DYN94" s="381"/>
      <c r="DYV94" s="392"/>
      <c r="DYW94" s="381"/>
      <c r="DZE94" s="392"/>
      <c r="DZF94" s="381"/>
      <c r="DZN94" s="392"/>
      <c r="DZO94" s="381"/>
      <c r="DZW94" s="392"/>
      <c r="DZX94" s="381"/>
      <c r="EAF94" s="392"/>
      <c r="EAG94" s="381"/>
      <c r="EAO94" s="392"/>
      <c r="EAP94" s="381"/>
      <c r="EAX94" s="392"/>
      <c r="EAY94" s="381"/>
      <c r="EBG94" s="392"/>
      <c r="EBH94" s="381"/>
      <c r="EBP94" s="392"/>
      <c r="EBQ94" s="381"/>
      <c r="EBY94" s="392"/>
      <c r="EBZ94" s="381"/>
      <c r="ECH94" s="392"/>
      <c r="ECI94" s="381"/>
      <c r="ECQ94" s="392"/>
      <c r="ECR94" s="381"/>
      <c r="ECZ94" s="392"/>
      <c r="EDA94" s="381"/>
      <c r="EDI94" s="392"/>
      <c r="EDJ94" s="381"/>
      <c r="EDR94" s="392"/>
      <c r="EDS94" s="381"/>
      <c r="EEA94" s="392"/>
      <c r="EEB94" s="381"/>
      <c r="EEJ94" s="392"/>
      <c r="EEK94" s="381"/>
      <c r="EES94" s="392"/>
      <c r="EET94" s="381"/>
      <c r="EFB94" s="392"/>
      <c r="EFC94" s="381"/>
      <c r="EFK94" s="392"/>
      <c r="EFL94" s="381"/>
      <c r="EFT94" s="392"/>
      <c r="EFU94" s="381"/>
      <c r="EGC94" s="392"/>
      <c r="EGD94" s="381"/>
      <c r="EGL94" s="392"/>
      <c r="EGM94" s="381"/>
      <c r="EGU94" s="392"/>
      <c r="EGV94" s="381"/>
      <c r="EHD94" s="392"/>
      <c r="EHE94" s="381"/>
      <c r="EHM94" s="392"/>
      <c r="EHN94" s="381"/>
      <c r="EHV94" s="392"/>
      <c r="EHW94" s="381"/>
      <c r="EIE94" s="392"/>
      <c r="EIF94" s="381"/>
      <c r="EIN94" s="392"/>
      <c r="EIO94" s="381"/>
      <c r="EIW94" s="392"/>
      <c r="EIX94" s="381"/>
      <c r="EJF94" s="392"/>
      <c r="EJG94" s="381"/>
      <c r="EJO94" s="392"/>
      <c r="EJP94" s="381"/>
      <c r="EJX94" s="392"/>
      <c r="EJY94" s="381"/>
      <c r="EKG94" s="392"/>
      <c r="EKH94" s="381"/>
      <c r="EKP94" s="392"/>
      <c r="EKQ94" s="381"/>
      <c r="EKY94" s="392"/>
      <c r="EKZ94" s="381"/>
      <c r="ELH94" s="392"/>
      <c r="ELI94" s="381"/>
      <c r="ELQ94" s="392"/>
      <c r="ELR94" s="381"/>
      <c r="ELZ94" s="392"/>
      <c r="EMA94" s="381"/>
      <c r="EMI94" s="392"/>
      <c r="EMJ94" s="381"/>
      <c r="EMR94" s="392"/>
      <c r="EMS94" s="381"/>
      <c r="ENA94" s="392"/>
      <c r="ENB94" s="381"/>
      <c r="ENJ94" s="392"/>
      <c r="ENK94" s="381"/>
      <c r="ENS94" s="392"/>
      <c r="ENT94" s="381"/>
      <c r="EOB94" s="392"/>
      <c r="EOC94" s="381"/>
      <c r="EOK94" s="392"/>
      <c r="EOL94" s="381"/>
      <c r="EOT94" s="392"/>
      <c r="EOU94" s="381"/>
      <c r="EPC94" s="392"/>
      <c r="EPD94" s="381"/>
      <c r="EPL94" s="392"/>
      <c r="EPM94" s="381"/>
      <c r="EPU94" s="392"/>
      <c r="EPV94" s="381"/>
      <c r="EQD94" s="392"/>
      <c r="EQE94" s="381"/>
      <c r="EQM94" s="392"/>
      <c r="EQN94" s="381"/>
      <c r="EQV94" s="392"/>
      <c r="EQW94" s="381"/>
      <c r="ERE94" s="392"/>
      <c r="ERF94" s="381"/>
      <c r="ERN94" s="392"/>
      <c r="ERO94" s="381"/>
      <c r="ERW94" s="392"/>
      <c r="ERX94" s="381"/>
      <c r="ESF94" s="392"/>
      <c r="ESG94" s="381"/>
      <c r="ESO94" s="392"/>
      <c r="ESP94" s="381"/>
      <c r="ESX94" s="392"/>
      <c r="ESY94" s="381"/>
      <c r="ETG94" s="392"/>
      <c r="ETH94" s="381"/>
      <c r="ETP94" s="392"/>
      <c r="ETQ94" s="381"/>
      <c r="ETY94" s="392"/>
      <c r="ETZ94" s="381"/>
      <c r="EUH94" s="392"/>
      <c r="EUI94" s="381"/>
      <c r="EUQ94" s="392"/>
      <c r="EUR94" s="381"/>
      <c r="EUZ94" s="392"/>
      <c r="EVA94" s="381"/>
      <c r="EVI94" s="392"/>
      <c r="EVJ94" s="381"/>
      <c r="EVR94" s="392"/>
      <c r="EVS94" s="381"/>
      <c r="EWA94" s="392"/>
      <c r="EWB94" s="381"/>
      <c r="EWJ94" s="392"/>
      <c r="EWK94" s="381"/>
      <c r="EWS94" s="392"/>
      <c r="EWT94" s="381"/>
      <c r="EXB94" s="392"/>
      <c r="EXC94" s="381"/>
      <c r="EXK94" s="392"/>
      <c r="EXL94" s="381"/>
      <c r="EXT94" s="392"/>
      <c r="EXU94" s="381"/>
      <c r="EYC94" s="392"/>
      <c r="EYD94" s="381"/>
      <c r="EYL94" s="392"/>
      <c r="EYM94" s="381"/>
      <c r="EYU94" s="392"/>
      <c r="EYV94" s="381"/>
      <c r="EZD94" s="392"/>
      <c r="EZE94" s="381"/>
      <c r="EZM94" s="392"/>
      <c r="EZN94" s="381"/>
      <c r="EZV94" s="392"/>
      <c r="EZW94" s="381"/>
      <c r="FAE94" s="392"/>
      <c r="FAF94" s="381"/>
      <c r="FAN94" s="392"/>
      <c r="FAO94" s="381"/>
      <c r="FAW94" s="392"/>
      <c r="FAX94" s="381"/>
      <c r="FBF94" s="392"/>
      <c r="FBG94" s="381"/>
      <c r="FBO94" s="392"/>
      <c r="FBP94" s="381"/>
      <c r="FBX94" s="392"/>
      <c r="FBY94" s="381"/>
      <c r="FCG94" s="392"/>
      <c r="FCH94" s="381"/>
      <c r="FCP94" s="392"/>
      <c r="FCQ94" s="381"/>
      <c r="FCY94" s="392"/>
      <c r="FCZ94" s="381"/>
      <c r="FDH94" s="392"/>
      <c r="FDI94" s="381"/>
      <c r="FDQ94" s="392"/>
      <c r="FDR94" s="381"/>
      <c r="FDZ94" s="392"/>
      <c r="FEA94" s="381"/>
      <c r="FEI94" s="392"/>
      <c r="FEJ94" s="381"/>
      <c r="FER94" s="392"/>
      <c r="FES94" s="381"/>
      <c r="FFA94" s="392"/>
      <c r="FFB94" s="381"/>
      <c r="FFJ94" s="392"/>
      <c r="FFK94" s="381"/>
      <c r="FFS94" s="392"/>
      <c r="FFT94" s="381"/>
      <c r="FGB94" s="392"/>
      <c r="FGC94" s="381"/>
      <c r="FGK94" s="392"/>
      <c r="FGL94" s="381"/>
      <c r="FGT94" s="392"/>
      <c r="FGU94" s="381"/>
      <c r="FHC94" s="392"/>
      <c r="FHD94" s="381"/>
      <c r="FHL94" s="392"/>
      <c r="FHM94" s="381"/>
      <c r="FHU94" s="392"/>
      <c r="FHV94" s="381"/>
      <c r="FID94" s="392"/>
      <c r="FIE94" s="381"/>
      <c r="FIM94" s="392"/>
      <c r="FIN94" s="381"/>
      <c r="FIV94" s="392"/>
      <c r="FIW94" s="381"/>
      <c r="FJE94" s="392"/>
      <c r="FJF94" s="381"/>
      <c r="FJN94" s="392"/>
      <c r="FJO94" s="381"/>
      <c r="FJW94" s="392"/>
      <c r="FJX94" s="381"/>
      <c r="FKF94" s="392"/>
      <c r="FKG94" s="381"/>
      <c r="FKO94" s="392"/>
      <c r="FKP94" s="381"/>
      <c r="FKX94" s="392"/>
      <c r="FKY94" s="381"/>
      <c r="FLG94" s="392"/>
      <c r="FLH94" s="381"/>
      <c r="FLP94" s="392"/>
      <c r="FLQ94" s="381"/>
      <c r="FLY94" s="392"/>
      <c r="FLZ94" s="381"/>
      <c r="FMH94" s="392"/>
      <c r="FMI94" s="381"/>
      <c r="FMQ94" s="392"/>
      <c r="FMR94" s="381"/>
      <c r="FMZ94" s="392"/>
      <c r="FNA94" s="381"/>
      <c r="FNI94" s="392"/>
      <c r="FNJ94" s="381"/>
      <c r="FNR94" s="392"/>
      <c r="FNS94" s="381"/>
      <c r="FOA94" s="392"/>
      <c r="FOB94" s="381"/>
      <c r="FOJ94" s="392"/>
      <c r="FOK94" s="381"/>
      <c r="FOS94" s="392"/>
      <c r="FOT94" s="381"/>
      <c r="FPB94" s="392"/>
      <c r="FPC94" s="381"/>
      <c r="FPK94" s="392"/>
      <c r="FPL94" s="381"/>
      <c r="FPT94" s="392"/>
      <c r="FPU94" s="381"/>
      <c r="FQC94" s="392"/>
      <c r="FQD94" s="381"/>
      <c r="FQL94" s="392"/>
      <c r="FQM94" s="381"/>
      <c r="FQU94" s="392"/>
      <c r="FQV94" s="381"/>
      <c r="FRD94" s="392"/>
      <c r="FRE94" s="381"/>
      <c r="FRM94" s="392"/>
      <c r="FRN94" s="381"/>
      <c r="FRV94" s="392"/>
      <c r="FRW94" s="381"/>
      <c r="FSE94" s="392"/>
      <c r="FSF94" s="381"/>
      <c r="FSN94" s="392"/>
      <c r="FSO94" s="381"/>
      <c r="FSW94" s="392"/>
      <c r="FSX94" s="381"/>
      <c r="FTF94" s="392"/>
      <c r="FTG94" s="381"/>
      <c r="FTO94" s="392"/>
      <c r="FTP94" s="381"/>
      <c r="FTX94" s="392"/>
      <c r="FTY94" s="381"/>
      <c r="FUG94" s="392"/>
      <c r="FUH94" s="381"/>
      <c r="FUP94" s="392"/>
      <c r="FUQ94" s="381"/>
      <c r="FUY94" s="392"/>
      <c r="FUZ94" s="381"/>
      <c r="FVH94" s="392"/>
      <c r="FVI94" s="381"/>
      <c r="FVQ94" s="392"/>
      <c r="FVR94" s="381"/>
      <c r="FVZ94" s="392"/>
      <c r="FWA94" s="381"/>
      <c r="FWI94" s="392"/>
      <c r="FWJ94" s="381"/>
      <c r="FWR94" s="392"/>
      <c r="FWS94" s="381"/>
      <c r="FXA94" s="392"/>
      <c r="FXB94" s="381"/>
      <c r="FXJ94" s="392"/>
      <c r="FXK94" s="381"/>
      <c r="FXS94" s="392"/>
      <c r="FXT94" s="381"/>
      <c r="FYB94" s="392"/>
      <c r="FYC94" s="381"/>
      <c r="FYK94" s="392"/>
      <c r="FYL94" s="381"/>
      <c r="FYT94" s="392"/>
      <c r="FYU94" s="381"/>
      <c r="FZC94" s="392"/>
      <c r="FZD94" s="381"/>
      <c r="FZL94" s="392"/>
      <c r="FZM94" s="381"/>
      <c r="FZU94" s="392"/>
      <c r="FZV94" s="381"/>
      <c r="GAD94" s="392"/>
      <c r="GAE94" s="381"/>
      <c r="GAM94" s="392"/>
      <c r="GAN94" s="381"/>
      <c r="GAV94" s="392"/>
      <c r="GAW94" s="381"/>
      <c r="GBE94" s="392"/>
      <c r="GBF94" s="381"/>
      <c r="GBN94" s="392"/>
      <c r="GBO94" s="381"/>
      <c r="GBW94" s="392"/>
      <c r="GBX94" s="381"/>
      <c r="GCF94" s="392"/>
      <c r="GCG94" s="381"/>
      <c r="GCO94" s="392"/>
      <c r="GCP94" s="381"/>
      <c r="GCX94" s="392"/>
      <c r="GCY94" s="381"/>
      <c r="GDG94" s="392"/>
      <c r="GDH94" s="381"/>
      <c r="GDP94" s="392"/>
      <c r="GDQ94" s="381"/>
      <c r="GDY94" s="392"/>
      <c r="GDZ94" s="381"/>
      <c r="GEH94" s="392"/>
      <c r="GEI94" s="381"/>
      <c r="GEQ94" s="392"/>
      <c r="GER94" s="381"/>
      <c r="GEZ94" s="392"/>
      <c r="GFA94" s="381"/>
      <c r="GFI94" s="392"/>
      <c r="GFJ94" s="381"/>
      <c r="GFR94" s="392"/>
      <c r="GFS94" s="381"/>
      <c r="GGA94" s="392"/>
      <c r="GGB94" s="381"/>
      <c r="GGJ94" s="392"/>
      <c r="GGK94" s="381"/>
      <c r="GGS94" s="392"/>
      <c r="GGT94" s="381"/>
      <c r="GHB94" s="392"/>
      <c r="GHC94" s="381"/>
      <c r="GHK94" s="392"/>
      <c r="GHL94" s="381"/>
      <c r="GHT94" s="392"/>
      <c r="GHU94" s="381"/>
      <c r="GIC94" s="392"/>
      <c r="GID94" s="381"/>
      <c r="GIL94" s="392"/>
      <c r="GIM94" s="381"/>
      <c r="GIU94" s="392"/>
      <c r="GIV94" s="381"/>
      <c r="GJD94" s="392"/>
      <c r="GJE94" s="381"/>
      <c r="GJM94" s="392"/>
      <c r="GJN94" s="381"/>
      <c r="GJV94" s="392"/>
      <c r="GJW94" s="381"/>
      <c r="GKE94" s="392"/>
      <c r="GKF94" s="381"/>
      <c r="GKN94" s="392"/>
      <c r="GKO94" s="381"/>
      <c r="GKW94" s="392"/>
      <c r="GKX94" s="381"/>
      <c r="GLF94" s="392"/>
      <c r="GLG94" s="381"/>
      <c r="GLO94" s="392"/>
      <c r="GLP94" s="381"/>
      <c r="GLX94" s="392"/>
      <c r="GLY94" s="381"/>
      <c r="GMG94" s="392"/>
      <c r="GMH94" s="381"/>
      <c r="GMP94" s="392"/>
      <c r="GMQ94" s="381"/>
      <c r="GMY94" s="392"/>
      <c r="GMZ94" s="381"/>
      <c r="GNH94" s="392"/>
      <c r="GNI94" s="381"/>
      <c r="GNQ94" s="392"/>
      <c r="GNR94" s="381"/>
      <c r="GNZ94" s="392"/>
      <c r="GOA94" s="381"/>
      <c r="GOI94" s="392"/>
      <c r="GOJ94" s="381"/>
      <c r="GOR94" s="392"/>
      <c r="GOS94" s="381"/>
      <c r="GPA94" s="392"/>
      <c r="GPB94" s="381"/>
      <c r="GPJ94" s="392"/>
      <c r="GPK94" s="381"/>
      <c r="GPS94" s="392"/>
      <c r="GPT94" s="381"/>
      <c r="GQB94" s="392"/>
      <c r="GQC94" s="381"/>
      <c r="GQK94" s="392"/>
      <c r="GQL94" s="381"/>
      <c r="GQT94" s="392"/>
      <c r="GQU94" s="381"/>
      <c r="GRC94" s="392"/>
      <c r="GRD94" s="381"/>
      <c r="GRL94" s="392"/>
      <c r="GRM94" s="381"/>
      <c r="GRU94" s="392"/>
      <c r="GRV94" s="381"/>
      <c r="GSD94" s="392"/>
      <c r="GSE94" s="381"/>
      <c r="GSM94" s="392"/>
      <c r="GSN94" s="381"/>
      <c r="GSV94" s="392"/>
      <c r="GSW94" s="381"/>
      <c r="GTE94" s="392"/>
      <c r="GTF94" s="381"/>
      <c r="GTN94" s="392"/>
      <c r="GTO94" s="381"/>
      <c r="GTW94" s="392"/>
      <c r="GTX94" s="381"/>
      <c r="GUF94" s="392"/>
      <c r="GUG94" s="381"/>
      <c r="GUO94" s="392"/>
      <c r="GUP94" s="381"/>
      <c r="GUX94" s="392"/>
      <c r="GUY94" s="381"/>
      <c r="GVG94" s="392"/>
      <c r="GVH94" s="381"/>
      <c r="GVP94" s="392"/>
      <c r="GVQ94" s="381"/>
      <c r="GVY94" s="392"/>
      <c r="GVZ94" s="381"/>
      <c r="GWH94" s="392"/>
      <c r="GWI94" s="381"/>
      <c r="GWQ94" s="392"/>
      <c r="GWR94" s="381"/>
      <c r="GWZ94" s="392"/>
      <c r="GXA94" s="381"/>
      <c r="GXI94" s="392"/>
      <c r="GXJ94" s="381"/>
      <c r="GXR94" s="392"/>
      <c r="GXS94" s="381"/>
      <c r="GYA94" s="392"/>
      <c r="GYB94" s="381"/>
      <c r="GYJ94" s="392"/>
      <c r="GYK94" s="381"/>
      <c r="GYS94" s="392"/>
      <c r="GYT94" s="381"/>
      <c r="GZB94" s="392"/>
      <c r="GZC94" s="381"/>
      <c r="GZK94" s="392"/>
      <c r="GZL94" s="381"/>
      <c r="GZT94" s="392"/>
      <c r="GZU94" s="381"/>
      <c r="HAC94" s="392"/>
      <c r="HAD94" s="381"/>
      <c r="HAL94" s="392"/>
      <c r="HAM94" s="381"/>
      <c r="HAU94" s="392"/>
      <c r="HAV94" s="381"/>
      <c r="HBD94" s="392"/>
      <c r="HBE94" s="381"/>
      <c r="HBM94" s="392"/>
      <c r="HBN94" s="381"/>
      <c r="HBV94" s="392"/>
      <c r="HBW94" s="381"/>
      <c r="HCE94" s="392"/>
      <c r="HCF94" s="381"/>
      <c r="HCN94" s="392"/>
      <c r="HCO94" s="381"/>
      <c r="HCW94" s="392"/>
      <c r="HCX94" s="381"/>
      <c r="HDF94" s="392"/>
      <c r="HDG94" s="381"/>
      <c r="HDO94" s="392"/>
      <c r="HDP94" s="381"/>
      <c r="HDX94" s="392"/>
      <c r="HDY94" s="381"/>
      <c r="HEG94" s="392"/>
      <c r="HEH94" s="381"/>
      <c r="HEP94" s="392"/>
      <c r="HEQ94" s="381"/>
      <c r="HEY94" s="392"/>
      <c r="HEZ94" s="381"/>
      <c r="HFH94" s="392"/>
      <c r="HFI94" s="381"/>
      <c r="HFQ94" s="392"/>
      <c r="HFR94" s="381"/>
      <c r="HFZ94" s="392"/>
      <c r="HGA94" s="381"/>
      <c r="HGI94" s="392"/>
      <c r="HGJ94" s="381"/>
      <c r="HGR94" s="392"/>
      <c r="HGS94" s="381"/>
      <c r="HHA94" s="392"/>
      <c r="HHB94" s="381"/>
      <c r="HHJ94" s="392"/>
      <c r="HHK94" s="381"/>
      <c r="HHS94" s="392"/>
      <c r="HHT94" s="381"/>
      <c r="HIB94" s="392"/>
      <c r="HIC94" s="381"/>
      <c r="HIK94" s="392"/>
      <c r="HIL94" s="381"/>
      <c r="HIT94" s="392"/>
      <c r="HIU94" s="381"/>
      <c r="HJC94" s="392"/>
      <c r="HJD94" s="381"/>
      <c r="HJL94" s="392"/>
      <c r="HJM94" s="381"/>
      <c r="HJU94" s="392"/>
      <c r="HJV94" s="381"/>
      <c r="HKD94" s="392"/>
      <c r="HKE94" s="381"/>
      <c r="HKM94" s="392"/>
      <c r="HKN94" s="381"/>
      <c r="HKV94" s="392"/>
      <c r="HKW94" s="381"/>
      <c r="HLE94" s="392"/>
      <c r="HLF94" s="381"/>
      <c r="HLN94" s="392"/>
      <c r="HLO94" s="381"/>
      <c r="HLW94" s="392"/>
      <c r="HLX94" s="381"/>
      <c r="HMF94" s="392"/>
      <c r="HMG94" s="381"/>
      <c r="HMO94" s="392"/>
      <c r="HMP94" s="381"/>
      <c r="HMX94" s="392"/>
      <c r="HMY94" s="381"/>
      <c r="HNG94" s="392"/>
      <c r="HNH94" s="381"/>
      <c r="HNP94" s="392"/>
      <c r="HNQ94" s="381"/>
      <c r="HNY94" s="392"/>
      <c r="HNZ94" s="381"/>
      <c r="HOH94" s="392"/>
      <c r="HOI94" s="381"/>
      <c r="HOQ94" s="392"/>
      <c r="HOR94" s="381"/>
      <c r="HOZ94" s="392"/>
      <c r="HPA94" s="381"/>
      <c r="HPI94" s="392"/>
      <c r="HPJ94" s="381"/>
      <c r="HPR94" s="392"/>
      <c r="HPS94" s="381"/>
      <c r="HQA94" s="392"/>
      <c r="HQB94" s="381"/>
      <c r="HQJ94" s="392"/>
      <c r="HQK94" s="381"/>
      <c r="HQS94" s="392"/>
      <c r="HQT94" s="381"/>
      <c r="HRB94" s="392"/>
      <c r="HRC94" s="381"/>
      <c r="HRK94" s="392"/>
      <c r="HRL94" s="381"/>
      <c r="HRT94" s="392"/>
      <c r="HRU94" s="381"/>
      <c r="HSC94" s="392"/>
      <c r="HSD94" s="381"/>
      <c r="HSL94" s="392"/>
      <c r="HSM94" s="381"/>
      <c r="HSU94" s="392"/>
      <c r="HSV94" s="381"/>
      <c r="HTD94" s="392"/>
      <c r="HTE94" s="381"/>
      <c r="HTM94" s="392"/>
      <c r="HTN94" s="381"/>
      <c r="HTV94" s="392"/>
      <c r="HTW94" s="381"/>
      <c r="HUE94" s="392"/>
      <c r="HUF94" s="381"/>
      <c r="HUN94" s="392"/>
      <c r="HUO94" s="381"/>
      <c r="HUW94" s="392"/>
      <c r="HUX94" s="381"/>
      <c r="HVF94" s="392"/>
      <c r="HVG94" s="381"/>
      <c r="HVO94" s="392"/>
      <c r="HVP94" s="381"/>
      <c r="HVX94" s="392"/>
      <c r="HVY94" s="381"/>
      <c r="HWG94" s="392"/>
      <c r="HWH94" s="381"/>
      <c r="HWP94" s="392"/>
      <c r="HWQ94" s="381"/>
      <c r="HWY94" s="392"/>
      <c r="HWZ94" s="381"/>
      <c r="HXH94" s="392"/>
      <c r="HXI94" s="381"/>
      <c r="HXQ94" s="392"/>
      <c r="HXR94" s="381"/>
      <c r="HXZ94" s="392"/>
      <c r="HYA94" s="381"/>
      <c r="HYI94" s="392"/>
      <c r="HYJ94" s="381"/>
      <c r="HYR94" s="392"/>
      <c r="HYS94" s="381"/>
      <c r="HZA94" s="392"/>
      <c r="HZB94" s="381"/>
      <c r="HZJ94" s="392"/>
      <c r="HZK94" s="381"/>
      <c r="HZS94" s="392"/>
      <c r="HZT94" s="381"/>
      <c r="IAB94" s="392"/>
      <c r="IAC94" s="381"/>
      <c r="IAK94" s="392"/>
      <c r="IAL94" s="381"/>
      <c r="IAT94" s="392"/>
      <c r="IAU94" s="381"/>
      <c r="IBC94" s="392"/>
      <c r="IBD94" s="381"/>
      <c r="IBL94" s="392"/>
      <c r="IBM94" s="381"/>
      <c r="IBU94" s="392"/>
      <c r="IBV94" s="381"/>
      <c r="ICD94" s="392"/>
      <c r="ICE94" s="381"/>
      <c r="ICM94" s="392"/>
      <c r="ICN94" s="381"/>
      <c r="ICV94" s="392"/>
      <c r="ICW94" s="381"/>
      <c r="IDE94" s="392"/>
      <c r="IDF94" s="381"/>
      <c r="IDN94" s="392"/>
      <c r="IDO94" s="381"/>
      <c r="IDW94" s="392"/>
      <c r="IDX94" s="381"/>
      <c r="IEF94" s="392"/>
      <c r="IEG94" s="381"/>
      <c r="IEO94" s="392"/>
      <c r="IEP94" s="381"/>
      <c r="IEX94" s="392"/>
      <c r="IEY94" s="381"/>
      <c r="IFG94" s="392"/>
      <c r="IFH94" s="381"/>
      <c r="IFP94" s="392"/>
      <c r="IFQ94" s="381"/>
      <c r="IFY94" s="392"/>
      <c r="IFZ94" s="381"/>
      <c r="IGH94" s="392"/>
      <c r="IGI94" s="381"/>
      <c r="IGQ94" s="392"/>
      <c r="IGR94" s="381"/>
      <c r="IGZ94" s="392"/>
      <c r="IHA94" s="381"/>
      <c r="IHI94" s="392"/>
      <c r="IHJ94" s="381"/>
      <c r="IHR94" s="392"/>
      <c r="IHS94" s="381"/>
      <c r="IIA94" s="392"/>
      <c r="IIB94" s="381"/>
      <c r="IIJ94" s="392"/>
      <c r="IIK94" s="381"/>
      <c r="IIS94" s="392"/>
      <c r="IIT94" s="381"/>
      <c r="IJB94" s="392"/>
      <c r="IJC94" s="381"/>
      <c r="IJK94" s="392"/>
      <c r="IJL94" s="381"/>
      <c r="IJT94" s="392"/>
      <c r="IJU94" s="381"/>
      <c r="IKC94" s="392"/>
      <c r="IKD94" s="381"/>
      <c r="IKL94" s="392"/>
      <c r="IKM94" s="381"/>
      <c r="IKU94" s="392"/>
      <c r="IKV94" s="381"/>
      <c r="ILD94" s="392"/>
      <c r="ILE94" s="381"/>
      <c r="ILM94" s="392"/>
      <c r="ILN94" s="381"/>
      <c r="ILV94" s="392"/>
      <c r="ILW94" s="381"/>
      <c r="IME94" s="392"/>
      <c r="IMF94" s="381"/>
      <c r="IMN94" s="392"/>
      <c r="IMO94" s="381"/>
      <c r="IMW94" s="392"/>
      <c r="IMX94" s="381"/>
      <c r="INF94" s="392"/>
      <c r="ING94" s="381"/>
      <c r="INO94" s="392"/>
      <c r="INP94" s="381"/>
      <c r="INX94" s="392"/>
      <c r="INY94" s="381"/>
      <c r="IOG94" s="392"/>
      <c r="IOH94" s="381"/>
      <c r="IOP94" s="392"/>
      <c r="IOQ94" s="381"/>
      <c r="IOY94" s="392"/>
      <c r="IOZ94" s="381"/>
      <c r="IPH94" s="392"/>
      <c r="IPI94" s="381"/>
      <c r="IPQ94" s="392"/>
      <c r="IPR94" s="381"/>
      <c r="IPZ94" s="392"/>
      <c r="IQA94" s="381"/>
      <c r="IQI94" s="392"/>
      <c r="IQJ94" s="381"/>
      <c r="IQR94" s="392"/>
      <c r="IQS94" s="381"/>
      <c r="IRA94" s="392"/>
      <c r="IRB94" s="381"/>
      <c r="IRJ94" s="392"/>
      <c r="IRK94" s="381"/>
      <c r="IRS94" s="392"/>
      <c r="IRT94" s="381"/>
      <c r="ISB94" s="392"/>
      <c r="ISC94" s="381"/>
      <c r="ISK94" s="392"/>
      <c r="ISL94" s="381"/>
      <c r="IST94" s="392"/>
      <c r="ISU94" s="381"/>
      <c r="ITC94" s="392"/>
      <c r="ITD94" s="381"/>
      <c r="ITL94" s="392"/>
      <c r="ITM94" s="381"/>
      <c r="ITU94" s="392"/>
      <c r="ITV94" s="381"/>
      <c r="IUD94" s="392"/>
      <c r="IUE94" s="381"/>
      <c r="IUM94" s="392"/>
      <c r="IUN94" s="381"/>
      <c r="IUV94" s="392"/>
      <c r="IUW94" s="381"/>
      <c r="IVE94" s="392"/>
      <c r="IVF94" s="381"/>
      <c r="IVN94" s="392"/>
      <c r="IVO94" s="381"/>
      <c r="IVW94" s="392"/>
      <c r="IVX94" s="381"/>
      <c r="IWF94" s="392"/>
      <c r="IWG94" s="381"/>
      <c r="IWO94" s="392"/>
      <c r="IWP94" s="381"/>
      <c r="IWX94" s="392"/>
      <c r="IWY94" s="381"/>
      <c r="IXG94" s="392"/>
      <c r="IXH94" s="381"/>
      <c r="IXP94" s="392"/>
      <c r="IXQ94" s="381"/>
      <c r="IXY94" s="392"/>
      <c r="IXZ94" s="381"/>
      <c r="IYH94" s="392"/>
      <c r="IYI94" s="381"/>
      <c r="IYQ94" s="392"/>
      <c r="IYR94" s="381"/>
      <c r="IYZ94" s="392"/>
      <c r="IZA94" s="381"/>
      <c r="IZI94" s="392"/>
      <c r="IZJ94" s="381"/>
      <c r="IZR94" s="392"/>
      <c r="IZS94" s="381"/>
      <c r="JAA94" s="392"/>
      <c r="JAB94" s="381"/>
      <c r="JAJ94" s="392"/>
      <c r="JAK94" s="381"/>
      <c r="JAS94" s="392"/>
      <c r="JAT94" s="381"/>
      <c r="JBB94" s="392"/>
      <c r="JBC94" s="381"/>
      <c r="JBK94" s="392"/>
      <c r="JBL94" s="381"/>
      <c r="JBT94" s="392"/>
      <c r="JBU94" s="381"/>
      <c r="JCC94" s="392"/>
      <c r="JCD94" s="381"/>
      <c r="JCL94" s="392"/>
      <c r="JCM94" s="381"/>
      <c r="JCU94" s="392"/>
      <c r="JCV94" s="381"/>
      <c r="JDD94" s="392"/>
      <c r="JDE94" s="381"/>
      <c r="JDM94" s="392"/>
      <c r="JDN94" s="381"/>
      <c r="JDV94" s="392"/>
      <c r="JDW94" s="381"/>
      <c r="JEE94" s="392"/>
      <c r="JEF94" s="381"/>
      <c r="JEN94" s="392"/>
      <c r="JEO94" s="381"/>
      <c r="JEW94" s="392"/>
      <c r="JEX94" s="381"/>
      <c r="JFF94" s="392"/>
      <c r="JFG94" s="381"/>
      <c r="JFO94" s="392"/>
      <c r="JFP94" s="381"/>
      <c r="JFX94" s="392"/>
      <c r="JFY94" s="381"/>
      <c r="JGG94" s="392"/>
      <c r="JGH94" s="381"/>
      <c r="JGP94" s="392"/>
      <c r="JGQ94" s="381"/>
      <c r="JGY94" s="392"/>
      <c r="JGZ94" s="381"/>
      <c r="JHH94" s="392"/>
      <c r="JHI94" s="381"/>
      <c r="JHQ94" s="392"/>
      <c r="JHR94" s="381"/>
      <c r="JHZ94" s="392"/>
      <c r="JIA94" s="381"/>
      <c r="JII94" s="392"/>
      <c r="JIJ94" s="381"/>
      <c r="JIR94" s="392"/>
      <c r="JIS94" s="381"/>
      <c r="JJA94" s="392"/>
      <c r="JJB94" s="381"/>
      <c r="JJJ94" s="392"/>
      <c r="JJK94" s="381"/>
      <c r="JJS94" s="392"/>
      <c r="JJT94" s="381"/>
      <c r="JKB94" s="392"/>
      <c r="JKC94" s="381"/>
      <c r="JKK94" s="392"/>
      <c r="JKL94" s="381"/>
      <c r="JKT94" s="392"/>
      <c r="JKU94" s="381"/>
      <c r="JLC94" s="392"/>
      <c r="JLD94" s="381"/>
      <c r="JLL94" s="392"/>
      <c r="JLM94" s="381"/>
      <c r="JLU94" s="392"/>
      <c r="JLV94" s="381"/>
      <c r="JMD94" s="392"/>
      <c r="JME94" s="381"/>
      <c r="JMM94" s="392"/>
      <c r="JMN94" s="381"/>
      <c r="JMV94" s="392"/>
      <c r="JMW94" s="381"/>
      <c r="JNE94" s="392"/>
      <c r="JNF94" s="381"/>
      <c r="JNN94" s="392"/>
      <c r="JNO94" s="381"/>
      <c r="JNW94" s="392"/>
      <c r="JNX94" s="381"/>
      <c r="JOF94" s="392"/>
      <c r="JOG94" s="381"/>
      <c r="JOO94" s="392"/>
      <c r="JOP94" s="381"/>
      <c r="JOX94" s="392"/>
      <c r="JOY94" s="381"/>
      <c r="JPG94" s="392"/>
      <c r="JPH94" s="381"/>
      <c r="JPP94" s="392"/>
      <c r="JPQ94" s="381"/>
      <c r="JPY94" s="392"/>
      <c r="JPZ94" s="381"/>
      <c r="JQH94" s="392"/>
      <c r="JQI94" s="381"/>
      <c r="JQQ94" s="392"/>
      <c r="JQR94" s="381"/>
      <c r="JQZ94" s="392"/>
      <c r="JRA94" s="381"/>
      <c r="JRI94" s="392"/>
      <c r="JRJ94" s="381"/>
      <c r="JRR94" s="392"/>
      <c r="JRS94" s="381"/>
      <c r="JSA94" s="392"/>
      <c r="JSB94" s="381"/>
      <c r="JSJ94" s="392"/>
      <c r="JSK94" s="381"/>
      <c r="JSS94" s="392"/>
      <c r="JST94" s="381"/>
      <c r="JTB94" s="392"/>
      <c r="JTC94" s="381"/>
      <c r="JTK94" s="392"/>
      <c r="JTL94" s="381"/>
      <c r="JTT94" s="392"/>
      <c r="JTU94" s="381"/>
      <c r="JUC94" s="392"/>
      <c r="JUD94" s="381"/>
      <c r="JUL94" s="392"/>
      <c r="JUM94" s="381"/>
      <c r="JUU94" s="392"/>
      <c r="JUV94" s="381"/>
      <c r="JVD94" s="392"/>
      <c r="JVE94" s="381"/>
      <c r="JVM94" s="392"/>
      <c r="JVN94" s="381"/>
      <c r="JVV94" s="392"/>
      <c r="JVW94" s="381"/>
      <c r="JWE94" s="392"/>
      <c r="JWF94" s="381"/>
      <c r="JWN94" s="392"/>
      <c r="JWO94" s="381"/>
      <c r="JWW94" s="392"/>
      <c r="JWX94" s="381"/>
      <c r="JXF94" s="392"/>
      <c r="JXG94" s="381"/>
      <c r="JXO94" s="392"/>
      <c r="JXP94" s="381"/>
      <c r="JXX94" s="392"/>
      <c r="JXY94" s="381"/>
      <c r="JYG94" s="392"/>
      <c r="JYH94" s="381"/>
      <c r="JYP94" s="392"/>
      <c r="JYQ94" s="381"/>
      <c r="JYY94" s="392"/>
      <c r="JYZ94" s="381"/>
      <c r="JZH94" s="392"/>
      <c r="JZI94" s="381"/>
      <c r="JZQ94" s="392"/>
      <c r="JZR94" s="381"/>
      <c r="JZZ94" s="392"/>
      <c r="KAA94" s="381"/>
      <c r="KAI94" s="392"/>
      <c r="KAJ94" s="381"/>
      <c r="KAR94" s="392"/>
      <c r="KAS94" s="381"/>
      <c r="KBA94" s="392"/>
      <c r="KBB94" s="381"/>
      <c r="KBJ94" s="392"/>
      <c r="KBK94" s="381"/>
      <c r="KBS94" s="392"/>
      <c r="KBT94" s="381"/>
      <c r="KCB94" s="392"/>
      <c r="KCC94" s="381"/>
      <c r="KCK94" s="392"/>
      <c r="KCL94" s="381"/>
      <c r="KCT94" s="392"/>
      <c r="KCU94" s="381"/>
      <c r="KDC94" s="392"/>
      <c r="KDD94" s="381"/>
      <c r="KDL94" s="392"/>
      <c r="KDM94" s="381"/>
      <c r="KDU94" s="392"/>
      <c r="KDV94" s="381"/>
      <c r="KED94" s="392"/>
      <c r="KEE94" s="381"/>
      <c r="KEM94" s="392"/>
      <c r="KEN94" s="381"/>
      <c r="KEV94" s="392"/>
      <c r="KEW94" s="381"/>
      <c r="KFE94" s="392"/>
      <c r="KFF94" s="381"/>
      <c r="KFN94" s="392"/>
      <c r="KFO94" s="381"/>
      <c r="KFW94" s="392"/>
      <c r="KFX94" s="381"/>
      <c r="KGF94" s="392"/>
      <c r="KGG94" s="381"/>
      <c r="KGO94" s="392"/>
      <c r="KGP94" s="381"/>
      <c r="KGX94" s="392"/>
      <c r="KGY94" s="381"/>
      <c r="KHG94" s="392"/>
      <c r="KHH94" s="381"/>
      <c r="KHP94" s="392"/>
      <c r="KHQ94" s="381"/>
      <c r="KHY94" s="392"/>
      <c r="KHZ94" s="381"/>
      <c r="KIH94" s="392"/>
      <c r="KII94" s="381"/>
      <c r="KIQ94" s="392"/>
      <c r="KIR94" s="381"/>
      <c r="KIZ94" s="392"/>
      <c r="KJA94" s="381"/>
      <c r="KJI94" s="392"/>
      <c r="KJJ94" s="381"/>
      <c r="KJR94" s="392"/>
      <c r="KJS94" s="381"/>
      <c r="KKA94" s="392"/>
      <c r="KKB94" s="381"/>
      <c r="KKJ94" s="392"/>
      <c r="KKK94" s="381"/>
      <c r="KKS94" s="392"/>
      <c r="KKT94" s="381"/>
      <c r="KLB94" s="392"/>
      <c r="KLC94" s="381"/>
      <c r="KLK94" s="392"/>
      <c r="KLL94" s="381"/>
      <c r="KLT94" s="392"/>
      <c r="KLU94" s="381"/>
      <c r="KMC94" s="392"/>
      <c r="KMD94" s="381"/>
      <c r="KML94" s="392"/>
      <c r="KMM94" s="381"/>
      <c r="KMU94" s="392"/>
      <c r="KMV94" s="381"/>
      <c r="KND94" s="392"/>
      <c r="KNE94" s="381"/>
      <c r="KNM94" s="392"/>
      <c r="KNN94" s="381"/>
      <c r="KNV94" s="392"/>
      <c r="KNW94" s="381"/>
      <c r="KOE94" s="392"/>
      <c r="KOF94" s="381"/>
      <c r="KON94" s="392"/>
      <c r="KOO94" s="381"/>
      <c r="KOW94" s="392"/>
      <c r="KOX94" s="381"/>
      <c r="KPF94" s="392"/>
      <c r="KPG94" s="381"/>
      <c r="KPO94" s="392"/>
      <c r="KPP94" s="381"/>
      <c r="KPX94" s="392"/>
      <c r="KPY94" s="381"/>
      <c r="KQG94" s="392"/>
      <c r="KQH94" s="381"/>
      <c r="KQP94" s="392"/>
      <c r="KQQ94" s="381"/>
      <c r="KQY94" s="392"/>
      <c r="KQZ94" s="381"/>
      <c r="KRH94" s="392"/>
      <c r="KRI94" s="381"/>
      <c r="KRQ94" s="392"/>
      <c r="KRR94" s="381"/>
      <c r="KRZ94" s="392"/>
      <c r="KSA94" s="381"/>
      <c r="KSI94" s="392"/>
      <c r="KSJ94" s="381"/>
      <c r="KSR94" s="392"/>
      <c r="KSS94" s="381"/>
      <c r="KTA94" s="392"/>
      <c r="KTB94" s="381"/>
      <c r="KTJ94" s="392"/>
      <c r="KTK94" s="381"/>
      <c r="KTS94" s="392"/>
      <c r="KTT94" s="381"/>
      <c r="KUB94" s="392"/>
      <c r="KUC94" s="381"/>
      <c r="KUK94" s="392"/>
      <c r="KUL94" s="381"/>
      <c r="KUT94" s="392"/>
      <c r="KUU94" s="381"/>
      <c r="KVC94" s="392"/>
      <c r="KVD94" s="381"/>
      <c r="KVL94" s="392"/>
      <c r="KVM94" s="381"/>
      <c r="KVU94" s="392"/>
      <c r="KVV94" s="381"/>
      <c r="KWD94" s="392"/>
      <c r="KWE94" s="381"/>
      <c r="KWM94" s="392"/>
      <c r="KWN94" s="381"/>
      <c r="KWV94" s="392"/>
      <c r="KWW94" s="381"/>
      <c r="KXE94" s="392"/>
      <c r="KXF94" s="381"/>
      <c r="KXN94" s="392"/>
      <c r="KXO94" s="381"/>
      <c r="KXW94" s="392"/>
      <c r="KXX94" s="381"/>
      <c r="KYF94" s="392"/>
      <c r="KYG94" s="381"/>
      <c r="KYO94" s="392"/>
      <c r="KYP94" s="381"/>
      <c r="KYX94" s="392"/>
      <c r="KYY94" s="381"/>
      <c r="KZG94" s="392"/>
      <c r="KZH94" s="381"/>
      <c r="KZP94" s="392"/>
      <c r="KZQ94" s="381"/>
      <c r="KZY94" s="392"/>
      <c r="KZZ94" s="381"/>
      <c r="LAH94" s="392"/>
      <c r="LAI94" s="381"/>
      <c r="LAQ94" s="392"/>
      <c r="LAR94" s="381"/>
      <c r="LAZ94" s="392"/>
      <c r="LBA94" s="381"/>
      <c r="LBI94" s="392"/>
      <c r="LBJ94" s="381"/>
      <c r="LBR94" s="392"/>
      <c r="LBS94" s="381"/>
      <c r="LCA94" s="392"/>
      <c r="LCB94" s="381"/>
      <c r="LCJ94" s="392"/>
      <c r="LCK94" s="381"/>
      <c r="LCS94" s="392"/>
      <c r="LCT94" s="381"/>
      <c r="LDB94" s="392"/>
      <c r="LDC94" s="381"/>
      <c r="LDK94" s="392"/>
      <c r="LDL94" s="381"/>
      <c r="LDT94" s="392"/>
      <c r="LDU94" s="381"/>
      <c r="LEC94" s="392"/>
      <c r="LED94" s="381"/>
      <c r="LEL94" s="392"/>
      <c r="LEM94" s="381"/>
      <c r="LEU94" s="392"/>
      <c r="LEV94" s="381"/>
      <c r="LFD94" s="392"/>
      <c r="LFE94" s="381"/>
      <c r="LFM94" s="392"/>
      <c r="LFN94" s="381"/>
      <c r="LFV94" s="392"/>
      <c r="LFW94" s="381"/>
      <c r="LGE94" s="392"/>
      <c r="LGF94" s="381"/>
      <c r="LGN94" s="392"/>
      <c r="LGO94" s="381"/>
      <c r="LGW94" s="392"/>
      <c r="LGX94" s="381"/>
      <c r="LHF94" s="392"/>
      <c r="LHG94" s="381"/>
      <c r="LHO94" s="392"/>
      <c r="LHP94" s="381"/>
      <c r="LHX94" s="392"/>
      <c r="LHY94" s="381"/>
      <c r="LIG94" s="392"/>
      <c r="LIH94" s="381"/>
      <c r="LIP94" s="392"/>
      <c r="LIQ94" s="381"/>
      <c r="LIY94" s="392"/>
      <c r="LIZ94" s="381"/>
      <c r="LJH94" s="392"/>
      <c r="LJI94" s="381"/>
      <c r="LJQ94" s="392"/>
      <c r="LJR94" s="381"/>
      <c r="LJZ94" s="392"/>
      <c r="LKA94" s="381"/>
      <c r="LKI94" s="392"/>
      <c r="LKJ94" s="381"/>
      <c r="LKR94" s="392"/>
      <c r="LKS94" s="381"/>
      <c r="LLA94" s="392"/>
      <c r="LLB94" s="381"/>
      <c r="LLJ94" s="392"/>
      <c r="LLK94" s="381"/>
      <c r="LLS94" s="392"/>
      <c r="LLT94" s="381"/>
      <c r="LMB94" s="392"/>
      <c r="LMC94" s="381"/>
      <c r="LMK94" s="392"/>
      <c r="LML94" s="381"/>
      <c r="LMT94" s="392"/>
      <c r="LMU94" s="381"/>
      <c r="LNC94" s="392"/>
      <c r="LND94" s="381"/>
      <c r="LNL94" s="392"/>
      <c r="LNM94" s="381"/>
      <c r="LNU94" s="392"/>
      <c r="LNV94" s="381"/>
      <c r="LOD94" s="392"/>
      <c r="LOE94" s="381"/>
      <c r="LOM94" s="392"/>
      <c r="LON94" s="381"/>
      <c r="LOV94" s="392"/>
      <c r="LOW94" s="381"/>
      <c r="LPE94" s="392"/>
      <c r="LPF94" s="381"/>
      <c r="LPN94" s="392"/>
      <c r="LPO94" s="381"/>
      <c r="LPW94" s="392"/>
      <c r="LPX94" s="381"/>
      <c r="LQF94" s="392"/>
      <c r="LQG94" s="381"/>
      <c r="LQO94" s="392"/>
      <c r="LQP94" s="381"/>
      <c r="LQX94" s="392"/>
      <c r="LQY94" s="381"/>
      <c r="LRG94" s="392"/>
      <c r="LRH94" s="381"/>
      <c r="LRP94" s="392"/>
      <c r="LRQ94" s="381"/>
      <c r="LRY94" s="392"/>
      <c r="LRZ94" s="381"/>
      <c r="LSH94" s="392"/>
      <c r="LSI94" s="381"/>
      <c r="LSQ94" s="392"/>
      <c r="LSR94" s="381"/>
      <c r="LSZ94" s="392"/>
      <c r="LTA94" s="381"/>
      <c r="LTI94" s="392"/>
      <c r="LTJ94" s="381"/>
      <c r="LTR94" s="392"/>
      <c r="LTS94" s="381"/>
      <c r="LUA94" s="392"/>
      <c r="LUB94" s="381"/>
      <c r="LUJ94" s="392"/>
      <c r="LUK94" s="381"/>
      <c r="LUS94" s="392"/>
      <c r="LUT94" s="381"/>
      <c r="LVB94" s="392"/>
      <c r="LVC94" s="381"/>
      <c r="LVK94" s="392"/>
      <c r="LVL94" s="381"/>
      <c r="LVT94" s="392"/>
      <c r="LVU94" s="381"/>
      <c r="LWC94" s="392"/>
      <c r="LWD94" s="381"/>
      <c r="LWL94" s="392"/>
      <c r="LWM94" s="381"/>
      <c r="LWU94" s="392"/>
      <c r="LWV94" s="381"/>
      <c r="LXD94" s="392"/>
      <c r="LXE94" s="381"/>
      <c r="LXM94" s="392"/>
      <c r="LXN94" s="381"/>
      <c r="LXV94" s="392"/>
      <c r="LXW94" s="381"/>
      <c r="LYE94" s="392"/>
      <c r="LYF94" s="381"/>
      <c r="LYN94" s="392"/>
      <c r="LYO94" s="381"/>
      <c r="LYW94" s="392"/>
      <c r="LYX94" s="381"/>
      <c r="LZF94" s="392"/>
      <c r="LZG94" s="381"/>
      <c r="LZO94" s="392"/>
      <c r="LZP94" s="381"/>
      <c r="LZX94" s="392"/>
      <c r="LZY94" s="381"/>
      <c r="MAG94" s="392"/>
      <c r="MAH94" s="381"/>
      <c r="MAP94" s="392"/>
      <c r="MAQ94" s="381"/>
      <c r="MAY94" s="392"/>
      <c r="MAZ94" s="381"/>
      <c r="MBH94" s="392"/>
      <c r="MBI94" s="381"/>
      <c r="MBQ94" s="392"/>
      <c r="MBR94" s="381"/>
      <c r="MBZ94" s="392"/>
      <c r="MCA94" s="381"/>
      <c r="MCI94" s="392"/>
      <c r="MCJ94" s="381"/>
      <c r="MCR94" s="392"/>
      <c r="MCS94" s="381"/>
      <c r="MDA94" s="392"/>
      <c r="MDB94" s="381"/>
      <c r="MDJ94" s="392"/>
      <c r="MDK94" s="381"/>
      <c r="MDS94" s="392"/>
      <c r="MDT94" s="381"/>
      <c r="MEB94" s="392"/>
      <c r="MEC94" s="381"/>
      <c r="MEK94" s="392"/>
      <c r="MEL94" s="381"/>
      <c r="MET94" s="392"/>
      <c r="MEU94" s="381"/>
      <c r="MFC94" s="392"/>
      <c r="MFD94" s="381"/>
      <c r="MFL94" s="392"/>
      <c r="MFM94" s="381"/>
      <c r="MFU94" s="392"/>
      <c r="MFV94" s="381"/>
      <c r="MGD94" s="392"/>
      <c r="MGE94" s="381"/>
      <c r="MGM94" s="392"/>
      <c r="MGN94" s="381"/>
      <c r="MGV94" s="392"/>
      <c r="MGW94" s="381"/>
      <c r="MHE94" s="392"/>
      <c r="MHF94" s="381"/>
      <c r="MHN94" s="392"/>
      <c r="MHO94" s="381"/>
      <c r="MHW94" s="392"/>
      <c r="MHX94" s="381"/>
      <c r="MIF94" s="392"/>
      <c r="MIG94" s="381"/>
      <c r="MIO94" s="392"/>
      <c r="MIP94" s="381"/>
      <c r="MIX94" s="392"/>
      <c r="MIY94" s="381"/>
      <c r="MJG94" s="392"/>
      <c r="MJH94" s="381"/>
      <c r="MJP94" s="392"/>
      <c r="MJQ94" s="381"/>
      <c r="MJY94" s="392"/>
      <c r="MJZ94" s="381"/>
      <c r="MKH94" s="392"/>
      <c r="MKI94" s="381"/>
      <c r="MKQ94" s="392"/>
      <c r="MKR94" s="381"/>
      <c r="MKZ94" s="392"/>
      <c r="MLA94" s="381"/>
      <c r="MLI94" s="392"/>
      <c r="MLJ94" s="381"/>
      <c r="MLR94" s="392"/>
      <c r="MLS94" s="381"/>
      <c r="MMA94" s="392"/>
      <c r="MMB94" s="381"/>
      <c r="MMJ94" s="392"/>
      <c r="MMK94" s="381"/>
      <c r="MMS94" s="392"/>
      <c r="MMT94" s="381"/>
      <c r="MNB94" s="392"/>
      <c r="MNC94" s="381"/>
      <c r="MNK94" s="392"/>
      <c r="MNL94" s="381"/>
      <c r="MNT94" s="392"/>
      <c r="MNU94" s="381"/>
      <c r="MOC94" s="392"/>
      <c r="MOD94" s="381"/>
      <c r="MOL94" s="392"/>
      <c r="MOM94" s="381"/>
      <c r="MOU94" s="392"/>
      <c r="MOV94" s="381"/>
      <c r="MPD94" s="392"/>
      <c r="MPE94" s="381"/>
      <c r="MPM94" s="392"/>
      <c r="MPN94" s="381"/>
      <c r="MPV94" s="392"/>
      <c r="MPW94" s="381"/>
      <c r="MQE94" s="392"/>
      <c r="MQF94" s="381"/>
      <c r="MQN94" s="392"/>
      <c r="MQO94" s="381"/>
      <c r="MQW94" s="392"/>
      <c r="MQX94" s="381"/>
      <c r="MRF94" s="392"/>
      <c r="MRG94" s="381"/>
      <c r="MRO94" s="392"/>
      <c r="MRP94" s="381"/>
      <c r="MRX94" s="392"/>
      <c r="MRY94" s="381"/>
      <c r="MSG94" s="392"/>
      <c r="MSH94" s="381"/>
      <c r="MSP94" s="392"/>
      <c r="MSQ94" s="381"/>
      <c r="MSY94" s="392"/>
      <c r="MSZ94" s="381"/>
      <c r="MTH94" s="392"/>
      <c r="MTI94" s="381"/>
      <c r="MTQ94" s="392"/>
      <c r="MTR94" s="381"/>
      <c r="MTZ94" s="392"/>
      <c r="MUA94" s="381"/>
      <c r="MUI94" s="392"/>
      <c r="MUJ94" s="381"/>
      <c r="MUR94" s="392"/>
      <c r="MUS94" s="381"/>
      <c r="MVA94" s="392"/>
      <c r="MVB94" s="381"/>
      <c r="MVJ94" s="392"/>
      <c r="MVK94" s="381"/>
      <c r="MVS94" s="392"/>
      <c r="MVT94" s="381"/>
      <c r="MWB94" s="392"/>
      <c r="MWC94" s="381"/>
      <c r="MWK94" s="392"/>
      <c r="MWL94" s="381"/>
      <c r="MWT94" s="392"/>
      <c r="MWU94" s="381"/>
      <c r="MXC94" s="392"/>
      <c r="MXD94" s="381"/>
      <c r="MXL94" s="392"/>
      <c r="MXM94" s="381"/>
      <c r="MXU94" s="392"/>
      <c r="MXV94" s="381"/>
      <c r="MYD94" s="392"/>
      <c r="MYE94" s="381"/>
      <c r="MYM94" s="392"/>
      <c r="MYN94" s="381"/>
      <c r="MYV94" s="392"/>
      <c r="MYW94" s="381"/>
      <c r="MZE94" s="392"/>
      <c r="MZF94" s="381"/>
      <c r="MZN94" s="392"/>
      <c r="MZO94" s="381"/>
      <c r="MZW94" s="392"/>
      <c r="MZX94" s="381"/>
      <c r="NAF94" s="392"/>
      <c r="NAG94" s="381"/>
      <c r="NAO94" s="392"/>
      <c r="NAP94" s="381"/>
      <c r="NAX94" s="392"/>
      <c r="NAY94" s="381"/>
      <c r="NBG94" s="392"/>
      <c r="NBH94" s="381"/>
      <c r="NBP94" s="392"/>
      <c r="NBQ94" s="381"/>
      <c r="NBY94" s="392"/>
      <c r="NBZ94" s="381"/>
      <c r="NCH94" s="392"/>
      <c r="NCI94" s="381"/>
      <c r="NCQ94" s="392"/>
      <c r="NCR94" s="381"/>
      <c r="NCZ94" s="392"/>
      <c r="NDA94" s="381"/>
      <c r="NDI94" s="392"/>
      <c r="NDJ94" s="381"/>
      <c r="NDR94" s="392"/>
      <c r="NDS94" s="381"/>
      <c r="NEA94" s="392"/>
      <c r="NEB94" s="381"/>
      <c r="NEJ94" s="392"/>
      <c r="NEK94" s="381"/>
      <c r="NES94" s="392"/>
      <c r="NET94" s="381"/>
      <c r="NFB94" s="392"/>
      <c r="NFC94" s="381"/>
      <c r="NFK94" s="392"/>
      <c r="NFL94" s="381"/>
      <c r="NFT94" s="392"/>
      <c r="NFU94" s="381"/>
      <c r="NGC94" s="392"/>
      <c r="NGD94" s="381"/>
      <c r="NGL94" s="392"/>
      <c r="NGM94" s="381"/>
      <c r="NGU94" s="392"/>
      <c r="NGV94" s="381"/>
      <c r="NHD94" s="392"/>
      <c r="NHE94" s="381"/>
      <c r="NHM94" s="392"/>
      <c r="NHN94" s="381"/>
      <c r="NHV94" s="392"/>
      <c r="NHW94" s="381"/>
      <c r="NIE94" s="392"/>
      <c r="NIF94" s="381"/>
      <c r="NIN94" s="392"/>
      <c r="NIO94" s="381"/>
      <c r="NIW94" s="392"/>
      <c r="NIX94" s="381"/>
      <c r="NJF94" s="392"/>
      <c r="NJG94" s="381"/>
      <c r="NJO94" s="392"/>
      <c r="NJP94" s="381"/>
      <c r="NJX94" s="392"/>
      <c r="NJY94" s="381"/>
      <c r="NKG94" s="392"/>
      <c r="NKH94" s="381"/>
      <c r="NKP94" s="392"/>
      <c r="NKQ94" s="381"/>
      <c r="NKY94" s="392"/>
      <c r="NKZ94" s="381"/>
      <c r="NLH94" s="392"/>
      <c r="NLI94" s="381"/>
      <c r="NLQ94" s="392"/>
      <c r="NLR94" s="381"/>
      <c r="NLZ94" s="392"/>
      <c r="NMA94" s="381"/>
      <c r="NMI94" s="392"/>
      <c r="NMJ94" s="381"/>
      <c r="NMR94" s="392"/>
      <c r="NMS94" s="381"/>
      <c r="NNA94" s="392"/>
      <c r="NNB94" s="381"/>
      <c r="NNJ94" s="392"/>
      <c r="NNK94" s="381"/>
      <c r="NNS94" s="392"/>
      <c r="NNT94" s="381"/>
      <c r="NOB94" s="392"/>
      <c r="NOC94" s="381"/>
      <c r="NOK94" s="392"/>
      <c r="NOL94" s="381"/>
      <c r="NOT94" s="392"/>
      <c r="NOU94" s="381"/>
      <c r="NPC94" s="392"/>
      <c r="NPD94" s="381"/>
      <c r="NPL94" s="392"/>
      <c r="NPM94" s="381"/>
      <c r="NPU94" s="392"/>
      <c r="NPV94" s="381"/>
      <c r="NQD94" s="392"/>
      <c r="NQE94" s="381"/>
      <c r="NQM94" s="392"/>
      <c r="NQN94" s="381"/>
      <c r="NQV94" s="392"/>
      <c r="NQW94" s="381"/>
      <c r="NRE94" s="392"/>
      <c r="NRF94" s="381"/>
      <c r="NRN94" s="392"/>
      <c r="NRO94" s="381"/>
      <c r="NRW94" s="392"/>
      <c r="NRX94" s="381"/>
      <c r="NSF94" s="392"/>
      <c r="NSG94" s="381"/>
      <c r="NSO94" s="392"/>
      <c r="NSP94" s="381"/>
      <c r="NSX94" s="392"/>
      <c r="NSY94" s="381"/>
      <c r="NTG94" s="392"/>
      <c r="NTH94" s="381"/>
      <c r="NTP94" s="392"/>
      <c r="NTQ94" s="381"/>
      <c r="NTY94" s="392"/>
      <c r="NTZ94" s="381"/>
      <c r="NUH94" s="392"/>
      <c r="NUI94" s="381"/>
      <c r="NUQ94" s="392"/>
      <c r="NUR94" s="381"/>
      <c r="NUZ94" s="392"/>
      <c r="NVA94" s="381"/>
      <c r="NVI94" s="392"/>
      <c r="NVJ94" s="381"/>
      <c r="NVR94" s="392"/>
      <c r="NVS94" s="381"/>
      <c r="NWA94" s="392"/>
      <c r="NWB94" s="381"/>
      <c r="NWJ94" s="392"/>
      <c r="NWK94" s="381"/>
      <c r="NWS94" s="392"/>
      <c r="NWT94" s="381"/>
      <c r="NXB94" s="392"/>
      <c r="NXC94" s="381"/>
      <c r="NXK94" s="392"/>
      <c r="NXL94" s="381"/>
      <c r="NXT94" s="392"/>
      <c r="NXU94" s="381"/>
      <c r="NYC94" s="392"/>
      <c r="NYD94" s="381"/>
      <c r="NYL94" s="392"/>
      <c r="NYM94" s="381"/>
      <c r="NYU94" s="392"/>
      <c r="NYV94" s="381"/>
      <c r="NZD94" s="392"/>
      <c r="NZE94" s="381"/>
      <c r="NZM94" s="392"/>
      <c r="NZN94" s="381"/>
      <c r="NZV94" s="392"/>
      <c r="NZW94" s="381"/>
      <c r="OAE94" s="392"/>
      <c r="OAF94" s="381"/>
      <c r="OAN94" s="392"/>
      <c r="OAO94" s="381"/>
      <c r="OAW94" s="392"/>
      <c r="OAX94" s="381"/>
      <c r="OBF94" s="392"/>
      <c r="OBG94" s="381"/>
      <c r="OBO94" s="392"/>
      <c r="OBP94" s="381"/>
      <c r="OBX94" s="392"/>
      <c r="OBY94" s="381"/>
      <c r="OCG94" s="392"/>
      <c r="OCH94" s="381"/>
      <c r="OCP94" s="392"/>
      <c r="OCQ94" s="381"/>
      <c r="OCY94" s="392"/>
      <c r="OCZ94" s="381"/>
      <c r="ODH94" s="392"/>
      <c r="ODI94" s="381"/>
      <c r="ODQ94" s="392"/>
      <c r="ODR94" s="381"/>
      <c r="ODZ94" s="392"/>
      <c r="OEA94" s="381"/>
      <c r="OEI94" s="392"/>
      <c r="OEJ94" s="381"/>
      <c r="OER94" s="392"/>
      <c r="OES94" s="381"/>
      <c r="OFA94" s="392"/>
      <c r="OFB94" s="381"/>
      <c r="OFJ94" s="392"/>
      <c r="OFK94" s="381"/>
      <c r="OFS94" s="392"/>
      <c r="OFT94" s="381"/>
      <c r="OGB94" s="392"/>
      <c r="OGC94" s="381"/>
      <c r="OGK94" s="392"/>
      <c r="OGL94" s="381"/>
      <c r="OGT94" s="392"/>
      <c r="OGU94" s="381"/>
      <c r="OHC94" s="392"/>
      <c r="OHD94" s="381"/>
      <c r="OHL94" s="392"/>
      <c r="OHM94" s="381"/>
      <c r="OHU94" s="392"/>
      <c r="OHV94" s="381"/>
      <c r="OID94" s="392"/>
      <c r="OIE94" s="381"/>
      <c r="OIM94" s="392"/>
      <c r="OIN94" s="381"/>
      <c r="OIV94" s="392"/>
      <c r="OIW94" s="381"/>
      <c r="OJE94" s="392"/>
      <c r="OJF94" s="381"/>
      <c r="OJN94" s="392"/>
      <c r="OJO94" s="381"/>
      <c r="OJW94" s="392"/>
      <c r="OJX94" s="381"/>
      <c r="OKF94" s="392"/>
      <c r="OKG94" s="381"/>
      <c r="OKO94" s="392"/>
      <c r="OKP94" s="381"/>
      <c r="OKX94" s="392"/>
      <c r="OKY94" s="381"/>
      <c r="OLG94" s="392"/>
      <c r="OLH94" s="381"/>
      <c r="OLP94" s="392"/>
      <c r="OLQ94" s="381"/>
      <c r="OLY94" s="392"/>
      <c r="OLZ94" s="381"/>
      <c r="OMH94" s="392"/>
      <c r="OMI94" s="381"/>
      <c r="OMQ94" s="392"/>
      <c r="OMR94" s="381"/>
      <c r="OMZ94" s="392"/>
      <c r="ONA94" s="381"/>
      <c r="ONI94" s="392"/>
      <c r="ONJ94" s="381"/>
      <c r="ONR94" s="392"/>
      <c r="ONS94" s="381"/>
      <c r="OOA94" s="392"/>
      <c r="OOB94" s="381"/>
      <c r="OOJ94" s="392"/>
      <c r="OOK94" s="381"/>
      <c r="OOS94" s="392"/>
      <c r="OOT94" s="381"/>
      <c r="OPB94" s="392"/>
      <c r="OPC94" s="381"/>
      <c r="OPK94" s="392"/>
      <c r="OPL94" s="381"/>
      <c r="OPT94" s="392"/>
      <c r="OPU94" s="381"/>
      <c r="OQC94" s="392"/>
      <c r="OQD94" s="381"/>
      <c r="OQL94" s="392"/>
      <c r="OQM94" s="381"/>
      <c r="OQU94" s="392"/>
      <c r="OQV94" s="381"/>
      <c r="ORD94" s="392"/>
      <c r="ORE94" s="381"/>
      <c r="ORM94" s="392"/>
      <c r="ORN94" s="381"/>
      <c r="ORV94" s="392"/>
      <c r="ORW94" s="381"/>
      <c r="OSE94" s="392"/>
      <c r="OSF94" s="381"/>
      <c r="OSN94" s="392"/>
      <c r="OSO94" s="381"/>
      <c r="OSW94" s="392"/>
      <c r="OSX94" s="381"/>
      <c r="OTF94" s="392"/>
      <c r="OTG94" s="381"/>
      <c r="OTO94" s="392"/>
      <c r="OTP94" s="381"/>
      <c r="OTX94" s="392"/>
      <c r="OTY94" s="381"/>
      <c r="OUG94" s="392"/>
      <c r="OUH94" s="381"/>
      <c r="OUP94" s="392"/>
      <c r="OUQ94" s="381"/>
      <c r="OUY94" s="392"/>
      <c r="OUZ94" s="381"/>
      <c r="OVH94" s="392"/>
      <c r="OVI94" s="381"/>
      <c r="OVQ94" s="392"/>
      <c r="OVR94" s="381"/>
      <c r="OVZ94" s="392"/>
      <c r="OWA94" s="381"/>
      <c r="OWI94" s="392"/>
      <c r="OWJ94" s="381"/>
      <c r="OWR94" s="392"/>
      <c r="OWS94" s="381"/>
      <c r="OXA94" s="392"/>
      <c r="OXB94" s="381"/>
      <c r="OXJ94" s="392"/>
      <c r="OXK94" s="381"/>
      <c r="OXS94" s="392"/>
      <c r="OXT94" s="381"/>
      <c r="OYB94" s="392"/>
      <c r="OYC94" s="381"/>
      <c r="OYK94" s="392"/>
      <c r="OYL94" s="381"/>
      <c r="OYT94" s="392"/>
      <c r="OYU94" s="381"/>
      <c r="OZC94" s="392"/>
      <c r="OZD94" s="381"/>
      <c r="OZL94" s="392"/>
      <c r="OZM94" s="381"/>
      <c r="OZU94" s="392"/>
      <c r="OZV94" s="381"/>
      <c r="PAD94" s="392"/>
      <c r="PAE94" s="381"/>
      <c r="PAM94" s="392"/>
      <c r="PAN94" s="381"/>
      <c r="PAV94" s="392"/>
      <c r="PAW94" s="381"/>
      <c r="PBE94" s="392"/>
      <c r="PBF94" s="381"/>
      <c r="PBN94" s="392"/>
      <c r="PBO94" s="381"/>
      <c r="PBW94" s="392"/>
      <c r="PBX94" s="381"/>
      <c r="PCF94" s="392"/>
      <c r="PCG94" s="381"/>
      <c r="PCO94" s="392"/>
      <c r="PCP94" s="381"/>
      <c r="PCX94" s="392"/>
      <c r="PCY94" s="381"/>
      <c r="PDG94" s="392"/>
      <c r="PDH94" s="381"/>
      <c r="PDP94" s="392"/>
      <c r="PDQ94" s="381"/>
      <c r="PDY94" s="392"/>
      <c r="PDZ94" s="381"/>
      <c r="PEH94" s="392"/>
      <c r="PEI94" s="381"/>
      <c r="PEQ94" s="392"/>
      <c r="PER94" s="381"/>
      <c r="PEZ94" s="392"/>
      <c r="PFA94" s="381"/>
      <c r="PFI94" s="392"/>
      <c r="PFJ94" s="381"/>
      <c r="PFR94" s="392"/>
      <c r="PFS94" s="381"/>
      <c r="PGA94" s="392"/>
      <c r="PGB94" s="381"/>
      <c r="PGJ94" s="392"/>
      <c r="PGK94" s="381"/>
      <c r="PGS94" s="392"/>
      <c r="PGT94" s="381"/>
      <c r="PHB94" s="392"/>
      <c r="PHC94" s="381"/>
      <c r="PHK94" s="392"/>
      <c r="PHL94" s="381"/>
      <c r="PHT94" s="392"/>
      <c r="PHU94" s="381"/>
      <c r="PIC94" s="392"/>
      <c r="PID94" s="381"/>
      <c r="PIL94" s="392"/>
      <c r="PIM94" s="381"/>
      <c r="PIU94" s="392"/>
      <c r="PIV94" s="381"/>
      <c r="PJD94" s="392"/>
      <c r="PJE94" s="381"/>
      <c r="PJM94" s="392"/>
      <c r="PJN94" s="381"/>
      <c r="PJV94" s="392"/>
      <c r="PJW94" s="381"/>
      <c r="PKE94" s="392"/>
      <c r="PKF94" s="381"/>
      <c r="PKN94" s="392"/>
      <c r="PKO94" s="381"/>
      <c r="PKW94" s="392"/>
      <c r="PKX94" s="381"/>
      <c r="PLF94" s="392"/>
      <c r="PLG94" s="381"/>
      <c r="PLO94" s="392"/>
      <c r="PLP94" s="381"/>
      <c r="PLX94" s="392"/>
      <c r="PLY94" s="381"/>
      <c r="PMG94" s="392"/>
      <c r="PMH94" s="381"/>
      <c r="PMP94" s="392"/>
      <c r="PMQ94" s="381"/>
      <c r="PMY94" s="392"/>
      <c r="PMZ94" s="381"/>
      <c r="PNH94" s="392"/>
      <c r="PNI94" s="381"/>
      <c r="PNQ94" s="392"/>
      <c r="PNR94" s="381"/>
      <c r="PNZ94" s="392"/>
      <c r="POA94" s="381"/>
      <c r="POI94" s="392"/>
      <c r="POJ94" s="381"/>
      <c r="POR94" s="392"/>
      <c r="POS94" s="381"/>
      <c r="PPA94" s="392"/>
      <c r="PPB94" s="381"/>
      <c r="PPJ94" s="392"/>
      <c r="PPK94" s="381"/>
      <c r="PPS94" s="392"/>
      <c r="PPT94" s="381"/>
      <c r="PQB94" s="392"/>
      <c r="PQC94" s="381"/>
      <c r="PQK94" s="392"/>
      <c r="PQL94" s="381"/>
      <c r="PQT94" s="392"/>
      <c r="PQU94" s="381"/>
      <c r="PRC94" s="392"/>
      <c r="PRD94" s="381"/>
      <c r="PRL94" s="392"/>
      <c r="PRM94" s="381"/>
      <c r="PRU94" s="392"/>
      <c r="PRV94" s="381"/>
      <c r="PSD94" s="392"/>
      <c r="PSE94" s="381"/>
      <c r="PSM94" s="392"/>
      <c r="PSN94" s="381"/>
      <c r="PSV94" s="392"/>
      <c r="PSW94" s="381"/>
      <c r="PTE94" s="392"/>
      <c r="PTF94" s="381"/>
      <c r="PTN94" s="392"/>
      <c r="PTO94" s="381"/>
      <c r="PTW94" s="392"/>
      <c r="PTX94" s="381"/>
      <c r="PUF94" s="392"/>
      <c r="PUG94" s="381"/>
      <c r="PUO94" s="392"/>
      <c r="PUP94" s="381"/>
      <c r="PUX94" s="392"/>
      <c r="PUY94" s="381"/>
      <c r="PVG94" s="392"/>
      <c r="PVH94" s="381"/>
      <c r="PVP94" s="392"/>
      <c r="PVQ94" s="381"/>
      <c r="PVY94" s="392"/>
      <c r="PVZ94" s="381"/>
      <c r="PWH94" s="392"/>
      <c r="PWI94" s="381"/>
      <c r="PWQ94" s="392"/>
      <c r="PWR94" s="381"/>
      <c r="PWZ94" s="392"/>
      <c r="PXA94" s="381"/>
      <c r="PXI94" s="392"/>
      <c r="PXJ94" s="381"/>
      <c r="PXR94" s="392"/>
      <c r="PXS94" s="381"/>
      <c r="PYA94" s="392"/>
      <c r="PYB94" s="381"/>
      <c r="PYJ94" s="392"/>
      <c r="PYK94" s="381"/>
      <c r="PYS94" s="392"/>
      <c r="PYT94" s="381"/>
      <c r="PZB94" s="392"/>
      <c r="PZC94" s="381"/>
      <c r="PZK94" s="392"/>
      <c r="PZL94" s="381"/>
      <c r="PZT94" s="392"/>
      <c r="PZU94" s="381"/>
      <c r="QAC94" s="392"/>
      <c r="QAD94" s="381"/>
      <c r="QAL94" s="392"/>
      <c r="QAM94" s="381"/>
      <c r="QAU94" s="392"/>
      <c r="QAV94" s="381"/>
      <c r="QBD94" s="392"/>
      <c r="QBE94" s="381"/>
      <c r="QBM94" s="392"/>
      <c r="QBN94" s="381"/>
      <c r="QBV94" s="392"/>
      <c r="QBW94" s="381"/>
      <c r="QCE94" s="392"/>
      <c r="QCF94" s="381"/>
      <c r="QCN94" s="392"/>
      <c r="QCO94" s="381"/>
      <c r="QCW94" s="392"/>
      <c r="QCX94" s="381"/>
      <c r="QDF94" s="392"/>
      <c r="QDG94" s="381"/>
      <c r="QDO94" s="392"/>
      <c r="QDP94" s="381"/>
      <c r="QDX94" s="392"/>
      <c r="QDY94" s="381"/>
      <c r="QEG94" s="392"/>
      <c r="QEH94" s="381"/>
      <c r="QEP94" s="392"/>
      <c r="QEQ94" s="381"/>
      <c r="QEY94" s="392"/>
      <c r="QEZ94" s="381"/>
      <c r="QFH94" s="392"/>
      <c r="QFI94" s="381"/>
      <c r="QFQ94" s="392"/>
      <c r="QFR94" s="381"/>
      <c r="QFZ94" s="392"/>
      <c r="QGA94" s="381"/>
      <c r="QGI94" s="392"/>
      <c r="QGJ94" s="381"/>
      <c r="QGR94" s="392"/>
      <c r="QGS94" s="381"/>
      <c r="QHA94" s="392"/>
      <c r="QHB94" s="381"/>
      <c r="QHJ94" s="392"/>
      <c r="QHK94" s="381"/>
      <c r="QHS94" s="392"/>
      <c r="QHT94" s="381"/>
      <c r="QIB94" s="392"/>
      <c r="QIC94" s="381"/>
      <c r="QIK94" s="392"/>
      <c r="QIL94" s="381"/>
      <c r="QIT94" s="392"/>
      <c r="QIU94" s="381"/>
      <c r="QJC94" s="392"/>
      <c r="QJD94" s="381"/>
      <c r="QJL94" s="392"/>
      <c r="QJM94" s="381"/>
      <c r="QJU94" s="392"/>
      <c r="QJV94" s="381"/>
      <c r="QKD94" s="392"/>
      <c r="QKE94" s="381"/>
      <c r="QKM94" s="392"/>
      <c r="QKN94" s="381"/>
      <c r="QKV94" s="392"/>
      <c r="QKW94" s="381"/>
      <c r="QLE94" s="392"/>
      <c r="QLF94" s="381"/>
      <c r="QLN94" s="392"/>
      <c r="QLO94" s="381"/>
      <c r="QLW94" s="392"/>
      <c r="QLX94" s="381"/>
      <c r="QMF94" s="392"/>
      <c r="QMG94" s="381"/>
      <c r="QMO94" s="392"/>
      <c r="QMP94" s="381"/>
      <c r="QMX94" s="392"/>
      <c r="QMY94" s="381"/>
      <c r="QNG94" s="392"/>
      <c r="QNH94" s="381"/>
      <c r="QNP94" s="392"/>
      <c r="QNQ94" s="381"/>
      <c r="QNY94" s="392"/>
      <c r="QNZ94" s="381"/>
      <c r="QOH94" s="392"/>
      <c r="QOI94" s="381"/>
      <c r="QOQ94" s="392"/>
      <c r="QOR94" s="381"/>
      <c r="QOZ94" s="392"/>
      <c r="QPA94" s="381"/>
      <c r="QPI94" s="392"/>
      <c r="QPJ94" s="381"/>
      <c r="QPR94" s="392"/>
      <c r="QPS94" s="381"/>
      <c r="QQA94" s="392"/>
      <c r="QQB94" s="381"/>
      <c r="QQJ94" s="392"/>
      <c r="QQK94" s="381"/>
      <c r="QQS94" s="392"/>
      <c r="QQT94" s="381"/>
      <c r="QRB94" s="392"/>
      <c r="QRC94" s="381"/>
      <c r="QRK94" s="392"/>
      <c r="QRL94" s="381"/>
      <c r="QRT94" s="392"/>
      <c r="QRU94" s="381"/>
      <c r="QSC94" s="392"/>
      <c r="QSD94" s="381"/>
      <c r="QSL94" s="392"/>
      <c r="QSM94" s="381"/>
      <c r="QSU94" s="392"/>
      <c r="QSV94" s="381"/>
      <c r="QTD94" s="392"/>
      <c r="QTE94" s="381"/>
      <c r="QTM94" s="392"/>
      <c r="QTN94" s="381"/>
      <c r="QTV94" s="392"/>
      <c r="QTW94" s="381"/>
      <c r="QUE94" s="392"/>
      <c r="QUF94" s="381"/>
      <c r="QUN94" s="392"/>
      <c r="QUO94" s="381"/>
      <c r="QUW94" s="392"/>
      <c r="QUX94" s="381"/>
      <c r="QVF94" s="392"/>
      <c r="QVG94" s="381"/>
      <c r="QVO94" s="392"/>
      <c r="QVP94" s="381"/>
      <c r="QVX94" s="392"/>
      <c r="QVY94" s="381"/>
      <c r="QWG94" s="392"/>
      <c r="QWH94" s="381"/>
      <c r="QWP94" s="392"/>
      <c r="QWQ94" s="381"/>
      <c r="QWY94" s="392"/>
      <c r="QWZ94" s="381"/>
      <c r="QXH94" s="392"/>
      <c r="QXI94" s="381"/>
      <c r="QXQ94" s="392"/>
      <c r="QXR94" s="381"/>
      <c r="QXZ94" s="392"/>
      <c r="QYA94" s="381"/>
      <c r="QYI94" s="392"/>
      <c r="QYJ94" s="381"/>
      <c r="QYR94" s="392"/>
      <c r="QYS94" s="381"/>
      <c r="QZA94" s="392"/>
      <c r="QZB94" s="381"/>
      <c r="QZJ94" s="392"/>
      <c r="QZK94" s="381"/>
      <c r="QZS94" s="392"/>
      <c r="QZT94" s="381"/>
      <c r="RAB94" s="392"/>
      <c r="RAC94" s="381"/>
      <c r="RAK94" s="392"/>
      <c r="RAL94" s="381"/>
      <c r="RAT94" s="392"/>
      <c r="RAU94" s="381"/>
      <c r="RBC94" s="392"/>
      <c r="RBD94" s="381"/>
      <c r="RBL94" s="392"/>
      <c r="RBM94" s="381"/>
      <c r="RBU94" s="392"/>
      <c r="RBV94" s="381"/>
      <c r="RCD94" s="392"/>
      <c r="RCE94" s="381"/>
      <c r="RCM94" s="392"/>
      <c r="RCN94" s="381"/>
      <c r="RCV94" s="392"/>
      <c r="RCW94" s="381"/>
      <c r="RDE94" s="392"/>
      <c r="RDF94" s="381"/>
      <c r="RDN94" s="392"/>
      <c r="RDO94" s="381"/>
      <c r="RDW94" s="392"/>
      <c r="RDX94" s="381"/>
      <c r="REF94" s="392"/>
      <c r="REG94" s="381"/>
      <c r="REO94" s="392"/>
      <c r="REP94" s="381"/>
      <c r="REX94" s="392"/>
      <c r="REY94" s="381"/>
      <c r="RFG94" s="392"/>
      <c r="RFH94" s="381"/>
      <c r="RFP94" s="392"/>
      <c r="RFQ94" s="381"/>
      <c r="RFY94" s="392"/>
      <c r="RFZ94" s="381"/>
      <c r="RGH94" s="392"/>
      <c r="RGI94" s="381"/>
      <c r="RGQ94" s="392"/>
      <c r="RGR94" s="381"/>
      <c r="RGZ94" s="392"/>
      <c r="RHA94" s="381"/>
      <c r="RHI94" s="392"/>
      <c r="RHJ94" s="381"/>
      <c r="RHR94" s="392"/>
      <c r="RHS94" s="381"/>
      <c r="RIA94" s="392"/>
      <c r="RIB94" s="381"/>
      <c r="RIJ94" s="392"/>
      <c r="RIK94" s="381"/>
      <c r="RIS94" s="392"/>
      <c r="RIT94" s="381"/>
      <c r="RJB94" s="392"/>
      <c r="RJC94" s="381"/>
      <c r="RJK94" s="392"/>
      <c r="RJL94" s="381"/>
      <c r="RJT94" s="392"/>
      <c r="RJU94" s="381"/>
      <c r="RKC94" s="392"/>
      <c r="RKD94" s="381"/>
      <c r="RKL94" s="392"/>
      <c r="RKM94" s="381"/>
      <c r="RKU94" s="392"/>
      <c r="RKV94" s="381"/>
      <c r="RLD94" s="392"/>
      <c r="RLE94" s="381"/>
      <c r="RLM94" s="392"/>
      <c r="RLN94" s="381"/>
      <c r="RLV94" s="392"/>
      <c r="RLW94" s="381"/>
      <c r="RME94" s="392"/>
      <c r="RMF94" s="381"/>
      <c r="RMN94" s="392"/>
      <c r="RMO94" s="381"/>
      <c r="RMW94" s="392"/>
      <c r="RMX94" s="381"/>
      <c r="RNF94" s="392"/>
      <c r="RNG94" s="381"/>
      <c r="RNO94" s="392"/>
      <c r="RNP94" s="381"/>
      <c r="RNX94" s="392"/>
      <c r="RNY94" s="381"/>
      <c r="ROG94" s="392"/>
      <c r="ROH94" s="381"/>
      <c r="ROP94" s="392"/>
      <c r="ROQ94" s="381"/>
      <c r="ROY94" s="392"/>
      <c r="ROZ94" s="381"/>
      <c r="RPH94" s="392"/>
      <c r="RPI94" s="381"/>
      <c r="RPQ94" s="392"/>
      <c r="RPR94" s="381"/>
      <c r="RPZ94" s="392"/>
      <c r="RQA94" s="381"/>
      <c r="RQI94" s="392"/>
      <c r="RQJ94" s="381"/>
      <c r="RQR94" s="392"/>
      <c r="RQS94" s="381"/>
      <c r="RRA94" s="392"/>
      <c r="RRB94" s="381"/>
      <c r="RRJ94" s="392"/>
      <c r="RRK94" s="381"/>
      <c r="RRS94" s="392"/>
      <c r="RRT94" s="381"/>
      <c r="RSB94" s="392"/>
      <c r="RSC94" s="381"/>
      <c r="RSK94" s="392"/>
      <c r="RSL94" s="381"/>
      <c r="RST94" s="392"/>
      <c r="RSU94" s="381"/>
      <c r="RTC94" s="392"/>
      <c r="RTD94" s="381"/>
      <c r="RTL94" s="392"/>
      <c r="RTM94" s="381"/>
      <c r="RTU94" s="392"/>
      <c r="RTV94" s="381"/>
      <c r="RUD94" s="392"/>
      <c r="RUE94" s="381"/>
      <c r="RUM94" s="392"/>
      <c r="RUN94" s="381"/>
      <c r="RUV94" s="392"/>
      <c r="RUW94" s="381"/>
      <c r="RVE94" s="392"/>
      <c r="RVF94" s="381"/>
      <c r="RVN94" s="392"/>
      <c r="RVO94" s="381"/>
      <c r="RVW94" s="392"/>
      <c r="RVX94" s="381"/>
      <c r="RWF94" s="392"/>
      <c r="RWG94" s="381"/>
      <c r="RWO94" s="392"/>
      <c r="RWP94" s="381"/>
      <c r="RWX94" s="392"/>
      <c r="RWY94" s="381"/>
      <c r="RXG94" s="392"/>
      <c r="RXH94" s="381"/>
      <c r="RXP94" s="392"/>
      <c r="RXQ94" s="381"/>
      <c r="RXY94" s="392"/>
      <c r="RXZ94" s="381"/>
      <c r="RYH94" s="392"/>
      <c r="RYI94" s="381"/>
      <c r="RYQ94" s="392"/>
      <c r="RYR94" s="381"/>
      <c r="RYZ94" s="392"/>
      <c r="RZA94" s="381"/>
      <c r="RZI94" s="392"/>
      <c r="RZJ94" s="381"/>
      <c r="RZR94" s="392"/>
      <c r="RZS94" s="381"/>
      <c r="SAA94" s="392"/>
      <c r="SAB94" s="381"/>
      <c r="SAJ94" s="392"/>
      <c r="SAK94" s="381"/>
      <c r="SAS94" s="392"/>
      <c r="SAT94" s="381"/>
      <c r="SBB94" s="392"/>
      <c r="SBC94" s="381"/>
      <c r="SBK94" s="392"/>
      <c r="SBL94" s="381"/>
      <c r="SBT94" s="392"/>
      <c r="SBU94" s="381"/>
      <c r="SCC94" s="392"/>
      <c r="SCD94" s="381"/>
      <c r="SCL94" s="392"/>
      <c r="SCM94" s="381"/>
      <c r="SCU94" s="392"/>
      <c r="SCV94" s="381"/>
      <c r="SDD94" s="392"/>
      <c r="SDE94" s="381"/>
      <c r="SDM94" s="392"/>
      <c r="SDN94" s="381"/>
      <c r="SDV94" s="392"/>
      <c r="SDW94" s="381"/>
      <c r="SEE94" s="392"/>
      <c r="SEF94" s="381"/>
      <c r="SEN94" s="392"/>
      <c r="SEO94" s="381"/>
      <c r="SEW94" s="392"/>
      <c r="SEX94" s="381"/>
      <c r="SFF94" s="392"/>
      <c r="SFG94" s="381"/>
      <c r="SFO94" s="392"/>
      <c r="SFP94" s="381"/>
      <c r="SFX94" s="392"/>
      <c r="SFY94" s="381"/>
      <c r="SGG94" s="392"/>
      <c r="SGH94" s="381"/>
      <c r="SGP94" s="392"/>
      <c r="SGQ94" s="381"/>
      <c r="SGY94" s="392"/>
      <c r="SGZ94" s="381"/>
      <c r="SHH94" s="392"/>
      <c r="SHI94" s="381"/>
      <c r="SHQ94" s="392"/>
      <c r="SHR94" s="381"/>
      <c r="SHZ94" s="392"/>
      <c r="SIA94" s="381"/>
      <c r="SII94" s="392"/>
      <c r="SIJ94" s="381"/>
      <c r="SIR94" s="392"/>
      <c r="SIS94" s="381"/>
      <c r="SJA94" s="392"/>
      <c r="SJB94" s="381"/>
      <c r="SJJ94" s="392"/>
      <c r="SJK94" s="381"/>
      <c r="SJS94" s="392"/>
      <c r="SJT94" s="381"/>
      <c r="SKB94" s="392"/>
      <c r="SKC94" s="381"/>
      <c r="SKK94" s="392"/>
      <c r="SKL94" s="381"/>
      <c r="SKT94" s="392"/>
      <c r="SKU94" s="381"/>
      <c r="SLC94" s="392"/>
      <c r="SLD94" s="381"/>
      <c r="SLL94" s="392"/>
      <c r="SLM94" s="381"/>
      <c r="SLU94" s="392"/>
      <c r="SLV94" s="381"/>
      <c r="SMD94" s="392"/>
      <c r="SME94" s="381"/>
      <c r="SMM94" s="392"/>
      <c r="SMN94" s="381"/>
      <c r="SMV94" s="392"/>
      <c r="SMW94" s="381"/>
      <c r="SNE94" s="392"/>
      <c r="SNF94" s="381"/>
      <c r="SNN94" s="392"/>
      <c r="SNO94" s="381"/>
      <c r="SNW94" s="392"/>
      <c r="SNX94" s="381"/>
      <c r="SOF94" s="392"/>
      <c r="SOG94" s="381"/>
      <c r="SOO94" s="392"/>
      <c r="SOP94" s="381"/>
      <c r="SOX94" s="392"/>
      <c r="SOY94" s="381"/>
      <c r="SPG94" s="392"/>
      <c r="SPH94" s="381"/>
      <c r="SPP94" s="392"/>
      <c r="SPQ94" s="381"/>
      <c r="SPY94" s="392"/>
      <c r="SPZ94" s="381"/>
      <c r="SQH94" s="392"/>
      <c r="SQI94" s="381"/>
      <c r="SQQ94" s="392"/>
      <c r="SQR94" s="381"/>
      <c r="SQZ94" s="392"/>
      <c r="SRA94" s="381"/>
      <c r="SRI94" s="392"/>
      <c r="SRJ94" s="381"/>
      <c r="SRR94" s="392"/>
      <c r="SRS94" s="381"/>
      <c r="SSA94" s="392"/>
      <c r="SSB94" s="381"/>
      <c r="SSJ94" s="392"/>
      <c r="SSK94" s="381"/>
      <c r="SSS94" s="392"/>
      <c r="SST94" s="381"/>
      <c r="STB94" s="392"/>
      <c r="STC94" s="381"/>
      <c r="STK94" s="392"/>
      <c r="STL94" s="381"/>
      <c r="STT94" s="392"/>
      <c r="STU94" s="381"/>
      <c r="SUC94" s="392"/>
      <c r="SUD94" s="381"/>
      <c r="SUL94" s="392"/>
      <c r="SUM94" s="381"/>
      <c r="SUU94" s="392"/>
      <c r="SUV94" s="381"/>
      <c r="SVD94" s="392"/>
      <c r="SVE94" s="381"/>
      <c r="SVM94" s="392"/>
      <c r="SVN94" s="381"/>
      <c r="SVV94" s="392"/>
      <c r="SVW94" s="381"/>
      <c r="SWE94" s="392"/>
      <c r="SWF94" s="381"/>
      <c r="SWN94" s="392"/>
      <c r="SWO94" s="381"/>
      <c r="SWW94" s="392"/>
      <c r="SWX94" s="381"/>
      <c r="SXF94" s="392"/>
      <c r="SXG94" s="381"/>
      <c r="SXO94" s="392"/>
      <c r="SXP94" s="381"/>
      <c r="SXX94" s="392"/>
      <c r="SXY94" s="381"/>
      <c r="SYG94" s="392"/>
      <c r="SYH94" s="381"/>
      <c r="SYP94" s="392"/>
      <c r="SYQ94" s="381"/>
      <c r="SYY94" s="392"/>
      <c r="SYZ94" s="381"/>
      <c r="SZH94" s="392"/>
      <c r="SZI94" s="381"/>
      <c r="SZQ94" s="392"/>
      <c r="SZR94" s="381"/>
      <c r="SZZ94" s="392"/>
      <c r="TAA94" s="381"/>
      <c r="TAI94" s="392"/>
      <c r="TAJ94" s="381"/>
      <c r="TAR94" s="392"/>
      <c r="TAS94" s="381"/>
      <c r="TBA94" s="392"/>
      <c r="TBB94" s="381"/>
      <c r="TBJ94" s="392"/>
      <c r="TBK94" s="381"/>
      <c r="TBS94" s="392"/>
      <c r="TBT94" s="381"/>
      <c r="TCB94" s="392"/>
      <c r="TCC94" s="381"/>
      <c r="TCK94" s="392"/>
      <c r="TCL94" s="381"/>
      <c r="TCT94" s="392"/>
      <c r="TCU94" s="381"/>
      <c r="TDC94" s="392"/>
      <c r="TDD94" s="381"/>
      <c r="TDL94" s="392"/>
      <c r="TDM94" s="381"/>
      <c r="TDU94" s="392"/>
      <c r="TDV94" s="381"/>
      <c r="TED94" s="392"/>
      <c r="TEE94" s="381"/>
      <c r="TEM94" s="392"/>
      <c r="TEN94" s="381"/>
      <c r="TEV94" s="392"/>
      <c r="TEW94" s="381"/>
      <c r="TFE94" s="392"/>
      <c r="TFF94" s="381"/>
      <c r="TFN94" s="392"/>
      <c r="TFO94" s="381"/>
      <c r="TFW94" s="392"/>
      <c r="TFX94" s="381"/>
      <c r="TGF94" s="392"/>
      <c r="TGG94" s="381"/>
      <c r="TGO94" s="392"/>
      <c r="TGP94" s="381"/>
      <c r="TGX94" s="392"/>
      <c r="TGY94" s="381"/>
      <c r="THG94" s="392"/>
      <c r="THH94" s="381"/>
      <c r="THP94" s="392"/>
      <c r="THQ94" s="381"/>
      <c r="THY94" s="392"/>
      <c r="THZ94" s="381"/>
      <c r="TIH94" s="392"/>
      <c r="TII94" s="381"/>
      <c r="TIQ94" s="392"/>
      <c r="TIR94" s="381"/>
      <c r="TIZ94" s="392"/>
      <c r="TJA94" s="381"/>
      <c r="TJI94" s="392"/>
      <c r="TJJ94" s="381"/>
      <c r="TJR94" s="392"/>
      <c r="TJS94" s="381"/>
      <c r="TKA94" s="392"/>
      <c r="TKB94" s="381"/>
      <c r="TKJ94" s="392"/>
      <c r="TKK94" s="381"/>
      <c r="TKS94" s="392"/>
      <c r="TKT94" s="381"/>
      <c r="TLB94" s="392"/>
      <c r="TLC94" s="381"/>
      <c r="TLK94" s="392"/>
      <c r="TLL94" s="381"/>
      <c r="TLT94" s="392"/>
      <c r="TLU94" s="381"/>
      <c r="TMC94" s="392"/>
      <c r="TMD94" s="381"/>
      <c r="TML94" s="392"/>
      <c r="TMM94" s="381"/>
      <c r="TMU94" s="392"/>
      <c r="TMV94" s="381"/>
      <c r="TND94" s="392"/>
      <c r="TNE94" s="381"/>
      <c r="TNM94" s="392"/>
      <c r="TNN94" s="381"/>
      <c r="TNV94" s="392"/>
      <c r="TNW94" s="381"/>
      <c r="TOE94" s="392"/>
      <c r="TOF94" s="381"/>
      <c r="TON94" s="392"/>
      <c r="TOO94" s="381"/>
      <c r="TOW94" s="392"/>
      <c r="TOX94" s="381"/>
      <c r="TPF94" s="392"/>
      <c r="TPG94" s="381"/>
      <c r="TPO94" s="392"/>
      <c r="TPP94" s="381"/>
      <c r="TPX94" s="392"/>
      <c r="TPY94" s="381"/>
      <c r="TQG94" s="392"/>
      <c r="TQH94" s="381"/>
      <c r="TQP94" s="392"/>
      <c r="TQQ94" s="381"/>
      <c r="TQY94" s="392"/>
      <c r="TQZ94" s="381"/>
      <c r="TRH94" s="392"/>
      <c r="TRI94" s="381"/>
      <c r="TRQ94" s="392"/>
      <c r="TRR94" s="381"/>
      <c r="TRZ94" s="392"/>
      <c r="TSA94" s="381"/>
      <c r="TSI94" s="392"/>
      <c r="TSJ94" s="381"/>
      <c r="TSR94" s="392"/>
      <c r="TSS94" s="381"/>
      <c r="TTA94" s="392"/>
      <c r="TTB94" s="381"/>
      <c r="TTJ94" s="392"/>
      <c r="TTK94" s="381"/>
      <c r="TTS94" s="392"/>
      <c r="TTT94" s="381"/>
      <c r="TUB94" s="392"/>
      <c r="TUC94" s="381"/>
      <c r="TUK94" s="392"/>
      <c r="TUL94" s="381"/>
      <c r="TUT94" s="392"/>
      <c r="TUU94" s="381"/>
      <c r="TVC94" s="392"/>
      <c r="TVD94" s="381"/>
      <c r="TVL94" s="392"/>
      <c r="TVM94" s="381"/>
      <c r="TVU94" s="392"/>
      <c r="TVV94" s="381"/>
      <c r="TWD94" s="392"/>
      <c r="TWE94" s="381"/>
      <c r="TWM94" s="392"/>
      <c r="TWN94" s="381"/>
      <c r="TWV94" s="392"/>
      <c r="TWW94" s="381"/>
      <c r="TXE94" s="392"/>
      <c r="TXF94" s="381"/>
      <c r="TXN94" s="392"/>
      <c r="TXO94" s="381"/>
      <c r="TXW94" s="392"/>
      <c r="TXX94" s="381"/>
      <c r="TYF94" s="392"/>
      <c r="TYG94" s="381"/>
      <c r="TYO94" s="392"/>
      <c r="TYP94" s="381"/>
      <c r="TYX94" s="392"/>
      <c r="TYY94" s="381"/>
      <c r="TZG94" s="392"/>
      <c r="TZH94" s="381"/>
      <c r="TZP94" s="392"/>
      <c r="TZQ94" s="381"/>
      <c r="TZY94" s="392"/>
      <c r="TZZ94" s="381"/>
      <c r="UAH94" s="392"/>
      <c r="UAI94" s="381"/>
      <c r="UAQ94" s="392"/>
      <c r="UAR94" s="381"/>
      <c r="UAZ94" s="392"/>
      <c r="UBA94" s="381"/>
      <c r="UBI94" s="392"/>
      <c r="UBJ94" s="381"/>
      <c r="UBR94" s="392"/>
      <c r="UBS94" s="381"/>
      <c r="UCA94" s="392"/>
      <c r="UCB94" s="381"/>
      <c r="UCJ94" s="392"/>
      <c r="UCK94" s="381"/>
      <c r="UCS94" s="392"/>
      <c r="UCT94" s="381"/>
      <c r="UDB94" s="392"/>
      <c r="UDC94" s="381"/>
      <c r="UDK94" s="392"/>
      <c r="UDL94" s="381"/>
      <c r="UDT94" s="392"/>
      <c r="UDU94" s="381"/>
      <c r="UEC94" s="392"/>
      <c r="UED94" s="381"/>
      <c r="UEL94" s="392"/>
      <c r="UEM94" s="381"/>
      <c r="UEU94" s="392"/>
      <c r="UEV94" s="381"/>
      <c r="UFD94" s="392"/>
      <c r="UFE94" s="381"/>
      <c r="UFM94" s="392"/>
      <c r="UFN94" s="381"/>
      <c r="UFV94" s="392"/>
      <c r="UFW94" s="381"/>
      <c r="UGE94" s="392"/>
      <c r="UGF94" s="381"/>
      <c r="UGN94" s="392"/>
      <c r="UGO94" s="381"/>
      <c r="UGW94" s="392"/>
      <c r="UGX94" s="381"/>
      <c r="UHF94" s="392"/>
      <c r="UHG94" s="381"/>
      <c r="UHO94" s="392"/>
      <c r="UHP94" s="381"/>
      <c r="UHX94" s="392"/>
      <c r="UHY94" s="381"/>
      <c r="UIG94" s="392"/>
      <c r="UIH94" s="381"/>
      <c r="UIP94" s="392"/>
      <c r="UIQ94" s="381"/>
      <c r="UIY94" s="392"/>
      <c r="UIZ94" s="381"/>
      <c r="UJH94" s="392"/>
      <c r="UJI94" s="381"/>
      <c r="UJQ94" s="392"/>
      <c r="UJR94" s="381"/>
      <c r="UJZ94" s="392"/>
      <c r="UKA94" s="381"/>
      <c r="UKI94" s="392"/>
      <c r="UKJ94" s="381"/>
      <c r="UKR94" s="392"/>
      <c r="UKS94" s="381"/>
      <c r="ULA94" s="392"/>
      <c r="ULB94" s="381"/>
      <c r="ULJ94" s="392"/>
      <c r="ULK94" s="381"/>
      <c r="ULS94" s="392"/>
      <c r="ULT94" s="381"/>
      <c r="UMB94" s="392"/>
      <c r="UMC94" s="381"/>
      <c r="UMK94" s="392"/>
      <c r="UML94" s="381"/>
      <c r="UMT94" s="392"/>
      <c r="UMU94" s="381"/>
      <c r="UNC94" s="392"/>
      <c r="UND94" s="381"/>
      <c r="UNL94" s="392"/>
      <c r="UNM94" s="381"/>
      <c r="UNU94" s="392"/>
      <c r="UNV94" s="381"/>
      <c r="UOD94" s="392"/>
      <c r="UOE94" s="381"/>
      <c r="UOM94" s="392"/>
      <c r="UON94" s="381"/>
      <c r="UOV94" s="392"/>
      <c r="UOW94" s="381"/>
      <c r="UPE94" s="392"/>
      <c r="UPF94" s="381"/>
      <c r="UPN94" s="392"/>
      <c r="UPO94" s="381"/>
      <c r="UPW94" s="392"/>
      <c r="UPX94" s="381"/>
      <c r="UQF94" s="392"/>
      <c r="UQG94" s="381"/>
      <c r="UQO94" s="392"/>
      <c r="UQP94" s="381"/>
      <c r="UQX94" s="392"/>
      <c r="UQY94" s="381"/>
      <c r="URG94" s="392"/>
      <c r="URH94" s="381"/>
      <c r="URP94" s="392"/>
      <c r="URQ94" s="381"/>
      <c r="URY94" s="392"/>
      <c r="URZ94" s="381"/>
      <c r="USH94" s="392"/>
      <c r="USI94" s="381"/>
      <c r="USQ94" s="392"/>
      <c r="USR94" s="381"/>
      <c r="USZ94" s="392"/>
      <c r="UTA94" s="381"/>
      <c r="UTI94" s="392"/>
      <c r="UTJ94" s="381"/>
      <c r="UTR94" s="392"/>
      <c r="UTS94" s="381"/>
      <c r="UUA94" s="392"/>
      <c r="UUB94" s="381"/>
      <c r="UUJ94" s="392"/>
      <c r="UUK94" s="381"/>
      <c r="UUS94" s="392"/>
      <c r="UUT94" s="381"/>
      <c r="UVB94" s="392"/>
      <c r="UVC94" s="381"/>
      <c r="UVK94" s="392"/>
      <c r="UVL94" s="381"/>
      <c r="UVT94" s="392"/>
      <c r="UVU94" s="381"/>
      <c r="UWC94" s="392"/>
      <c r="UWD94" s="381"/>
      <c r="UWL94" s="392"/>
      <c r="UWM94" s="381"/>
      <c r="UWU94" s="392"/>
      <c r="UWV94" s="381"/>
      <c r="UXD94" s="392"/>
      <c r="UXE94" s="381"/>
      <c r="UXM94" s="392"/>
      <c r="UXN94" s="381"/>
      <c r="UXV94" s="392"/>
      <c r="UXW94" s="381"/>
      <c r="UYE94" s="392"/>
      <c r="UYF94" s="381"/>
      <c r="UYN94" s="392"/>
      <c r="UYO94" s="381"/>
      <c r="UYW94" s="392"/>
      <c r="UYX94" s="381"/>
      <c r="UZF94" s="392"/>
      <c r="UZG94" s="381"/>
      <c r="UZO94" s="392"/>
      <c r="UZP94" s="381"/>
      <c r="UZX94" s="392"/>
      <c r="UZY94" s="381"/>
      <c r="VAG94" s="392"/>
      <c r="VAH94" s="381"/>
      <c r="VAP94" s="392"/>
      <c r="VAQ94" s="381"/>
      <c r="VAY94" s="392"/>
      <c r="VAZ94" s="381"/>
      <c r="VBH94" s="392"/>
      <c r="VBI94" s="381"/>
      <c r="VBQ94" s="392"/>
      <c r="VBR94" s="381"/>
      <c r="VBZ94" s="392"/>
      <c r="VCA94" s="381"/>
      <c r="VCI94" s="392"/>
      <c r="VCJ94" s="381"/>
      <c r="VCR94" s="392"/>
      <c r="VCS94" s="381"/>
      <c r="VDA94" s="392"/>
      <c r="VDB94" s="381"/>
      <c r="VDJ94" s="392"/>
      <c r="VDK94" s="381"/>
      <c r="VDS94" s="392"/>
      <c r="VDT94" s="381"/>
      <c r="VEB94" s="392"/>
      <c r="VEC94" s="381"/>
      <c r="VEK94" s="392"/>
      <c r="VEL94" s="381"/>
      <c r="VET94" s="392"/>
      <c r="VEU94" s="381"/>
      <c r="VFC94" s="392"/>
      <c r="VFD94" s="381"/>
      <c r="VFL94" s="392"/>
      <c r="VFM94" s="381"/>
      <c r="VFU94" s="392"/>
      <c r="VFV94" s="381"/>
      <c r="VGD94" s="392"/>
      <c r="VGE94" s="381"/>
      <c r="VGM94" s="392"/>
      <c r="VGN94" s="381"/>
      <c r="VGV94" s="392"/>
      <c r="VGW94" s="381"/>
      <c r="VHE94" s="392"/>
      <c r="VHF94" s="381"/>
      <c r="VHN94" s="392"/>
      <c r="VHO94" s="381"/>
      <c r="VHW94" s="392"/>
      <c r="VHX94" s="381"/>
      <c r="VIF94" s="392"/>
      <c r="VIG94" s="381"/>
      <c r="VIO94" s="392"/>
      <c r="VIP94" s="381"/>
      <c r="VIX94" s="392"/>
      <c r="VIY94" s="381"/>
      <c r="VJG94" s="392"/>
      <c r="VJH94" s="381"/>
      <c r="VJP94" s="392"/>
      <c r="VJQ94" s="381"/>
      <c r="VJY94" s="392"/>
      <c r="VJZ94" s="381"/>
      <c r="VKH94" s="392"/>
      <c r="VKI94" s="381"/>
      <c r="VKQ94" s="392"/>
      <c r="VKR94" s="381"/>
      <c r="VKZ94" s="392"/>
      <c r="VLA94" s="381"/>
      <c r="VLI94" s="392"/>
      <c r="VLJ94" s="381"/>
      <c r="VLR94" s="392"/>
      <c r="VLS94" s="381"/>
      <c r="VMA94" s="392"/>
      <c r="VMB94" s="381"/>
      <c r="VMJ94" s="392"/>
      <c r="VMK94" s="381"/>
      <c r="VMS94" s="392"/>
      <c r="VMT94" s="381"/>
      <c r="VNB94" s="392"/>
      <c r="VNC94" s="381"/>
      <c r="VNK94" s="392"/>
      <c r="VNL94" s="381"/>
      <c r="VNT94" s="392"/>
      <c r="VNU94" s="381"/>
      <c r="VOC94" s="392"/>
      <c r="VOD94" s="381"/>
      <c r="VOL94" s="392"/>
      <c r="VOM94" s="381"/>
      <c r="VOU94" s="392"/>
      <c r="VOV94" s="381"/>
      <c r="VPD94" s="392"/>
      <c r="VPE94" s="381"/>
      <c r="VPM94" s="392"/>
      <c r="VPN94" s="381"/>
      <c r="VPV94" s="392"/>
      <c r="VPW94" s="381"/>
      <c r="VQE94" s="392"/>
      <c r="VQF94" s="381"/>
      <c r="VQN94" s="392"/>
      <c r="VQO94" s="381"/>
      <c r="VQW94" s="392"/>
      <c r="VQX94" s="381"/>
      <c r="VRF94" s="392"/>
      <c r="VRG94" s="381"/>
      <c r="VRO94" s="392"/>
      <c r="VRP94" s="381"/>
      <c r="VRX94" s="392"/>
      <c r="VRY94" s="381"/>
      <c r="VSG94" s="392"/>
      <c r="VSH94" s="381"/>
      <c r="VSP94" s="392"/>
      <c r="VSQ94" s="381"/>
      <c r="VSY94" s="392"/>
      <c r="VSZ94" s="381"/>
      <c r="VTH94" s="392"/>
      <c r="VTI94" s="381"/>
      <c r="VTQ94" s="392"/>
      <c r="VTR94" s="381"/>
      <c r="VTZ94" s="392"/>
      <c r="VUA94" s="381"/>
      <c r="VUI94" s="392"/>
      <c r="VUJ94" s="381"/>
      <c r="VUR94" s="392"/>
      <c r="VUS94" s="381"/>
      <c r="VVA94" s="392"/>
      <c r="VVB94" s="381"/>
      <c r="VVJ94" s="392"/>
      <c r="VVK94" s="381"/>
      <c r="VVS94" s="392"/>
      <c r="VVT94" s="381"/>
      <c r="VWB94" s="392"/>
      <c r="VWC94" s="381"/>
      <c r="VWK94" s="392"/>
      <c r="VWL94" s="381"/>
      <c r="VWT94" s="392"/>
      <c r="VWU94" s="381"/>
      <c r="VXC94" s="392"/>
      <c r="VXD94" s="381"/>
      <c r="VXL94" s="392"/>
      <c r="VXM94" s="381"/>
      <c r="VXU94" s="392"/>
      <c r="VXV94" s="381"/>
      <c r="VYD94" s="392"/>
      <c r="VYE94" s="381"/>
      <c r="VYM94" s="392"/>
      <c r="VYN94" s="381"/>
      <c r="VYV94" s="392"/>
      <c r="VYW94" s="381"/>
      <c r="VZE94" s="392"/>
      <c r="VZF94" s="381"/>
      <c r="VZN94" s="392"/>
      <c r="VZO94" s="381"/>
      <c r="VZW94" s="392"/>
      <c r="VZX94" s="381"/>
      <c r="WAF94" s="392"/>
      <c r="WAG94" s="381"/>
      <c r="WAO94" s="392"/>
      <c r="WAP94" s="381"/>
      <c r="WAX94" s="392"/>
      <c r="WAY94" s="381"/>
      <c r="WBG94" s="392"/>
      <c r="WBH94" s="381"/>
      <c r="WBP94" s="392"/>
      <c r="WBQ94" s="381"/>
      <c r="WBY94" s="392"/>
      <c r="WBZ94" s="381"/>
      <c r="WCH94" s="392"/>
      <c r="WCI94" s="381"/>
      <c r="WCQ94" s="392"/>
      <c r="WCR94" s="381"/>
      <c r="WCZ94" s="392"/>
      <c r="WDA94" s="381"/>
      <c r="WDI94" s="392"/>
      <c r="WDJ94" s="381"/>
      <c r="WDR94" s="392"/>
      <c r="WDS94" s="381"/>
      <c r="WEA94" s="392"/>
      <c r="WEB94" s="381"/>
      <c r="WEJ94" s="392"/>
      <c r="WEK94" s="381"/>
      <c r="WES94" s="392"/>
      <c r="WET94" s="381"/>
      <c r="WFB94" s="392"/>
      <c r="WFC94" s="381"/>
      <c r="WFK94" s="392"/>
      <c r="WFL94" s="381"/>
      <c r="WFT94" s="392"/>
      <c r="WFU94" s="381"/>
      <c r="WGC94" s="392"/>
      <c r="WGD94" s="381"/>
      <c r="WGL94" s="392"/>
      <c r="WGM94" s="381"/>
      <c r="WGU94" s="392"/>
      <c r="WGV94" s="381"/>
      <c r="WHD94" s="392"/>
      <c r="WHE94" s="381"/>
      <c r="WHM94" s="392"/>
      <c r="WHN94" s="381"/>
      <c r="WHV94" s="392"/>
      <c r="WHW94" s="381"/>
      <c r="WIE94" s="392"/>
      <c r="WIF94" s="381"/>
      <c r="WIN94" s="392"/>
      <c r="WIO94" s="381"/>
      <c r="WIW94" s="392"/>
      <c r="WIX94" s="381"/>
      <c r="WJF94" s="392"/>
      <c r="WJG94" s="381"/>
      <c r="WJO94" s="392"/>
      <c r="WJP94" s="381"/>
      <c r="WJX94" s="392"/>
      <c r="WJY94" s="381"/>
      <c r="WKG94" s="392"/>
      <c r="WKH94" s="381"/>
      <c r="WKP94" s="392"/>
      <c r="WKQ94" s="381"/>
      <c r="WKY94" s="392"/>
      <c r="WKZ94" s="381"/>
      <c r="WLH94" s="392"/>
      <c r="WLI94" s="381"/>
      <c r="WLQ94" s="392"/>
      <c r="WLR94" s="381"/>
      <c r="WLZ94" s="392"/>
      <c r="WMA94" s="381"/>
      <c r="WMI94" s="392"/>
      <c r="WMJ94" s="381"/>
      <c r="WMR94" s="392"/>
      <c r="WMS94" s="381"/>
      <c r="WNA94" s="392"/>
      <c r="WNB94" s="381"/>
      <c r="WNJ94" s="392"/>
      <c r="WNK94" s="381"/>
      <c r="WNS94" s="392"/>
      <c r="WNT94" s="381"/>
      <c r="WOB94" s="392"/>
      <c r="WOC94" s="381"/>
      <c r="WOK94" s="392"/>
      <c r="WOL94" s="381"/>
      <c r="WOT94" s="392"/>
      <c r="WOU94" s="381"/>
      <c r="WPC94" s="392"/>
      <c r="WPD94" s="381"/>
      <c r="WPL94" s="392"/>
      <c r="WPM94" s="381"/>
      <c r="WPU94" s="392"/>
      <c r="WPV94" s="381"/>
      <c r="WQD94" s="392"/>
      <c r="WQE94" s="381"/>
      <c r="WQM94" s="392"/>
      <c r="WQN94" s="381"/>
      <c r="WQV94" s="392"/>
      <c r="WQW94" s="381"/>
      <c r="WRE94" s="392"/>
      <c r="WRF94" s="381"/>
      <c r="WRN94" s="392"/>
      <c r="WRO94" s="381"/>
      <c r="WRW94" s="392"/>
      <c r="WRX94" s="381"/>
      <c r="WSF94" s="392"/>
      <c r="WSG94" s="381"/>
      <c r="WSO94" s="392"/>
      <c r="WSP94" s="381"/>
      <c r="WSX94" s="392"/>
      <c r="WSY94" s="381"/>
      <c r="WTG94" s="392"/>
      <c r="WTH94" s="381"/>
      <c r="WTP94" s="392"/>
      <c r="WTQ94" s="381"/>
      <c r="WTY94" s="392"/>
      <c r="WTZ94" s="381"/>
      <c r="WUH94" s="392"/>
      <c r="WUI94" s="381"/>
      <c r="WUQ94" s="392"/>
      <c r="WUR94" s="381"/>
      <c r="WUZ94" s="392"/>
      <c r="WVA94" s="381"/>
      <c r="WVI94" s="392"/>
      <c r="WVJ94" s="381"/>
      <c r="WVR94" s="392"/>
      <c r="WVS94" s="381"/>
      <c r="WWA94" s="392"/>
      <c r="WWB94" s="381"/>
      <c r="WWJ94" s="392"/>
      <c r="WWK94" s="381"/>
      <c r="WWS94" s="392"/>
      <c r="WWT94" s="381"/>
      <c r="WXB94" s="392"/>
      <c r="WXC94" s="381"/>
      <c r="WXK94" s="392"/>
      <c r="WXL94" s="381"/>
      <c r="WXT94" s="392"/>
      <c r="WXU94" s="381"/>
      <c r="WYC94" s="392"/>
      <c r="WYD94" s="381"/>
      <c r="WYL94" s="392"/>
      <c r="WYM94" s="381"/>
      <c r="WYU94" s="392"/>
      <c r="WYV94" s="381"/>
      <c r="WZD94" s="392"/>
      <c r="WZE94" s="381"/>
      <c r="WZM94" s="392"/>
      <c r="WZN94" s="381"/>
      <c r="WZV94" s="392"/>
      <c r="WZW94" s="381"/>
      <c r="XAE94" s="392"/>
      <c r="XAF94" s="381"/>
      <c r="XAN94" s="392"/>
      <c r="XAO94" s="381"/>
      <c r="XAW94" s="392"/>
      <c r="XAX94" s="381"/>
      <c r="XBF94" s="392"/>
      <c r="XBG94" s="381"/>
      <c r="XBO94" s="392"/>
      <c r="XBP94" s="381"/>
      <c r="XBX94" s="392"/>
      <c r="XBY94" s="381"/>
      <c r="XCG94" s="392"/>
      <c r="XCH94" s="381"/>
      <c r="XCP94" s="392"/>
      <c r="XCQ94" s="381"/>
      <c r="XCY94" s="392"/>
      <c r="XCZ94" s="381"/>
      <c r="XDH94" s="392"/>
      <c r="XDI94" s="381"/>
      <c r="XDQ94" s="392"/>
      <c r="XDR94" s="381"/>
      <c r="XDZ94" s="392"/>
      <c r="XEA94" s="381"/>
      <c r="XEI94" s="392"/>
      <c r="XEJ94" s="381"/>
      <c r="XER94" s="392"/>
      <c r="XES94" s="381"/>
      <c r="XFA94" s="392"/>
      <c r="XFB94" s="381"/>
    </row>
    <row r="95" spans="1:1019 1027:2045 2053:3071 3079:5114 5122:6140 6148:7166 7174:8192 8200:9209 9217:10235 10243:11261 11269:12287 12295:14330 14338:15356 15364:16382" s="378" customFormat="1" ht="25.5">
      <c r="A95" s="392">
        <v>46</v>
      </c>
      <c r="B95" s="381" t="s">
        <v>48</v>
      </c>
      <c r="J95" s="392"/>
      <c r="K95" s="381"/>
      <c r="S95" s="392"/>
      <c r="T95" s="381"/>
      <c r="AB95" s="392"/>
      <c r="AC95" s="381"/>
      <c r="AK95" s="392"/>
      <c r="AL95" s="381"/>
      <c r="AT95" s="392"/>
      <c r="AU95" s="381"/>
      <c r="BC95" s="392"/>
      <c r="BD95" s="381"/>
      <c r="BL95" s="392"/>
      <c r="BM95" s="381"/>
      <c r="BU95" s="392"/>
      <c r="BV95" s="381"/>
      <c r="CD95" s="392"/>
      <c r="CE95" s="381"/>
      <c r="CM95" s="392"/>
      <c r="CN95" s="381"/>
      <c r="CV95" s="392"/>
      <c r="CW95" s="381"/>
      <c r="DE95" s="392"/>
      <c r="DF95" s="381"/>
      <c r="DN95" s="392"/>
      <c r="DO95" s="381"/>
      <c r="DW95" s="392"/>
      <c r="DX95" s="381"/>
      <c r="EF95" s="392"/>
      <c r="EG95" s="381"/>
      <c r="EO95" s="392"/>
      <c r="EP95" s="381"/>
      <c r="EX95" s="392"/>
      <c r="EY95" s="381"/>
      <c r="FG95" s="392"/>
      <c r="FH95" s="381"/>
      <c r="FP95" s="392"/>
      <c r="FQ95" s="381"/>
      <c r="FY95" s="392"/>
      <c r="FZ95" s="381"/>
      <c r="GH95" s="392"/>
      <c r="GI95" s="381"/>
      <c r="GQ95" s="392"/>
      <c r="GR95" s="381"/>
      <c r="GZ95" s="392"/>
      <c r="HA95" s="381"/>
      <c r="HI95" s="392"/>
      <c r="HJ95" s="381"/>
      <c r="HR95" s="392"/>
      <c r="HS95" s="381"/>
      <c r="IA95" s="392"/>
      <c r="IB95" s="381"/>
      <c r="IJ95" s="392"/>
      <c r="IK95" s="381"/>
      <c r="IS95" s="392"/>
      <c r="IT95" s="381"/>
      <c r="JB95" s="392"/>
      <c r="JC95" s="381"/>
      <c r="JK95" s="392"/>
      <c r="JL95" s="381"/>
      <c r="JT95" s="392"/>
      <c r="JU95" s="381"/>
      <c r="KC95" s="392"/>
      <c r="KD95" s="381"/>
      <c r="KL95" s="392"/>
      <c r="KM95" s="381"/>
      <c r="KU95" s="392"/>
      <c r="KV95" s="381"/>
      <c r="LD95" s="392"/>
      <c r="LE95" s="381"/>
      <c r="LM95" s="392"/>
      <c r="LN95" s="381"/>
      <c r="LV95" s="392"/>
      <c r="LW95" s="381"/>
      <c r="ME95" s="392"/>
      <c r="MF95" s="381"/>
      <c r="MN95" s="392"/>
      <c r="MO95" s="381"/>
      <c r="MW95" s="392"/>
      <c r="MX95" s="381"/>
      <c r="NF95" s="392"/>
      <c r="NG95" s="381"/>
      <c r="NO95" s="392"/>
      <c r="NP95" s="381"/>
      <c r="NX95" s="392"/>
      <c r="NY95" s="381"/>
      <c r="OG95" s="392"/>
      <c r="OH95" s="381"/>
      <c r="OP95" s="392"/>
      <c r="OQ95" s="381"/>
      <c r="OY95" s="392"/>
      <c r="OZ95" s="381"/>
      <c r="PH95" s="392"/>
      <c r="PI95" s="381"/>
      <c r="PQ95" s="392"/>
      <c r="PR95" s="381"/>
      <c r="PZ95" s="392"/>
      <c r="QA95" s="381"/>
      <c r="QI95" s="392"/>
      <c r="QJ95" s="381"/>
      <c r="QR95" s="392"/>
      <c r="QS95" s="381"/>
      <c r="RA95" s="392"/>
      <c r="RB95" s="381"/>
      <c r="RJ95" s="392"/>
      <c r="RK95" s="381"/>
      <c r="RS95" s="392"/>
      <c r="RT95" s="381"/>
      <c r="SB95" s="392"/>
      <c r="SC95" s="381"/>
      <c r="SK95" s="392"/>
      <c r="SL95" s="381"/>
      <c r="ST95" s="392"/>
      <c r="SU95" s="381"/>
      <c r="TC95" s="392"/>
      <c r="TD95" s="381"/>
      <c r="TL95" s="392"/>
      <c r="TM95" s="381"/>
      <c r="TU95" s="392"/>
      <c r="TV95" s="381"/>
      <c r="UD95" s="392"/>
      <c r="UE95" s="381"/>
      <c r="UM95" s="392"/>
      <c r="UN95" s="381"/>
      <c r="UV95" s="392"/>
      <c r="UW95" s="381"/>
      <c r="VE95" s="392"/>
      <c r="VF95" s="381"/>
      <c r="VN95" s="392"/>
      <c r="VO95" s="381"/>
      <c r="VW95" s="392"/>
      <c r="VX95" s="381"/>
      <c r="WF95" s="392"/>
      <c r="WG95" s="381"/>
      <c r="WO95" s="392"/>
      <c r="WP95" s="381"/>
      <c r="WX95" s="392"/>
      <c r="WY95" s="381"/>
      <c r="XG95" s="392"/>
      <c r="XH95" s="381"/>
      <c r="XP95" s="392"/>
      <c r="XQ95" s="381"/>
      <c r="XY95" s="392"/>
      <c r="XZ95" s="381"/>
      <c r="YH95" s="392"/>
      <c r="YI95" s="381"/>
      <c r="YQ95" s="392"/>
      <c r="YR95" s="381"/>
      <c r="YZ95" s="392"/>
      <c r="ZA95" s="381"/>
      <c r="ZI95" s="392"/>
      <c r="ZJ95" s="381"/>
      <c r="ZR95" s="392"/>
      <c r="ZS95" s="381"/>
      <c r="AAA95" s="392"/>
      <c r="AAB95" s="381"/>
      <c r="AAJ95" s="392"/>
      <c r="AAK95" s="381"/>
      <c r="AAS95" s="392"/>
      <c r="AAT95" s="381"/>
      <c r="ABB95" s="392"/>
      <c r="ABC95" s="381"/>
      <c r="ABK95" s="392"/>
      <c r="ABL95" s="381"/>
      <c r="ABT95" s="392"/>
      <c r="ABU95" s="381"/>
      <c r="ACC95" s="392"/>
      <c r="ACD95" s="381"/>
      <c r="ACL95" s="392"/>
      <c r="ACM95" s="381"/>
      <c r="ACU95" s="392"/>
      <c r="ACV95" s="381"/>
      <c r="ADD95" s="392"/>
      <c r="ADE95" s="381"/>
      <c r="ADM95" s="392"/>
      <c r="ADN95" s="381"/>
      <c r="ADV95" s="392"/>
      <c r="ADW95" s="381"/>
      <c r="AEE95" s="392"/>
      <c r="AEF95" s="381"/>
      <c r="AEN95" s="392"/>
      <c r="AEO95" s="381"/>
      <c r="AEW95" s="392"/>
      <c r="AEX95" s="381"/>
      <c r="AFF95" s="392"/>
      <c r="AFG95" s="381"/>
      <c r="AFO95" s="392"/>
      <c r="AFP95" s="381"/>
      <c r="AFX95" s="392"/>
      <c r="AFY95" s="381"/>
      <c r="AGG95" s="392"/>
      <c r="AGH95" s="381"/>
      <c r="AGP95" s="392"/>
      <c r="AGQ95" s="381"/>
      <c r="AGY95" s="392"/>
      <c r="AGZ95" s="381"/>
      <c r="AHH95" s="392"/>
      <c r="AHI95" s="381"/>
      <c r="AHQ95" s="392"/>
      <c r="AHR95" s="381"/>
      <c r="AHZ95" s="392"/>
      <c r="AIA95" s="381"/>
      <c r="AII95" s="392"/>
      <c r="AIJ95" s="381"/>
      <c r="AIR95" s="392"/>
      <c r="AIS95" s="381"/>
      <c r="AJA95" s="392"/>
      <c r="AJB95" s="381"/>
      <c r="AJJ95" s="392"/>
      <c r="AJK95" s="381"/>
      <c r="AJS95" s="392"/>
      <c r="AJT95" s="381"/>
      <c r="AKB95" s="392"/>
      <c r="AKC95" s="381"/>
      <c r="AKK95" s="392"/>
      <c r="AKL95" s="381"/>
      <c r="AKT95" s="392"/>
      <c r="AKU95" s="381"/>
      <c r="ALC95" s="392"/>
      <c r="ALD95" s="381"/>
      <c r="ALL95" s="392"/>
      <c r="ALM95" s="381"/>
      <c r="ALU95" s="392"/>
      <c r="ALV95" s="381"/>
      <c r="AMD95" s="392"/>
      <c r="AME95" s="381"/>
      <c r="AMM95" s="392"/>
      <c r="AMN95" s="381"/>
      <c r="AMV95" s="392"/>
      <c r="AMW95" s="381"/>
      <c r="ANE95" s="392"/>
      <c r="ANF95" s="381"/>
      <c r="ANN95" s="392"/>
      <c r="ANO95" s="381"/>
      <c r="ANW95" s="392"/>
      <c r="ANX95" s="381"/>
      <c r="AOF95" s="392"/>
      <c r="AOG95" s="381"/>
      <c r="AOO95" s="392"/>
      <c r="AOP95" s="381"/>
      <c r="AOX95" s="392"/>
      <c r="AOY95" s="381"/>
      <c r="APG95" s="392"/>
      <c r="APH95" s="381"/>
      <c r="APP95" s="392"/>
      <c r="APQ95" s="381"/>
      <c r="APY95" s="392"/>
      <c r="APZ95" s="381"/>
      <c r="AQH95" s="392"/>
      <c r="AQI95" s="381"/>
      <c r="AQQ95" s="392"/>
      <c r="AQR95" s="381"/>
      <c r="AQZ95" s="392"/>
      <c r="ARA95" s="381"/>
      <c r="ARI95" s="392"/>
      <c r="ARJ95" s="381"/>
      <c r="ARR95" s="392"/>
      <c r="ARS95" s="381"/>
      <c r="ASA95" s="392"/>
      <c r="ASB95" s="381"/>
      <c r="ASJ95" s="392"/>
      <c r="ASK95" s="381"/>
      <c r="ASS95" s="392"/>
      <c r="AST95" s="381"/>
      <c r="ATB95" s="392"/>
      <c r="ATC95" s="381"/>
      <c r="ATK95" s="392"/>
      <c r="ATL95" s="381"/>
      <c r="ATT95" s="392"/>
      <c r="ATU95" s="381"/>
      <c r="AUC95" s="392"/>
      <c r="AUD95" s="381"/>
      <c r="AUL95" s="392"/>
      <c r="AUM95" s="381"/>
      <c r="AUU95" s="392"/>
      <c r="AUV95" s="381"/>
      <c r="AVD95" s="392"/>
      <c r="AVE95" s="381"/>
      <c r="AVM95" s="392"/>
      <c r="AVN95" s="381"/>
      <c r="AVV95" s="392"/>
      <c r="AVW95" s="381"/>
      <c r="AWE95" s="392"/>
      <c r="AWF95" s="381"/>
      <c r="AWN95" s="392"/>
      <c r="AWO95" s="381"/>
      <c r="AWW95" s="392"/>
      <c r="AWX95" s="381"/>
      <c r="AXF95" s="392"/>
      <c r="AXG95" s="381"/>
      <c r="AXO95" s="392"/>
      <c r="AXP95" s="381"/>
      <c r="AXX95" s="392"/>
      <c r="AXY95" s="381"/>
      <c r="AYG95" s="392"/>
      <c r="AYH95" s="381"/>
      <c r="AYP95" s="392"/>
      <c r="AYQ95" s="381"/>
      <c r="AYY95" s="392"/>
      <c r="AYZ95" s="381"/>
      <c r="AZH95" s="392"/>
      <c r="AZI95" s="381"/>
      <c r="AZQ95" s="392"/>
      <c r="AZR95" s="381"/>
      <c r="AZZ95" s="392"/>
      <c r="BAA95" s="381"/>
      <c r="BAI95" s="392"/>
      <c r="BAJ95" s="381"/>
      <c r="BAR95" s="392"/>
      <c r="BAS95" s="381"/>
      <c r="BBA95" s="392"/>
      <c r="BBB95" s="381"/>
      <c r="BBJ95" s="392"/>
      <c r="BBK95" s="381"/>
      <c r="BBS95" s="392"/>
      <c r="BBT95" s="381"/>
      <c r="BCB95" s="392"/>
      <c r="BCC95" s="381"/>
      <c r="BCK95" s="392"/>
      <c r="BCL95" s="381"/>
      <c r="BCT95" s="392"/>
      <c r="BCU95" s="381"/>
      <c r="BDC95" s="392"/>
      <c r="BDD95" s="381"/>
      <c r="BDL95" s="392"/>
      <c r="BDM95" s="381"/>
      <c r="BDU95" s="392"/>
      <c r="BDV95" s="381"/>
      <c r="BED95" s="392"/>
      <c r="BEE95" s="381"/>
      <c r="BEM95" s="392"/>
      <c r="BEN95" s="381"/>
      <c r="BEV95" s="392"/>
      <c r="BEW95" s="381"/>
      <c r="BFE95" s="392"/>
      <c r="BFF95" s="381"/>
      <c r="BFN95" s="392"/>
      <c r="BFO95" s="381"/>
      <c r="BFW95" s="392"/>
      <c r="BFX95" s="381"/>
      <c r="BGF95" s="392"/>
      <c r="BGG95" s="381"/>
      <c r="BGO95" s="392"/>
      <c r="BGP95" s="381"/>
      <c r="BGX95" s="392"/>
      <c r="BGY95" s="381"/>
      <c r="BHG95" s="392"/>
      <c r="BHH95" s="381"/>
      <c r="BHP95" s="392"/>
      <c r="BHQ95" s="381"/>
      <c r="BHY95" s="392"/>
      <c r="BHZ95" s="381"/>
      <c r="BIH95" s="392"/>
      <c r="BII95" s="381"/>
      <c r="BIQ95" s="392"/>
      <c r="BIR95" s="381"/>
      <c r="BIZ95" s="392"/>
      <c r="BJA95" s="381"/>
      <c r="BJI95" s="392"/>
      <c r="BJJ95" s="381"/>
      <c r="BJR95" s="392"/>
      <c r="BJS95" s="381"/>
      <c r="BKA95" s="392"/>
      <c r="BKB95" s="381"/>
      <c r="BKJ95" s="392"/>
      <c r="BKK95" s="381"/>
      <c r="BKS95" s="392"/>
      <c r="BKT95" s="381"/>
      <c r="BLB95" s="392"/>
      <c r="BLC95" s="381"/>
      <c r="BLK95" s="392"/>
      <c r="BLL95" s="381"/>
      <c r="BLT95" s="392"/>
      <c r="BLU95" s="381"/>
      <c r="BMC95" s="392"/>
      <c r="BMD95" s="381"/>
      <c r="BML95" s="392"/>
      <c r="BMM95" s="381"/>
      <c r="BMU95" s="392"/>
      <c r="BMV95" s="381"/>
      <c r="BND95" s="392"/>
      <c r="BNE95" s="381"/>
      <c r="BNM95" s="392"/>
      <c r="BNN95" s="381"/>
      <c r="BNV95" s="392"/>
      <c r="BNW95" s="381"/>
      <c r="BOE95" s="392"/>
      <c r="BOF95" s="381"/>
      <c r="BON95" s="392"/>
      <c r="BOO95" s="381"/>
      <c r="BOW95" s="392"/>
      <c r="BOX95" s="381"/>
      <c r="BPF95" s="392"/>
      <c r="BPG95" s="381"/>
      <c r="BPO95" s="392"/>
      <c r="BPP95" s="381"/>
      <c r="BPX95" s="392"/>
      <c r="BPY95" s="381"/>
      <c r="BQG95" s="392"/>
      <c r="BQH95" s="381"/>
      <c r="BQP95" s="392"/>
      <c r="BQQ95" s="381"/>
      <c r="BQY95" s="392"/>
      <c r="BQZ95" s="381"/>
      <c r="BRH95" s="392"/>
      <c r="BRI95" s="381"/>
      <c r="BRQ95" s="392"/>
      <c r="BRR95" s="381"/>
      <c r="BRZ95" s="392"/>
      <c r="BSA95" s="381"/>
      <c r="BSI95" s="392"/>
      <c r="BSJ95" s="381"/>
      <c r="BSR95" s="392"/>
      <c r="BSS95" s="381"/>
      <c r="BTA95" s="392"/>
      <c r="BTB95" s="381"/>
      <c r="BTJ95" s="392"/>
      <c r="BTK95" s="381"/>
      <c r="BTS95" s="392"/>
      <c r="BTT95" s="381"/>
      <c r="BUB95" s="392"/>
      <c r="BUC95" s="381"/>
      <c r="BUK95" s="392"/>
      <c r="BUL95" s="381"/>
      <c r="BUT95" s="392"/>
      <c r="BUU95" s="381"/>
      <c r="BVC95" s="392"/>
      <c r="BVD95" s="381"/>
      <c r="BVL95" s="392"/>
      <c r="BVM95" s="381"/>
      <c r="BVU95" s="392"/>
      <c r="BVV95" s="381"/>
      <c r="BWD95" s="392"/>
      <c r="BWE95" s="381"/>
      <c r="BWM95" s="392"/>
      <c r="BWN95" s="381"/>
      <c r="BWV95" s="392"/>
      <c r="BWW95" s="381"/>
      <c r="BXE95" s="392"/>
      <c r="BXF95" s="381"/>
      <c r="BXN95" s="392"/>
      <c r="BXO95" s="381"/>
      <c r="BXW95" s="392"/>
      <c r="BXX95" s="381"/>
      <c r="BYF95" s="392"/>
      <c r="BYG95" s="381"/>
      <c r="BYO95" s="392"/>
      <c r="BYP95" s="381"/>
      <c r="BYX95" s="392"/>
      <c r="BYY95" s="381"/>
      <c r="BZG95" s="392"/>
      <c r="BZH95" s="381"/>
      <c r="BZP95" s="392"/>
      <c r="BZQ95" s="381"/>
      <c r="BZY95" s="392"/>
      <c r="BZZ95" s="381"/>
      <c r="CAH95" s="392"/>
      <c r="CAI95" s="381"/>
      <c r="CAQ95" s="392"/>
      <c r="CAR95" s="381"/>
      <c r="CAZ95" s="392"/>
      <c r="CBA95" s="381"/>
      <c r="CBI95" s="392"/>
      <c r="CBJ95" s="381"/>
      <c r="CBR95" s="392"/>
      <c r="CBS95" s="381"/>
      <c r="CCA95" s="392"/>
      <c r="CCB95" s="381"/>
      <c r="CCJ95" s="392"/>
      <c r="CCK95" s="381"/>
      <c r="CCS95" s="392"/>
      <c r="CCT95" s="381"/>
      <c r="CDB95" s="392"/>
      <c r="CDC95" s="381"/>
      <c r="CDK95" s="392"/>
      <c r="CDL95" s="381"/>
      <c r="CDT95" s="392"/>
      <c r="CDU95" s="381"/>
      <c r="CEC95" s="392"/>
      <c r="CED95" s="381"/>
      <c r="CEL95" s="392"/>
      <c r="CEM95" s="381"/>
      <c r="CEU95" s="392"/>
      <c r="CEV95" s="381"/>
      <c r="CFD95" s="392"/>
      <c r="CFE95" s="381"/>
      <c r="CFM95" s="392"/>
      <c r="CFN95" s="381"/>
      <c r="CFV95" s="392"/>
      <c r="CFW95" s="381"/>
      <c r="CGE95" s="392"/>
      <c r="CGF95" s="381"/>
      <c r="CGN95" s="392"/>
      <c r="CGO95" s="381"/>
      <c r="CGW95" s="392"/>
      <c r="CGX95" s="381"/>
      <c r="CHF95" s="392"/>
      <c r="CHG95" s="381"/>
      <c r="CHO95" s="392"/>
      <c r="CHP95" s="381"/>
      <c r="CHX95" s="392"/>
      <c r="CHY95" s="381"/>
      <c r="CIG95" s="392"/>
      <c r="CIH95" s="381"/>
      <c r="CIP95" s="392"/>
      <c r="CIQ95" s="381"/>
      <c r="CIY95" s="392"/>
      <c r="CIZ95" s="381"/>
      <c r="CJH95" s="392"/>
      <c r="CJI95" s="381"/>
      <c r="CJQ95" s="392"/>
      <c r="CJR95" s="381"/>
      <c r="CJZ95" s="392"/>
      <c r="CKA95" s="381"/>
      <c r="CKI95" s="392"/>
      <c r="CKJ95" s="381"/>
      <c r="CKR95" s="392"/>
      <c r="CKS95" s="381"/>
      <c r="CLA95" s="392"/>
      <c r="CLB95" s="381"/>
      <c r="CLJ95" s="392"/>
      <c r="CLK95" s="381"/>
      <c r="CLS95" s="392"/>
      <c r="CLT95" s="381"/>
      <c r="CMB95" s="392"/>
      <c r="CMC95" s="381"/>
      <c r="CMK95" s="392"/>
      <c r="CML95" s="381"/>
      <c r="CMT95" s="392"/>
      <c r="CMU95" s="381"/>
      <c r="CNC95" s="392"/>
      <c r="CND95" s="381"/>
      <c r="CNL95" s="392"/>
      <c r="CNM95" s="381"/>
      <c r="CNU95" s="392"/>
      <c r="CNV95" s="381"/>
      <c r="COD95" s="392"/>
      <c r="COE95" s="381"/>
      <c r="COM95" s="392"/>
      <c r="CON95" s="381"/>
      <c r="COV95" s="392"/>
      <c r="COW95" s="381"/>
      <c r="CPE95" s="392"/>
      <c r="CPF95" s="381"/>
      <c r="CPN95" s="392"/>
      <c r="CPO95" s="381"/>
      <c r="CPW95" s="392"/>
      <c r="CPX95" s="381"/>
      <c r="CQF95" s="392"/>
      <c r="CQG95" s="381"/>
      <c r="CQO95" s="392"/>
      <c r="CQP95" s="381"/>
      <c r="CQX95" s="392"/>
      <c r="CQY95" s="381"/>
      <c r="CRG95" s="392"/>
      <c r="CRH95" s="381"/>
      <c r="CRP95" s="392"/>
      <c r="CRQ95" s="381"/>
      <c r="CRY95" s="392"/>
      <c r="CRZ95" s="381"/>
      <c r="CSH95" s="392"/>
      <c r="CSI95" s="381"/>
      <c r="CSQ95" s="392"/>
      <c r="CSR95" s="381"/>
      <c r="CSZ95" s="392"/>
      <c r="CTA95" s="381"/>
      <c r="CTI95" s="392"/>
      <c r="CTJ95" s="381"/>
      <c r="CTR95" s="392"/>
      <c r="CTS95" s="381"/>
      <c r="CUA95" s="392"/>
      <c r="CUB95" s="381"/>
      <c r="CUJ95" s="392"/>
      <c r="CUK95" s="381"/>
      <c r="CUS95" s="392"/>
      <c r="CUT95" s="381"/>
      <c r="CVB95" s="392"/>
      <c r="CVC95" s="381"/>
      <c r="CVK95" s="392"/>
      <c r="CVL95" s="381"/>
      <c r="CVT95" s="392"/>
      <c r="CVU95" s="381"/>
      <c r="CWC95" s="392"/>
      <c r="CWD95" s="381"/>
      <c r="CWL95" s="392"/>
      <c r="CWM95" s="381"/>
      <c r="CWU95" s="392"/>
      <c r="CWV95" s="381"/>
      <c r="CXD95" s="392"/>
      <c r="CXE95" s="381"/>
      <c r="CXM95" s="392"/>
      <c r="CXN95" s="381"/>
      <c r="CXV95" s="392"/>
      <c r="CXW95" s="381"/>
      <c r="CYE95" s="392"/>
      <c r="CYF95" s="381"/>
      <c r="CYN95" s="392"/>
      <c r="CYO95" s="381"/>
      <c r="CYW95" s="392"/>
      <c r="CYX95" s="381"/>
      <c r="CZF95" s="392"/>
      <c r="CZG95" s="381"/>
      <c r="CZO95" s="392"/>
      <c r="CZP95" s="381"/>
      <c r="CZX95" s="392"/>
      <c r="CZY95" s="381"/>
      <c r="DAG95" s="392"/>
      <c r="DAH95" s="381"/>
      <c r="DAP95" s="392"/>
      <c r="DAQ95" s="381"/>
      <c r="DAY95" s="392"/>
      <c r="DAZ95" s="381"/>
      <c r="DBH95" s="392"/>
      <c r="DBI95" s="381"/>
      <c r="DBQ95" s="392"/>
      <c r="DBR95" s="381"/>
      <c r="DBZ95" s="392"/>
      <c r="DCA95" s="381"/>
      <c r="DCI95" s="392"/>
      <c r="DCJ95" s="381"/>
      <c r="DCR95" s="392"/>
      <c r="DCS95" s="381"/>
      <c r="DDA95" s="392"/>
      <c r="DDB95" s="381"/>
      <c r="DDJ95" s="392"/>
      <c r="DDK95" s="381"/>
      <c r="DDS95" s="392"/>
      <c r="DDT95" s="381"/>
      <c r="DEB95" s="392"/>
      <c r="DEC95" s="381"/>
      <c r="DEK95" s="392"/>
      <c r="DEL95" s="381"/>
      <c r="DET95" s="392"/>
      <c r="DEU95" s="381"/>
      <c r="DFC95" s="392"/>
      <c r="DFD95" s="381"/>
      <c r="DFL95" s="392"/>
      <c r="DFM95" s="381"/>
      <c r="DFU95" s="392"/>
      <c r="DFV95" s="381"/>
      <c r="DGD95" s="392"/>
      <c r="DGE95" s="381"/>
      <c r="DGM95" s="392"/>
      <c r="DGN95" s="381"/>
      <c r="DGV95" s="392"/>
      <c r="DGW95" s="381"/>
      <c r="DHE95" s="392"/>
      <c r="DHF95" s="381"/>
      <c r="DHN95" s="392"/>
      <c r="DHO95" s="381"/>
      <c r="DHW95" s="392"/>
      <c r="DHX95" s="381"/>
      <c r="DIF95" s="392"/>
      <c r="DIG95" s="381"/>
      <c r="DIO95" s="392"/>
      <c r="DIP95" s="381"/>
      <c r="DIX95" s="392"/>
      <c r="DIY95" s="381"/>
      <c r="DJG95" s="392"/>
      <c r="DJH95" s="381"/>
      <c r="DJP95" s="392"/>
      <c r="DJQ95" s="381"/>
      <c r="DJY95" s="392"/>
      <c r="DJZ95" s="381"/>
      <c r="DKH95" s="392"/>
      <c r="DKI95" s="381"/>
      <c r="DKQ95" s="392"/>
      <c r="DKR95" s="381"/>
      <c r="DKZ95" s="392"/>
      <c r="DLA95" s="381"/>
      <c r="DLI95" s="392"/>
      <c r="DLJ95" s="381"/>
      <c r="DLR95" s="392"/>
      <c r="DLS95" s="381"/>
      <c r="DMA95" s="392"/>
      <c r="DMB95" s="381"/>
      <c r="DMJ95" s="392"/>
      <c r="DMK95" s="381"/>
      <c r="DMS95" s="392"/>
      <c r="DMT95" s="381"/>
      <c r="DNB95" s="392"/>
      <c r="DNC95" s="381"/>
      <c r="DNK95" s="392"/>
      <c r="DNL95" s="381"/>
      <c r="DNT95" s="392"/>
      <c r="DNU95" s="381"/>
      <c r="DOC95" s="392"/>
      <c r="DOD95" s="381"/>
      <c r="DOL95" s="392"/>
      <c r="DOM95" s="381"/>
      <c r="DOU95" s="392"/>
      <c r="DOV95" s="381"/>
      <c r="DPD95" s="392"/>
      <c r="DPE95" s="381"/>
      <c r="DPM95" s="392"/>
      <c r="DPN95" s="381"/>
      <c r="DPV95" s="392"/>
      <c r="DPW95" s="381"/>
      <c r="DQE95" s="392"/>
      <c r="DQF95" s="381"/>
      <c r="DQN95" s="392"/>
      <c r="DQO95" s="381"/>
      <c r="DQW95" s="392"/>
      <c r="DQX95" s="381"/>
      <c r="DRF95" s="392"/>
      <c r="DRG95" s="381"/>
      <c r="DRO95" s="392"/>
      <c r="DRP95" s="381"/>
      <c r="DRX95" s="392"/>
      <c r="DRY95" s="381"/>
      <c r="DSG95" s="392"/>
      <c r="DSH95" s="381"/>
      <c r="DSP95" s="392"/>
      <c r="DSQ95" s="381"/>
      <c r="DSY95" s="392"/>
      <c r="DSZ95" s="381"/>
      <c r="DTH95" s="392"/>
      <c r="DTI95" s="381"/>
      <c r="DTQ95" s="392"/>
      <c r="DTR95" s="381"/>
      <c r="DTZ95" s="392"/>
      <c r="DUA95" s="381"/>
      <c r="DUI95" s="392"/>
      <c r="DUJ95" s="381"/>
      <c r="DUR95" s="392"/>
      <c r="DUS95" s="381"/>
      <c r="DVA95" s="392"/>
      <c r="DVB95" s="381"/>
      <c r="DVJ95" s="392"/>
      <c r="DVK95" s="381"/>
      <c r="DVS95" s="392"/>
      <c r="DVT95" s="381"/>
      <c r="DWB95" s="392"/>
      <c r="DWC95" s="381"/>
      <c r="DWK95" s="392"/>
      <c r="DWL95" s="381"/>
      <c r="DWT95" s="392"/>
      <c r="DWU95" s="381"/>
      <c r="DXC95" s="392"/>
      <c r="DXD95" s="381"/>
      <c r="DXL95" s="392"/>
      <c r="DXM95" s="381"/>
      <c r="DXU95" s="392"/>
      <c r="DXV95" s="381"/>
      <c r="DYD95" s="392"/>
      <c r="DYE95" s="381"/>
      <c r="DYM95" s="392"/>
      <c r="DYN95" s="381"/>
      <c r="DYV95" s="392"/>
      <c r="DYW95" s="381"/>
      <c r="DZE95" s="392"/>
      <c r="DZF95" s="381"/>
      <c r="DZN95" s="392"/>
      <c r="DZO95" s="381"/>
      <c r="DZW95" s="392"/>
      <c r="DZX95" s="381"/>
      <c r="EAF95" s="392"/>
      <c r="EAG95" s="381"/>
      <c r="EAO95" s="392"/>
      <c r="EAP95" s="381"/>
      <c r="EAX95" s="392"/>
      <c r="EAY95" s="381"/>
      <c r="EBG95" s="392"/>
      <c r="EBH95" s="381"/>
      <c r="EBP95" s="392"/>
      <c r="EBQ95" s="381"/>
      <c r="EBY95" s="392"/>
      <c r="EBZ95" s="381"/>
      <c r="ECH95" s="392"/>
      <c r="ECI95" s="381"/>
      <c r="ECQ95" s="392"/>
      <c r="ECR95" s="381"/>
      <c r="ECZ95" s="392"/>
      <c r="EDA95" s="381"/>
      <c r="EDI95" s="392"/>
      <c r="EDJ95" s="381"/>
      <c r="EDR95" s="392"/>
      <c r="EDS95" s="381"/>
      <c r="EEA95" s="392"/>
      <c r="EEB95" s="381"/>
      <c r="EEJ95" s="392"/>
      <c r="EEK95" s="381"/>
      <c r="EES95" s="392"/>
      <c r="EET95" s="381"/>
      <c r="EFB95" s="392"/>
      <c r="EFC95" s="381"/>
      <c r="EFK95" s="392"/>
      <c r="EFL95" s="381"/>
      <c r="EFT95" s="392"/>
      <c r="EFU95" s="381"/>
      <c r="EGC95" s="392"/>
      <c r="EGD95" s="381"/>
      <c r="EGL95" s="392"/>
      <c r="EGM95" s="381"/>
      <c r="EGU95" s="392"/>
      <c r="EGV95" s="381"/>
      <c r="EHD95" s="392"/>
      <c r="EHE95" s="381"/>
      <c r="EHM95" s="392"/>
      <c r="EHN95" s="381"/>
      <c r="EHV95" s="392"/>
      <c r="EHW95" s="381"/>
      <c r="EIE95" s="392"/>
      <c r="EIF95" s="381"/>
      <c r="EIN95" s="392"/>
      <c r="EIO95" s="381"/>
      <c r="EIW95" s="392"/>
      <c r="EIX95" s="381"/>
      <c r="EJF95" s="392"/>
      <c r="EJG95" s="381"/>
      <c r="EJO95" s="392"/>
      <c r="EJP95" s="381"/>
      <c r="EJX95" s="392"/>
      <c r="EJY95" s="381"/>
      <c r="EKG95" s="392"/>
      <c r="EKH95" s="381"/>
      <c r="EKP95" s="392"/>
      <c r="EKQ95" s="381"/>
      <c r="EKY95" s="392"/>
      <c r="EKZ95" s="381"/>
      <c r="ELH95" s="392"/>
      <c r="ELI95" s="381"/>
      <c r="ELQ95" s="392"/>
      <c r="ELR95" s="381"/>
      <c r="ELZ95" s="392"/>
      <c r="EMA95" s="381"/>
      <c r="EMI95" s="392"/>
      <c r="EMJ95" s="381"/>
      <c r="EMR95" s="392"/>
      <c r="EMS95" s="381"/>
      <c r="ENA95" s="392"/>
      <c r="ENB95" s="381"/>
      <c r="ENJ95" s="392"/>
      <c r="ENK95" s="381"/>
      <c r="ENS95" s="392"/>
      <c r="ENT95" s="381"/>
      <c r="EOB95" s="392"/>
      <c r="EOC95" s="381"/>
      <c r="EOK95" s="392"/>
      <c r="EOL95" s="381"/>
      <c r="EOT95" s="392"/>
      <c r="EOU95" s="381"/>
      <c r="EPC95" s="392"/>
      <c r="EPD95" s="381"/>
      <c r="EPL95" s="392"/>
      <c r="EPM95" s="381"/>
      <c r="EPU95" s="392"/>
      <c r="EPV95" s="381"/>
      <c r="EQD95" s="392"/>
      <c r="EQE95" s="381"/>
      <c r="EQM95" s="392"/>
      <c r="EQN95" s="381"/>
      <c r="EQV95" s="392"/>
      <c r="EQW95" s="381"/>
      <c r="ERE95" s="392"/>
      <c r="ERF95" s="381"/>
      <c r="ERN95" s="392"/>
      <c r="ERO95" s="381"/>
      <c r="ERW95" s="392"/>
      <c r="ERX95" s="381"/>
      <c r="ESF95" s="392"/>
      <c r="ESG95" s="381"/>
      <c r="ESO95" s="392"/>
      <c r="ESP95" s="381"/>
      <c r="ESX95" s="392"/>
      <c r="ESY95" s="381"/>
      <c r="ETG95" s="392"/>
      <c r="ETH95" s="381"/>
      <c r="ETP95" s="392"/>
      <c r="ETQ95" s="381"/>
      <c r="ETY95" s="392"/>
      <c r="ETZ95" s="381"/>
      <c r="EUH95" s="392"/>
      <c r="EUI95" s="381"/>
      <c r="EUQ95" s="392"/>
      <c r="EUR95" s="381"/>
      <c r="EUZ95" s="392"/>
      <c r="EVA95" s="381"/>
      <c r="EVI95" s="392"/>
      <c r="EVJ95" s="381"/>
      <c r="EVR95" s="392"/>
      <c r="EVS95" s="381"/>
      <c r="EWA95" s="392"/>
      <c r="EWB95" s="381"/>
      <c r="EWJ95" s="392"/>
      <c r="EWK95" s="381"/>
      <c r="EWS95" s="392"/>
      <c r="EWT95" s="381"/>
      <c r="EXB95" s="392"/>
      <c r="EXC95" s="381"/>
      <c r="EXK95" s="392"/>
      <c r="EXL95" s="381"/>
      <c r="EXT95" s="392"/>
      <c r="EXU95" s="381"/>
      <c r="EYC95" s="392"/>
      <c r="EYD95" s="381"/>
      <c r="EYL95" s="392"/>
      <c r="EYM95" s="381"/>
      <c r="EYU95" s="392"/>
      <c r="EYV95" s="381"/>
      <c r="EZD95" s="392"/>
      <c r="EZE95" s="381"/>
      <c r="EZM95" s="392"/>
      <c r="EZN95" s="381"/>
      <c r="EZV95" s="392"/>
      <c r="EZW95" s="381"/>
      <c r="FAE95" s="392"/>
      <c r="FAF95" s="381"/>
      <c r="FAN95" s="392"/>
      <c r="FAO95" s="381"/>
      <c r="FAW95" s="392"/>
      <c r="FAX95" s="381"/>
      <c r="FBF95" s="392"/>
      <c r="FBG95" s="381"/>
      <c r="FBO95" s="392"/>
      <c r="FBP95" s="381"/>
      <c r="FBX95" s="392"/>
      <c r="FBY95" s="381"/>
      <c r="FCG95" s="392"/>
      <c r="FCH95" s="381"/>
      <c r="FCP95" s="392"/>
      <c r="FCQ95" s="381"/>
      <c r="FCY95" s="392"/>
      <c r="FCZ95" s="381"/>
      <c r="FDH95" s="392"/>
      <c r="FDI95" s="381"/>
      <c r="FDQ95" s="392"/>
      <c r="FDR95" s="381"/>
      <c r="FDZ95" s="392"/>
      <c r="FEA95" s="381"/>
      <c r="FEI95" s="392"/>
      <c r="FEJ95" s="381"/>
      <c r="FER95" s="392"/>
      <c r="FES95" s="381"/>
      <c r="FFA95" s="392"/>
      <c r="FFB95" s="381"/>
      <c r="FFJ95" s="392"/>
      <c r="FFK95" s="381"/>
      <c r="FFS95" s="392"/>
      <c r="FFT95" s="381"/>
      <c r="FGB95" s="392"/>
      <c r="FGC95" s="381"/>
      <c r="FGK95" s="392"/>
      <c r="FGL95" s="381"/>
      <c r="FGT95" s="392"/>
      <c r="FGU95" s="381"/>
      <c r="FHC95" s="392"/>
      <c r="FHD95" s="381"/>
      <c r="FHL95" s="392"/>
      <c r="FHM95" s="381"/>
      <c r="FHU95" s="392"/>
      <c r="FHV95" s="381"/>
      <c r="FID95" s="392"/>
      <c r="FIE95" s="381"/>
      <c r="FIM95" s="392"/>
      <c r="FIN95" s="381"/>
      <c r="FIV95" s="392"/>
      <c r="FIW95" s="381"/>
      <c r="FJE95" s="392"/>
      <c r="FJF95" s="381"/>
      <c r="FJN95" s="392"/>
      <c r="FJO95" s="381"/>
      <c r="FJW95" s="392"/>
      <c r="FJX95" s="381"/>
      <c r="FKF95" s="392"/>
      <c r="FKG95" s="381"/>
      <c r="FKO95" s="392"/>
      <c r="FKP95" s="381"/>
      <c r="FKX95" s="392"/>
      <c r="FKY95" s="381"/>
      <c r="FLG95" s="392"/>
      <c r="FLH95" s="381"/>
      <c r="FLP95" s="392"/>
      <c r="FLQ95" s="381"/>
      <c r="FLY95" s="392"/>
      <c r="FLZ95" s="381"/>
      <c r="FMH95" s="392"/>
      <c r="FMI95" s="381"/>
      <c r="FMQ95" s="392"/>
      <c r="FMR95" s="381"/>
      <c r="FMZ95" s="392"/>
      <c r="FNA95" s="381"/>
      <c r="FNI95" s="392"/>
      <c r="FNJ95" s="381"/>
      <c r="FNR95" s="392"/>
      <c r="FNS95" s="381"/>
      <c r="FOA95" s="392"/>
      <c r="FOB95" s="381"/>
      <c r="FOJ95" s="392"/>
      <c r="FOK95" s="381"/>
      <c r="FOS95" s="392"/>
      <c r="FOT95" s="381"/>
      <c r="FPB95" s="392"/>
      <c r="FPC95" s="381"/>
      <c r="FPK95" s="392"/>
      <c r="FPL95" s="381"/>
      <c r="FPT95" s="392"/>
      <c r="FPU95" s="381"/>
      <c r="FQC95" s="392"/>
      <c r="FQD95" s="381"/>
      <c r="FQL95" s="392"/>
      <c r="FQM95" s="381"/>
      <c r="FQU95" s="392"/>
      <c r="FQV95" s="381"/>
      <c r="FRD95" s="392"/>
      <c r="FRE95" s="381"/>
      <c r="FRM95" s="392"/>
      <c r="FRN95" s="381"/>
      <c r="FRV95" s="392"/>
      <c r="FRW95" s="381"/>
      <c r="FSE95" s="392"/>
      <c r="FSF95" s="381"/>
      <c r="FSN95" s="392"/>
      <c r="FSO95" s="381"/>
      <c r="FSW95" s="392"/>
      <c r="FSX95" s="381"/>
      <c r="FTF95" s="392"/>
      <c r="FTG95" s="381"/>
      <c r="FTO95" s="392"/>
      <c r="FTP95" s="381"/>
      <c r="FTX95" s="392"/>
      <c r="FTY95" s="381"/>
      <c r="FUG95" s="392"/>
      <c r="FUH95" s="381"/>
      <c r="FUP95" s="392"/>
      <c r="FUQ95" s="381"/>
      <c r="FUY95" s="392"/>
      <c r="FUZ95" s="381"/>
      <c r="FVH95" s="392"/>
      <c r="FVI95" s="381"/>
      <c r="FVQ95" s="392"/>
      <c r="FVR95" s="381"/>
      <c r="FVZ95" s="392"/>
      <c r="FWA95" s="381"/>
      <c r="FWI95" s="392"/>
      <c r="FWJ95" s="381"/>
      <c r="FWR95" s="392"/>
      <c r="FWS95" s="381"/>
      <c r="FXA95" s="392"/>
      <c r="FXB95" s="381"/>
      <c r="FXJ95" s="392"/>
      <c r="FXK95" s="381"/>
      <c r="FXS95" s="392"/>
      <c r="FXT95" s="381"/>
      <c r="FYB95" s="392"/>
      <c r="FYC95" s="381"/>
      <c r="FYK95" s="392"/>
      <c r="FYL95" s="381"/>
      <c r="FYT95" s="392"/>
      <c r="FYU95" s="381"/>
      <c r="FZC95" s="392"/>
      <c r="FZD95" s="381"/>
      <c r="FZL95" s="392"/>
      <c r="FZM95" s="381"/>
      <c r="FZU95" s="392"/>
      <c r="FZV95" s="381"/>
      <c r="GAD95" s="392"/>
      <c r="GAE95" s="381"/>
      <c r="GAM95" s="392"/>
      <c r="GAN95" s="381"/>
      <c r="GAV95" s="392"/>
      <c r="GAW95" s="381"/>
      <c r="GBE95" s="392"/>
      <c r="GBF95" s="381"/>
      <c r="GBN95" s="392"/>
      <c r="GBO95" s="381"/>
      <c r="GBW95" s="392"/>
      <c r="GBX95" s="381"/>
      <c r="GCF95" s="392"/>
      <c r="GCG95" s="381"/>
      <c r="GCO95" s="392"/>
      <c r="GCP95" s="381"/>
      <c r="GCX95" s="392"/>
      <c r="GCY95" s="381"/>
      <c r="GDG95" s="392"/>
      <c r="GDH95" s="381"/>
      <c r="GDP95" s="392"/>
      <c r="GDQ95" s="381"/>
      <c r="GDY95" s="392"/>
      <c r="GDZ95" s="381"/>
      <c r="GEH95" s="392"/>
      <c r="GEI95" s="381"/>
      <c r="GEQ95" s="392"/>
      <c r="GER95" s="381"/>
      <c r="GEZ95" s="392"/>
      <c r="GFA95" s="381"/>
      <c r="GFI95" s="392"/>
      <c r="GFJ95" s="381"/>
      <c r="GFR95" s="392"/>
      <c r="GFS95" s="381"/>
      <c r="GGA95" s="392"/>
      <c r="GGB95" s="381"/>
      <c r="GGJ95" s="392"/>
      <c r="GGK95" s="381"/>
      <c r="GGS95" s="392"/>
      <c r="GGT95" s="381"/>
      <c r="GHB95" s="392"/>
      <c r="GHC95" s="381"/>
      <c r="GHK95" s="392"/>
      <c r="GHL95" s="381"/>
      <c r="GHT95" s="392"/>
      <c r="GHU95" s="381"/>
      <c r="GIC95" s="392"/>
      <c r="GID95" s="381"/>
      <c r="GIL95" s="392"/>
      <c r="GIM95" s="381"/>
      <c r="GIU95" s="392"/>
      <c r="GIV95" s="381"/>
      <c r="GJD95" s="392"/>
      <c r="GJE95" s="381"/>
      <c r="GJM95" s="392"/>
      <c r="GJN95" s="381"/>
      <c r="GJV95" s="392"/>
      <c r="GJW95" s="381"/>
      <c r="GKE95" s="392"/>
      <c r="GKF95" s="381"/>
      <c r="GKN95" s="392"/>
      <c r="GKO95" s="381"/>
      <c r="GKW95" s="392"/>
      <c r="GKX95" s="381"/>
      <c r="GLF95" s="392"/>
      <c r="GLG95" s="381"/>
      <c r="GLO95" s="392"/>
      <c r="GLP95" s="381"/>
      <c r="GLX95" s="392"/>
      <c r="GLY95" s="381"/>
      <c r="GMG95" s="392"/>
      <c r="GMH95" s="381"/>
      <c r="GMP95" s="392"/>
      <c r="GMQ95" s="381"/>
      <c r="GMY95" s="392"/>
      <c r="GMZ95" s="381"/>
      <c r="GNH95" s="392"/>
      <c r="GNI95" s="381"/>
      <c r="GNQ95" s="392"/>
      <c r="GNR95" s="381"/>
      <c r="GNZ95" s="392"/>
      <c r="GOA95" s="381"/>
      <c r="GOI95" s="392"/>
      <c r="GOJ95" s="381"/>
      <c r="GOR95" s="392"/>
      <c r="GOS95" s="381"/>
      <c r="GPA95" s="392"/>
      <c r="GPB95" s="381"/>
      <c r="GPJ95" s="392"/>
      <c r="GPK95" s="381"/>
      <c r="GPS95" s="392"/>
      <c r="GPT95" s="381"/>
      <c r="GQB95" s="392"/>
      <c r="GQC95" s="381"/>
      <c r="GQK95" s="392"/>
      <c r="GQL95" s="381"/>
      <c r="GQT95" s="392"/>
      <c r="GQU95" s="381"/>
      <c r="GRC95" s="392"/>
      <c r="GRD95" s="381"/>
      <c r="GRL95" s="392"/>
      <c r="GRM95" s="381"/>
      <c r="GRU95" s="392"/>
      <c r="GRV95" s="381"/>
      <c r="GSD95" s="392"/>
      <c r="GSE95" s="381"/>
      <c r="GSM95" s="392"/>
      <c r="GSN95" s="381"/>
      <c r="GSV95" s="392"/>
      <c r="GSW95" s="381"/>
      <c r="GTE95" s="392"/>
      <c r="GTF95" s="381"/>
      <c r="GTN95" s="392"/>
      <c r="GTO95" s="381"/>
      <c r="GTW95" s="392"/>
      <c r="GTX95" s="381"/>
      <c r="GUF95" s="392"/>
      <c r="GUG95" s="381"/>
      <c r="GUO95" s="392"/>
      <c r="GUP95" s="381"/>
      <c r="GUX95" s="392"/>
      <c r="GUY95" s="381"/>
      <c r="GVG95" s="392"/>
      <c r="GVH95" s="381"/>
      <c r="GVP95" s="392"/>
      <c r="GVQ95" s="381"/>
      <c r="GVY95" s="392"/>
      <c r="GVZ95" s="381"/>
      <c r="GWH95" s="392"/>
      <c r="GWI95" s="381"/>
      <c r="GWQ95" s="392"/>
      <c r="GWR95" s="381"/>
      <c r="GWZ95" s="392"/>
      <c r="GXA95" s="381"/>
      <c r="GXI95" s="392"/>
      <c r="GXJ95" s="381"/>
      <c r="GXR95" s="392"/>
      <c r="GXS95" s="381"/>
      <c r="GYA95" s="392"/>
      <c r="GYB95" s="381"/>
      <c r="GYJ95" s="392"/>
      <c r="GYK95" s="381"/>
      <c r="GYS95" s="392"/>
      <c r="GYT95" s="381"/>
      <c r="GZB95" s="392"/>
      <c r="GZC95" s="381"/>
      <c r="GZK95" s="392"/>
      <c r="GZL95" s="381"/>
      <c r="GZT95" s="392"/>
      <c r="GZU95" s="381"/>
      <c r="HAC95" s="392"/>
      <c r="HAD95" s="381"/>
      <c r="HAL95" s="392"/>
      <c r="HAM95" s="381"/>
      <c r="HAU95" s="392"/>
      <c r="HAV95" s="381"/>
      <c r="HBD95" s="392"/>
      <c r="HBE95" s="381"/>
      <c r="HBM95" s="392"/>
      <c r="HBN95" s="381"/>
      <c r="HBV95" s="392"/>
      <c r="HBW95" s="381"/>
      <c r="HCE95" s="392"/>
      <c r="HCF95" s="381"/>
      <c r="HCN95" s="392"/>
      <c r="HCO95" s="381"/>
      <c r="HCW95" s="392"/>
      <c r="HCX95" s="381"/>
      <c r="HDF95" s="392"/>
      <c r="HDG95" s="381"/>
      <c r="HDO95" s="392"/>
      <c r="HDP95" s="381"/>
      <c r="HDX95" s="392"/>
      <c r="HDY95" s="381"/>
      <c r="HEG95" s="392"/>
      <c r="HEH95" s="381"/>
      <c r="HEP95" s="392"/>
      <c r="HEQ95" s="381"/>
      <c r="HEY95" s="392"/>
      <c r="HEZ95" s="381"/>
      <c r="HFH95" s="392"/>
      <c r="HFI95" s="381"/>
      <c r="HFQ95" s="392"/>
      <c r="HFR95" s="381"/>
      <c r="HFZ95" s="392"/>
      <c r="HGA95" s="381"/>
      <c r="HGI95" s="392"/>
      <c r="HGJ95" s="381"/>
      <c r="HGR95" s="392"/>
      <c r="HGS95" s="381"/>
      <c r="HHA95" s="392"/>
      <c r="HHB95" s="381"/>
      <c r="HHJ95" s="392"/>
      <c r="HHK95" s="381"/>
      <c r="HHS95" s="392"/>
      <c r="HHT95" s="381"/>
      <c r="HIB95" s="392"/>
      <c r="HIC95" s="381"/>
      <c r="HIK95" s="392"/>
      <c r="HIL95" s="381"/>
      <c r="HIT95" s="392"/>
      <c r="HIU95" s="381"/>
      <c r="HJC95" s="392"/>
      <c r="HJD95" s="381"/>
      <c r="HJL95" s="392"/>
      <c r="HJM95" s="381"/>
      <c r="HJU95" s="392"/>
      <c r="HJV95" s="381"/>
      <c r="HKD95" s="392"/>
      <c r="HKE95" s="381"/>
      <c r="HKM95" s="392"/>
      <c r="HKN95" s="381"/>
      <c r="HKV95" s="392"/>
      <c r="HKW95" s="381"/>
      <c r="HLE95" s="392"/>
      <c r="HLF95" s="381"/>
      <c r="HLN95" s="392"/>
      <c r="HLO95" s="381"/>
      <c r="HLW95" s="392"/>
      <c r="HLX95" s="381"/>
      <c r="HMF95" s="392"/>
      <c r="HMG95" s="381"/>
      <c r="HMO95" s="392"/>
      <c r="HMP95" s="381"/>
      <c r="HMX95" s="392"/>
      <c r="HMY95" s="381"/>
      <c r="HNG95" s="392"/>
      <c r="HNH95" s="381"/>
      <c r="HNP95" s="392"/>
      <c r="HNQ95" s="381"/>
      <c r="HNY95" s="392"/>
      <c r="HNZ95" s="381"/>
      <c r="HOH95" s="392"/>
      <c r="HOI95" s="381"/>
      <c r="HOQ95" s="392"/>
      <c r="HOR95" s="381"/>
      <c r="HOZ95" s="392"/>
      <c r="HPA95" s="381"/>
      <c r="HPI95" s="392"/>
      <c r="HPJ95" s="381"/>
      <c r="HPR95" s="392"/>
      <c r="HPS95" s="381"/>
      <c r="HQA95" s="392"/>
      <c r="HQB95" s="381"/>
      <c r="HQJ95" s="392"/>
      <c r="HQK95" s="381"/>
      <c r="HQS95" s="392"/>
      <c r="HQT95" s="381"/>
      <c r="HRB95" s="392"/>
      <c r="HRC95" s="381"/>
      <c r="HRK95" s="392"/>
      <c r="HRL95" s="381"/>
      <c r="HRT95" s="392"/>
      <c r="HRU95" s="381"/>
      <c r="HSC95" s="392"/>
      <c r="HSD95" s="381"/>
      <c r="HSL95" s="392"/>
      <c r="HSM95" s="381"/>
      <c r="HSU95" s="392"/>
      <c r="HSV95" s="381"/>
      <c r="HTD95" s="392"/>
      <c r="HTE95" s="381"/>
      <c r="HTM95" s="392"/>
      <c r="HTN95" s="381"/>
      <c r="HTV95" s="392"/>
      <c r="HTW95" s="381"/>
      <c r="HUE95" s="392"/>
      <c r="HUF95" s="381"/>
      <c r="HUN95" s="392"/>
      <c r="HUO95" s="381"/>
      <c r="HUW95" s="392"/>
      <c r="HUX95" s="381"/>
      <c r="HVF95" s="392"/>
      <c r="HVG95" s="381"/>
      <c r="HVO95" s="392"/>
      <c r="HVP95" s="381"/>
      <c r="HVX95" s="392"/>
      <c r="HVY95" s="381"/>
      <c r="HWG95" s="392"/>
      <c r="HWH95" s="381"/>
      <c r="HWP95" s="392"/>
      <c r="HWQ95" s="381"/>
      <c r="HWY95" s="392"/>
      <c r="HWZ95" s="381"/>
      <c r="HXH95" s="392"/>
      <c r="HXI95" s="381"/>
      <c r="HXQ95" s="392"/>
      <c r="HXR95" s="381"/>
      <c r="HXZ95" s="392"/>
      <c r="HYA95" s="381"/>
      <c r="HYI95" s="392"/>
      <c r="HYJ95" s="381"/>
      <c r="HYR95" s="392"/>
      <c r="HYS95" s="381"/>
      <c r="HZA95" s="392"/>
      <c r="HZB95" s="381"/>
      <c r="HZJ95" s="392"/>
      <c r="HZK95" s="381"/>
      <c r="HZS95" s="392"/>
      <c r="HZT95" s="381"/>
      <c r="IAB95" s="392"/>
      <c r="IAC95" s="381"/>
      <c r="IAK95" s="392"/>
      <c r="IAL95" s="381"/>
      <c r="IAT95" s="392"/>
      <c r="IAU95" s="381"/>
      <c r="IBC95" s="392"/>
      <c r="IBD95" s="381"/>
      <c r="IBL95" s="392"/>
      <c r="IBM95" s="381"/>
      <c r="IBU95" s="392"/>
      <c r="IBV95" s="381"/>
      <c r="ICD95" s="392"/>
      <c r="ICE95" s="381"/>
      <c r="ICM95" s="392"/>
      <c r="ICN95" s="381"/>
      <c r="ICV95" s="392"/>
      <c r="ICW95" s="381"/>
      <c r="IDE95" s="392"/>
      <c r="IDF95" s="381"/>
      <c r="IDN95" s="392"/>
      <c r="IDO95" s="381"/>
      <c r="IDW95" s="392"/>
      <c r="IDX95" s="381"/>
      <c r="IEF95" s="392"/>
      <c r="IEG95" s="381"/>
      <c r="IEO95" s="392"/>
      <c r="IEP95" s="381"/>
      <c r="IEX95" s="392"/>
      <c r="IEY95" s="381"/>
      <c r="IFG95" s="392"/>
      <c r="IFH95" s="381"/>
      <c r="IFP95" s="392"/>
      <c r="IFQ95" s="381"/>
      <c r="IFY95" s="392"/>
      <c r="IFZ95" s="381"/>
      <c r="IGH95" s="392"/>
      <c r="IGI95" s="381"/>
      <c r="IGQ95" s="392"/>
      <c r="IGR95" s="381"/>
      <c r="IGZ95" s="392"/>
      <c r="IHA95" s="381"/>
      <c r="IHI95" s="392"/>
      <c r="IHJ95" s="381"/>
      <c r="IHR95" s="392"/>
      <c r="IHS95" s="381"/>
      <c r="IIA95" s="392"/>
      <c r="IIB95" s="381"/>
      <c r="IIJ95" s="392"/>
      <c r="IIK95" s="381"/>
      <c r="IIS95" s="392"/>
      <c r="IIT95" s="381"/>
      <c r="IJB95" s="392"/>
      <c r="IJC95" s="381"/>
      <c r="IJK95" s="392"/>
      <c r="IJL95" s="381"/>
      <c r="IJT95" s="392"/>
      <c r="IJU95" s="381"/>
      <c r="IKC95" s="392"/>
      <c r="IKD95" s="381"/>
      <c r="IKL95" s="392"/>
      <c r="IKM95" s="381"/>
      <c r="IKU95" s="392"/>
      <c r="IKV95" s="381"/>
      <c r="ILD95" s="392"/>
      <c r="ILE95" s="381"/>
      <c r="ILM95" s="392"/>
      <c r="ILN95" s="381"/>
      <c r="ILV95" s="392"/>
      <c r="ILW95" s="381"/>
      <c r="IME95" s="392"/>
      <c r="IMF95" s="381"/>
      <c r="IMN95" s="392"/>
      <c r="IMO95" s="381"/>
      <c r="IMW95" s="392"/>
      <c r="IMX95" s="381"/>
      <c r="INF95" s="392"/>
      <c r="ING95" s="381"/>
      <c r="INO95" s="392"/>
      <c r="INP95" s="381"/>
      <c r="INX95" s="392"/>
      <c r="INY95" s="381"/>
      <c r="IOG95" s="392"/>
      <c r="IOH95" s="381"/>
      <c r="IOP95" s="392"/>
      <c r="IOQ95" s="381"/>
      <c r="IOY95" s="392"/>
      <c r="IOZ95" s="381"/>
      <c r="IPH95" s="392"/>
      <c r="IPI95" s="381"/>
      <c r="IPQ95" s="392"/>
      <c r="IPR95" s="381"/>
      <c r="IPZ95" s="392"/>
      <c r="IQA95" s="381"/>
      <c r="IQI95" s="392"/>
      <c r="IQJ95" s="381"/>
      <c r="IQR95" s="392"/>
      <c r="IQS95" s="381"/>
      <c r="IRA95" s="392"/>
      <c r="IRB95" s="381"/>
      <c r="IRJ95" s="392"/>
      <c r="IRK95" s="381"/>
      <c r="IRS95" s="392"/>
      <c r="IRT95" s="381"/>
      <c r="ISB95" s="392"/>
      <c r="ISC95" s="381"/>
      <c r="ISK95" s="392"/>
      <c r="ISL95" s="381"/>
      <c r="IST95" s="392"/>
      <c r="ISU95" s="381"/>
      <c r="ITC95" s="392"/>
      <c r="ITD95" s="381"/>
      <c r="ITL95" s="392"/>
      <c r="ITM95" s="381"/>
      <c r="ITU95" s="392"/>
      <c r="ITV95" s="381"/>
      <c r="IUD95" s="392"/>
      <c r="IUE95" s="381"/>
      <c r="IUM95" s="392"/>
      <c r="IUN95" s="381"/>
      <c r="IUV95" s="392"/>
      <c r="IUW95" s="381"/>
      <c r="IVE95" s="392"/>
      <c r="IVF95" s="381"/>
      <c r="IVN95" s="392"/>
      <c r="IVO95" s="381"/>
      <c r="IVW95" s="392"/>
      <c r="IVX95" s="381"/>
      <c r="IWF95" s="392"/>
      <c r="IWG95" s="381"/>
      <c r="IWO95" s="392"/>
      <c r="IWP95" s="381"/>
      <c r="IWX95" s="392"/>
      <c r="IWY95" s="381"/>
      <c r="IXG95" s="392"/>
      <c r="IXH95" s="381"/>
      <c r="IXP95" s="392"/>
      <c r="IXQ95" s="381"/>
      <c r="IXY95" s="392"/>
      <c r="IXZ95" s="381"/>
      <c r="IYH95" s="392"/>
      <c r="IYI95" s="381"/>
      <c r="IYQ95" s="392"/>
      <c r="IYR95" s="381"/>
      <c r="IYZ95" s="392"/>
      <c r="IZA95" s="381"/>
      <c r="IZI95" s="392"/>
      <c r="IZJ95" s="381"/>
      <c r="IZR95" s="392"/>
      <c r="IZS95" s="381"/>
      <c r="JAA95" s="392"/>
      <c r="JAB95" s="381"/>
      <c r="JAJ95" s="392"/>
      <c r="JAK95" s="381"/>
      <c r="JAS95" s="392"/>
      <c r="JAT95" s="381"/>
      <c r="JBB95" s="392"/>
      <c r="JBC95" s="381"/>
      <c r="JBK95" s="392"/>
      <c r="JBL95" s="381"/>
      <c r="JBT95" s="392"/>
      <c r="JBU95" s="381"/>
      <c r="JCC95" s="392"/>
      <c r="JCD95" s="381"/>
      <c r="JCL95" s="392"/>
      <c r="JCM95" s="381"/>
      <c r="JCU95" s="392"/>
      <c r="JCV95" s="381"/>
      <c r="JDD95" s="392"/>
      <c r="JDE95" s="381"/>
      <c r="JDM95" s="392"/>
      <c r="JDN95" s="381"/>
      <c r="JDV95" s="392"/>
      <c r="JDW95" s="381"/>
      <c r="JEE95" s="392"/>
      <c r="JEF95" s="381"/>
      <c r="JEN95" s="392"/>
      <c r="JEO95" s="381"/>
      <c r="JEW95" s="392"/>
      <c r="JEX95" s="381"/>
      <c r="JFF95" s="392"/>
      <c r="JFG95" s="381"/>
      <c r="JFO95" s="392"/>
      <c r="JFP95" s="381"/>
      <c r="JFX95" s="392"/>
      <c r="JFY95" s="381"/>
      <c r="JGG95" s="392"/>
      <c r="JGH95" s="381"/>
      <c r="JGP95" s="392"/>
      <c r="JGQ95" s="381"/>
      <c r="JGY95" s="392"/>
      <c r="JGZ95" s="381"/>
      <c r="JHH95" s="392"/>
      <c r="JHI95" s="381"/>
      <c r="JHQ95" s="392"/>
      <c r="JHR95" s="381"/>
      <c r="JHZ95" s="392"/>
      <c r="JIA95" s="381"/>
      <c r="JII95" s="392"/>
      <c r="JIJ95" s="381"/>
      <c r="JIR95" s="392"/>
      <c r="JIS95" s="381"/>
      <c r="JJA95" s="392"/>
      <c r="JJB95" s="381"/>
      <c r="JJJ95" s="392"/>
      <c r="JJK95" s="381"/>
      <c r="JJS95" s="392"/>
      <c r="JJT95" s="381"/>
      <c r="JKB95" s="392"/>
      <c r="JKC95" s="381"/>
      <c r="JKK95" s="392"/>
      <c r="JKL95" s="381"/>
      <c r="JKT95" s="392"/>
      <c r="JKU95" s="381"/>
      <c r="JLC95" s="392"/>
      <c r="JLD95" s="381"/>
      <c r="JLL95" s="392"/>
      <c r="JLM95" s="381"/>
      <c r="JLU95" s="392"/>
      <c r="JLV95" s="381"/>
      <c r="JMD95" s="392"/>
      <c r="JME95" s="381"/>
      <c r="JMM95" s="392"/>
      <c r="JMN95" s="381"/>
      <c r="JMV95" s="392"/>
      <c r="JMW95" s="381"/>
      <c r="JNE95" s="392"/>
      <c r="JNF95" s="381"/>
      <c r="JNN95" s="392"/>
      <c r="JNO95" s="381"/>
      <c r="JNW95" s="392"/>
      <c r="JNX95" s="381"/>
      <c r="JOF95" s="392"/>
      <c r="JOG95" s="381"/>
      <c r="JOO95" s="392"/>
      <c r="JOP95" s="381"/>
      <c r="JOX95" s="392"/>
      <c r="JOY95" s="381"/>
      <c r="JPG95" s="392"/>
      <c r="JPH95" s="381"/>
      <c r="JPP95" s="392"/>
      <c r="JPQ95" s="381"/>
      <c r="JPY95" s="392"/>
      <c r="JPZ95" s="381"/>
      <c r="JQH95" s="392"/>
      <c r="JQI95" s="381"/>
      <c r="JQQ95" s="392"/>
      <c r="JQR95" s="381"/>
      <c r="JQZ95" s="392"/>
      <c r="JRA95" s="381"/>
      <c r="JRI95" s="392"/>
      <c r="JRJ95" s="381"/>
      <c r="JRR95" s="392"/>
      <c r="JRS95" s="381"/>
      <c r="JSA95" s="392"/>
      <c r="JSB95" s="381"/>
      <c r="JSJ95" s="392"/>
      <c r="JSK95" s="381"/>
      <c r="JSS95" s="392"/>
      <c r="JST95" s="381"/>
      <c r="JTB95" s="392"/>
      <c r="JTC95" s="381"/>
      <c r="JTK95" s="392"/>
      <c r="JTL95" s="381"/>
      <c r="JTT95" s="392"/>
      <c r="JTU95" s="381"/>
      <c r="JUC95" s="392"/>
      <c r="JUD95" s="381"/>
      <c r="JUL95" s="392"/>
      <c r="JUM95" s="381"/>
      <c r="JUU95" s="392"/>
      <c r="JUV95" s="381"/>
      <c r="JVD95" s="392"/>
      <c r="JVE95" s="381"/>
      <c r="JVM95" s="392"/>
      <c r="JVN95" s="381"/>
      <c r="JVV95" s="392"/>
      <c r="JVW95" s="381"/>
      <c r="JWE95" s="392"/>
      <c r="JWF95" s="381"/>
      <c r="JWN95" s="392"/>
      <c r="JWO95" s="381"/>
      <c r="JWW95" s="392"/>
      <c r="JWX95" s="381"/>
      <c r="JXF95" s="392"/>
      <c r="JXG95" s="381"/>
      <c r="JXO95" s="392"/>
      <c r="JXP95" s="381"/>
      <c r="JXX95" s="392"/>
      <c r="JXY95" s="381"/>
      <c r="JYG95" s="392"/>
      <c r="JYH95" s="381"/>
      <c r="JYP95" s="392"/>
      <c r="JYQ95" s="381"/>
      <c r="JYY95" s="392"/>
      <c r="JYZ95" s="381"/>
      <c r="JZH95" s="392"/>
      <c r="JZI95" s="381"/>
      <c r="JZQ95" s="392"/>
      <c r="JZR95" s="381"/>
      <c r="JZZ95" s="392"/>
      <c r="KAA95" s="381"/>
      <c r="KAI95" s="392"/>
      <c r="KAJ95" s="381"/>
      <c r="KAR95" s="392"/>
      <c r="KAS95" s="381"/>
      <c r="KBA95" s="392"/>
      <c r="KBB95" s="381"/>
      <c r="KBJ95" s="392"/>
      <c r="KBK95" s="381"/>
      <c r="KBS95" s="392"/>
      <c r="KBT95" s="381"/>
      <c r="KCB95" s="392"/>
      <c r="KCC95" s="381"/>
      <c r="KCK95" s="392"/>
      <c r="KCL95" s="381"/>
      <c r="KCT95" s="392"/>
      <c r="KCU95" s="381"/>
      <c r="KDC95" s="392"/>
      <c r="KDD95" s="381"/>
      <c r="KDL95" s="392"/>
      <c r="KDM95" s="381"/>
      <c r="KDU95" s="392"/>
      <c r="KDV95" s="381"/>
      <c r="KED95" s="392"/>
      <c r="KEE95" s="381"/>
      <c r="KEM95" s="392"/>
      <c r="KEN95" s="381"/>
      <c r="KEV95" s="392"/>
      <c r="KEW95" s="381"/>
      <c r="KFE95" s="392"/>
      <c r="KFF95" s="381"/>
      <c r="KFN95" s="392"/>
      <c r="KFO95" s="381"/>
      <c r="KFW95" s="392"/>
      <c r="KFX95" s="381"/>
      <c r="KGF95" s="392"/>
      <c r="KGG95" s="381"/>
      <c r="KGO95" s="392"/>
      <c r="KGP95" s="381"/>
      <c r="KGX95" s="392"/>
      <c r="KGY95" s="381"/>
      <c r="KHG95" s="392"/>
      <c r="KHH95" s="381"/>
      <c r="KHP95" s="392"/>
      <c r="KHQ95" s="381"/>
      <c r="KHY95" s="392"/>
      <c r="KHZ95" s="381"/>
      <c r="KIH95" s="392"/>
      <c r="KII95" s="381"/>
      <c r="KIQ95" s="392"/>
      <c r="KIR95" s="381"/>
      <c r="KIZ95" s="392"/>
      <c r="KJA95" s="381"/>
      <c r="KJI95" s="392"/>
      <c r="KJJ95" s="381"/>
      <c r="KJR95" s="392"/>
      <c r="KJS95" s="381"/>
      <c r="KKA95" s="392"/>
      <c r="KKB95" s="381"/>
      <c r="KKJ95" s="392"/>
      <c r="KKK95" s="381"/>
      <c r="KKS95" s="392"/>
      <c r="KKT95" s="381"/>
      <c r="KLB95" s="392"/>
      <c r="KLC95" s="381"/>
      <c r="KLK95" s="392"/>
      <c r="KLL95" s="381"/>
      <c r="KLT95" s="392"/>
      <c r="KLU95" s="381"/>
      <c r="KMC95" s="392"/>
      <c r="KMD95" s="381"/>
      <c r="KML95" s="392"/>
      <c r="KMM95" s="381"/>
      <c r="KMU95" s="392"/>
      <c r="KMV95" s="381"/>
      <c r="KND95" s="392"/>
      <c r="KNE95" s="381"/>
      <c r="KNM95" s="392"/>
      <c r="KNN95" s="381"/>
      <c r="KNV95" s="392"/>
      <c r="KNW95" s="381"/>
      <c r="KOE95" s="392"/>
      <c r="KOF95" s="381"/>
      <c r="KON95" s="392"/>
      <c r="KOO95" s="381"/>
      <c r="KOW95" s="392"/>
      <c r="KOX95" s="381"/>
      <c r="KPF95" s="392"/>
      <c r="KPG95" s="381"/>
      <c r="KPO95" s="392"/>
      <c r="KPP95" s="381"/>
      <c r="KPX95" s="392"/>
      <c r="KPY95" s="381"/>
      <c r="KQG95" s="392"/>
      <c r="KQH95" s="381"/>
      <c r="KQP95" s="392"/>
      <c r="KQQ95" s="381"/>
      <c r="KQY95" s="392"/>
      <c r="KQZ95" s="381"/>
      <c r="KRH95" s="392"/>
      <c r="KRI95" s="381"/>
      <c r="KRQ95" s="392"/>
      <c r="KRR95" s="381"/>
      <c r="KRZ95" s="392"/>
      <c r="KSA95" s="381"/>
      <c r="KSI95" s="392"/>
      <c r="KSJ95" s="381"/>
      <c r="KSR95" s="392"/>
      <c r="KSS95" s="381"/>
      <c r="KTA95" s="392"/>
      <c r="KTB95" s="381"/>
      <c r="KTJ95" s="392"/>
      <c r="KTK95" s="381"/>
      <c r="KTS95" s="392"/>
      <c r="KTT95" s="381"/>
      <c r="KUB95" s="392"/>
      <c r="KUC95" s="381"/>
      <c r="KUK95" s="392"/>
      <c r="KUL95" s="381"/>
      <c r="KUT95" s="392"/>
      <c r="KUU95" s="381"/>
      <c r="KVC95" s="392"/>
      <c r="KVD95" s="381"/>
      <c r="KVL95" s="392"/>
      <c r="KVM95" s="381"/>
      <c r="KVU95" s="392"/>
      <c r="KVV95" s="381"/>
      <c r="KWD95" s="392"/>
      <c r="KWE95" s="381"/>
      <c r="KWM95" s="392"/>
      <c r="KWN95" s="381"/>
      <c r="KWV95" s="392"/>
      <c r="KWW95" s="381"/>
      <c r="KXE95" s="392"/>
      <c r="KXF95" s="381"/>
      <c r="KXN95" s="392"/>
      <c r="KXO95" s="381"/>
      <c r="KXW95" s="392"/>
      <c r="KXX95" s="381"/>
      <c r="KYF95" s="392"/>
      <c r="KYG95" s="381"/>
      <c r="KYO95" s="392"/>
      <c r="KYP95" s="381"/>
      <c r="KYX95" s="392"/>
      <c r="KYY95" s="381"/>
      <c r="KZG95" s="392"/>
      <c r="KZH95" s="381"/>
      <c r="KZP95" s="392"/>
      <c r="KZQ95" s="381"/>
      <c r="KZY95" s="392"/>
      <c r="KZZ95" s="381"/>
      <c r="LAH95" s="392"/>
      <c r="LAI95" s="381"/>
      <c r="LAQ95" s="392"/>
      <c r="LAR95" s="381"/>
      <c r="LAZ95" s="392"/>
      <c r="LBA95" s="381"/>
      <c r="LBI95" s="392"/>
      <c r="LBJ95" s="381"/>
      <c r="LBR95" s="392"/>
      <c r="LBS95" s="381"/>
      <c r="LCA95" s="392"/>
      <c r="LCB95" s="381"/>
      <c r="LCJ95" s="392"/>
      <c r="LCK95" s="381"/>
      <c r="LCS95" s="392"/>
      <c r="LCT95" s="381"/>
      <c r="LDB95" s="392"/>
      <c r="LDC95" s="381"/>
      <c r="LDK95" s="392"/>
      <c r="LDL95" s="381"/>
      <c r="LDT95" s="392"/>
      <c r="LDU95" s="381"/>
      <c r="LEC95" s="392"/>
      <c r="LED95" s="381"/>
      <c r="LEL95" s="392"/>
      <c r="LEM95" s="381"/>
      <c r="LEU95" s="392"/>
      <c r="LEV95" s="381"/>
      <c r="LFD95" s="392"/>
      <c r="LFE95" s="381"/>
      <c r="LFM95" s="392"/>
      <c r="LFN95" s="381"/>
      <c r="LFV95" s="392"/>
      <c r="LFW95" s="381"/>
      <c r="LGE95" s="392"/>
      <c r="LGF95" s="381"/>
      <c r="LGN95" s="392"/>
      <c r="LGO95" s="381"/>
      <c r="LGW95" s="392"/>
      <c r="LGX95" s="381"/>
      <c r="LHF95" s="392"/>
      <c r="LHG95" s="381"/>
      <c r="LHO95" s="392"/>
      <c r="LHP95" s="381"/>
      <c r="LHX95" s="392"/>
      <c r="LHY95" s="381"/>
      <c r="LIG95" s="392"/>
      <c r="LIH95" s="381"/>
      <c r="LIP95" s="392"/>
      <c r="LIQ95" s="381"/>
      <c r="LIY95" s="392"/>
      <c r="LIZ95" s="381"/>
      <c r="LJH95" s="392"/>
      <c r="LJI95" s="381"/>
      <c r="LJQ95" s="392"/>
      <c r="LJR95" s="381"/>
      <c r="LJZ95" s="392"/>
      <c r="LKA95" s="381"/>
      <c r="LKI95" s="392"/>
      <c r="LKJ95" s="381"/>
      <c r="LKR95" s="392"/>
      <c r="LKS95" s="381"/>
      <c r="LLA95" s="392"/>
      <c r="LLB95" s="381"/>
      <c r="LLJ95" s="392"/>
      <c r="LLK95" s="381"/>
      <c r="LLS95" s="392"/>
      <c r="LLT95" s="381"/>
      <c r="LMB95" s="392"/>
      <c r="LMC95" s="381"/>
      <c r="LMK95" s="392"/>
      <c r="LML95" s="381"/>
      <c r="LMT95" s="392"/>
      <c r="LMU95" s="381"/>
      <c r="LNC95" s="392"/>
      <c r="LND95" s="381"/>
      <c r="LNL95" s="392"/>
      <c r="LNM95" s="381"/>
      <c r="LNU95" s="392"/>
      <c r="LNV95" s="381"/>
      <c r="LOD95" s="392"/>
      <c r="LOE95" s="381"/>
      <c r="LOM95" s="392"/>
      <c r="LON95" s="381"/>
      <c r="LOV95" s="392"/>
      <c r="LOW95" s="381"/>
      <c r="LPE95" s="392"/>
      <c r="LPF95" s="381"/>
      <c r="LPN95" s="392"/>
      <c r="LPO95" s="381"/>
      <c r="LPW95" s="392"/>
      <c r="LPX95" s="381"/>
      <c r="LQF95" s="392"/>
      <c r="LQG95" s="381"/>
      <c r="LQO95" s="392"/>
      <c r="LQP95" s="381"/>
      <c r="LQX95" s="392"/>
      <c r="LQY95" s="381"/>
      <c r="LRG95" s="392"/>
      <c r="LRH95" s="381"/>
      <c r="LRP95" s="392"/>
      <c r="LRQ95" s="381"/>
      <c r="LRY95" s="392"/>
      <c r="LRZ95" s="381"/>
      <c r="LSH95" s="392"/>
      <c r="LSI95" s="381"/>
      <c r="LSQ95" s="392"/>
      <c r="LSR95" s="381"/>
      <c r="LSZ95" s="392"/>
      <c r="LTA95" s="381"/>
      <c r="LTI95" s="392"/>
      <c r="LTJ95" s="381"/>
      <c r="LTR95" s="392"/>
      <c r="LTS95" s="381"/>
      <c r="LUA95" s="392"/>
      <c r="LUB95" s="381"/>
      <c r="LUJ95" s="392"/>
      <c r="LUK95" s="381"/>
      <c r="LUS95" s="392"/>
      <c r="LUT95" s="381"/>
      <c r="LVB95" s="392"/>
      <c r="LVC95" s="381"/>
      <c r="LVK95" s="392"/>
      <c r="LVL95" s="381"/>
      <c r="LVT95" s="392"/>
      <c r="LVU95" s="381"/>
      <c r="LWC95" s="392"/>
      <c r="LWD95" s="381"/>
      <c r="LWL95" s="392"/>
      <c r="LWM95" s="381"/>
      <c r="LWU95" s="392"/>
      <c r="LWV95" s="381"/>
      <c r="LXD95" s="392"/>
      <c r="LXE95" s="381"/>
      <c r="LXM95" s="392"/>
      <c r="LXN95" s="381"/>
      <c r="LXV95" s="392"/>
      <c r="LXW95" s="381"/>
      <c r="LYE95" s="392"/>
      <c r="LYF95" s="381"/>
      <c r="LYN95" s="392"/>
      <c r="LYO95" s="381"/>
      <c r="LYW95" s="392"/>
      <c r="LYX95" s="381"/>
      <c r="LZF95" s="392"/>
      <c r="LZG95" s="381"/>
      <c r="LZO95" s="392"/>
      <c r="LZP95" s="381"/>
      <c r="LZX95" s="392"/>
      <c r="LZY95" s="381"/>
      <c r="MAG95" s="392"/>
      <c r="MAH95" s="381"/>
      <c r="MAP95" s="392"/>
      <c r="MAQ95" s="381"/>
      <c r="MAY95" s="392"/>
      <c r="MAZ95" s="381"/>
      <c r="MBH95" s="392"/>
      <c r="MBI95" s="381"/>
      <c r="MBQ95" s="392"/>
      <c r="MBR95" s="381"/>
      <c r="MBZ95" s="392"/>
      <c r="MCA95" s="381"/>
      <c r="MCI95" s="392"/>
      <c r="MCJ95" s="381"/>
      <c r="MCR95" s="392"/>
      <c r="MCS95" s="381"/>
      <c r="MDA95" s="392"/>
      <c r="MDB95" s="381"/>
      <c r="MDJ95" s="392"/>
      <c r="MDK95" s="381"/>
      <c r="MDS95" s="392"/>
      <c r="MDT95" s="381"/>
      <c r="MEB95" s="392"/>
      <c r="MEC95" s="381"/>
      <c r="MEK95" s="392"/>
      <c r="MEL95" s="381"/>
      <c r="MET95" s="392"/>
      <c r="MEU95" s="381"/>
      <c r="MFC95" s="392"/>
      <c r="MFD95" s="381"/>
      <c r="MFL95" s="392"/>
      <c r="MFM95" s="381"/>
      <c r="MFU95" s="392"/>
      <c r="MFV95" s="381"/>
      <c r="MGD95" s="392"/>
      <c r="MGE95" s="381"/>
      <c r="MGM95" s="392"/>
      <c r="MGN95" s="381"/>
      <c r="MGV95" s="392"/>
      <c r="MGW95" s="381"/>
      <c r="MHE95" s="392"/>
      <c r="MHF95" s="381"/>
      <c r="MHN95" s="392"/>
      <c r="MHO95" s="381"/>
      <c r="MHW95" s="392"/>
      <c r="MHX95" s="381"/>
      <c r="MIF95" s="392"/>
      <c r="MIG95" s="381"/>
      <c r="MIO95" s="392"/>
      <c r="MIP95" s="381"/>
      <c r="MIX95" s="392"/>
      <c r="MIY95" s="381"/>
      <c r="MJG95" s="392"/>
      <c r="MJH95" s="381"/>
      <c r="MJP95" s="392"/>
      <c r="MJQ95" s="381"/>
      <c r="MJY95" s="392"/>
      <c r="MJZ95" s="381"/>
      <c r="MKH95" s="392"/>
      <c r="MKI95" s="381"/>
      <c r="MKQ95" s="392"/>
      <c r="MKR95" s="381"/>
      <c r="MKZ95" s="392"/>
      <c r="MLA95" s="381"/>
      <c r="MLI95" s="392"/>
      <c r="MLJ95" s="381"/>
      <c r="MLR95" s="392"/>
      <c r="MLS95" s="381"/>
      <c r="MMA95" s="392"/>
      <c r="MMB95" s="381"/>
      <c r="MMJ95" s="392"/>
      <c r="MMK95" s="381"/>
      <c r="MMS95" s="392"/>
      <c r="MMT95" s="381"/>
      <c r="MNB95" s="392"/>
      <c r="MNC95" s="381"/>
      <c r="MNK95" s="392"/>
      <c r="MNL95" s="381"/>
      <c r="MNT95" s="392"/>
      <c r="MNU95" s="381"/>
      <c r="MOC95" s="392"/>
      <c r="MOD95" s="381"/>
      <c r="MOL95" s="392"/>
      <c r="MOM95" s="381"/>
      <c r="MOU95" s="392"/>
      <c r="MOV95" s="381"/>
      <c r="MPD95" s="392"/>
      <c r="MPE95" s="381"/>
      <c r="MPM95" s="392"/>
      <c r="MPN95" s="381"/>
      <c r="MPV95" s="392"/>
      <c r="MPW95" s="381"/>
      <c r="MQE95" s="392"/>
      <c r="MQF95" s="381"/>
      <c r="MQN95" s="392"/>
      <c r="MQO95" s="381"/>
      <c r="MQW95" s="392"/>
      <c r="MQX95" s="381"/>
      <c r="MRF95" s="392"/>
      <c r="MRG95" s="381"/>
      <c r="MRO95" s="392"/>
      <c r="MRP95" s="381"/>
      <c r="MRX95" s="392"/>
      <c r="MRY95" s="381"/>
      <c r="MSG95" s="392"/>
      <c r="MSH95" s="381"/>
      <c r="MSP95" s="392"/>
      <c r="MSQ95" s="381"/>
      <c r="MSY95" s="392"/>
      <c r="MSZ95" s="381"/>
      <c r="MTH95" s="392"/>
      <c r="MTI95" s="381"/>
      <c r="MTQ95" s="392"/>
      <c r="MTR95" s="381"/>
      <c r="MTZ95" s="392"/>
      <c r="MUA95" s="381"/>
      <c r="MUI95" s="392"/>
      <c r="MUJ95" s="381"/>
      <c r="MUR95" s="392"/>
      <c r="MUS95" s="381"/>
      <c r="MVA95" s="392"/>
      <c r="MVB95" s="381"/>
      <c r="MVJ95" s="392"/>
      <c r="MVK95" s="381"/>
      <c r="MVS95" s="392"/>
      <c r="MVT95" s="381"/>
      <c r="MWB95" s="392"/>
      <c r="MWC95" s="381"/>
      <c r="MWK95" s="392"/>
      <c r="MWL95" s="381"/>
      <c r="MWT95" s="392"/>
      <c r="MWU95" s="381"/>
      <c r="MXC95" s="392"/>
      <c r="MXD95" s="381"/>
      <c r="MXL95" s="392"/>
      <c r="MXM95" s="381"/>
      <c r="MXU95" s="392"/>
      <c r="MXV95" s="381"/>
      <c r="MYD95" s="392"/>
      <c r="MYE95" s="381"/>
      <c r="MYM95" s="392"/>
      <c r="MYN95" s="381"/>
      <c r="MYV95" s="392"/>
      <c r="MYW95" s="381"/>
      <c r="MZE95" s="392"/>
      <c r="MZF95" s="381"/>
      <c r="MZN95" s="392"/>
      <c r="MZO95" s="381"/>
      <c r="MZW95" s="392"/>
      <c r="MZX95" s="381"/>
      <c r="NAF95" s="392"/>
      <c r="NAG95" s="381"/>
      <c r="NAO95" s="392"/>
      <c r="NAP95" s="381"/>
      <c r="NAX95" s="392"/>
      <c r="NAY95" s="381"/>
      <c r="NBG95" s="392"/>
      <c r="NBH95" s="381"/>
      <c r="NBP95" s="392"/>
      <c r="NBQ95" s="381"/>
      <c r="NBY95" s="392"/>
      <c r="NBZ95" s="381"/>
      <c r="NCH95" s="392"/>
      <c r="NCI95" s="381"/>
      <c r="NCQ95" s="392"/>
      <c r="NCR95" s="381"/>
      <c r="NCZ95" s="392"/>
      <c r="NDA95" s="381"/>
      <c r="NDI95" s="392"/>
      <c r="NDJ95" s="381"/>
      <c r="NDR95" s="392"/>
      <c r="NDS95" s="381"/>
      <c r="NEA95" s="392"/>
      <c r="NEB95" s="381"/>
      <c r="NEJ95" s="392"/>
      <c r="NEK95" s="381"/>
      <c r="NES95" s="392"/>
      <c r="NET95" s="381"/>
      <c r="NFB95" s="392"/>
      <c r="NFC95" s="381"/>
      <c r="NFK95" s="392"/>
      <c r="NFL95" s="381"/>
      <c r="NFT95" s="392"/>
      <c r="NFU95" s="381"/>
      <c r="NGC95" s="392"/>
      <c r="NGD95" s="381"/>
      <c r="NGL95" s="392"/>
      <c r="NGM95" s="381"/>
      <c r="NGU95" s="392"/>
      <c r="NGV95" s="381"/>
      <c r="NHD95" s="392"/>
      <c r="NHE95" s="381"/>
      <c r="NHM95" s="392"/>
      <c r="NHN95" s="381"/>
      <c r="NHV95" s="392"/>
      <c r="NHW95" s="381"/>
      <c r="NIE95" s="392"/>
      <c r="NIF95" s="381"/>
      <c r="NIN95" s="392"/>
      <c r="NIO95" s="381"/>
      <c r="NIW95" s="392"/>
      <c r="NIX95" s="381"/>
      <c r="NJF95" s="392"/>
      <c r="NJG95" s="381"/>
      <c r="NJO95" s="392"/>
      <c r="NJP95" s="381"/>
      <c r="NJX95" s="392"/>
      <c r="NJY95" s="381"/>
      <c r="NKG95" s="392"/>
      <c r="NKH95" s="381"/>
      <c r="NKP95" s="392"/>
      <c r="NKQ95" s="381"/>
      <c r="NKY95" s="392"/>
      <c r="NKZ95" s="381"/>
      <c r="NLH95" s="392"/>
      <c r="NLI95" s="381"/>
      <c r="NLQ95" s="392"/>
      <c r="NLR95" s="381"/>
      <c r="NLZ95" s="392"/>
      <c r="NMA95" s="381"/>
      <c r="NMI95" s="392"/>
      <c r="NMJ95" s="381"/>
      <c r="NMR95" s="392"/>
      <c r="NMS95" s="381"/>
      <c r="NNA95" s="392"/>
      <c r="NNB95" s="381"/>
      <c r="NNJ95" s="392"/>
      <c r="NNK95" s="381"/>
      <c r="NNS95" s="392"/>
      <c r="NNT95" s="381"/>
      <c r="NOB95" s="392"/>
      <c r="NOC95" s="381"/>
      <c r="NOK95" s="392"/>
      <c r="NOL95" s="381"/>
      <c r="NOT95" s="392"/>
      <c r="NOU95" s="381"/>
      <c r="NPC95" s="392"/>
      <c r="NPD95" s="381"/>
      <c r="NPL95" s="392"/>
      <c r="NPM95" s="381"/>
      <c r="NPU95" s="392"/>
      <c r="NPV95" s="381"/>
      <c r="NQD95" s="392"/>
      <c r="NQE95" s="381"/>
      <c r="NQM95" s="392"/>
      <c r="NQN95" s="381"/>
      <c r="NQV95" s="392"/>
      <c r="NQW95" s="381"/>
      <c r="NRE95" s="392"/>
      <c r="NRF95" s="381"/>
      <c r="NRN95" s="392"/>
      <c r="NRO95" s="381"/>
      <c r="NRW95" s="392"/>
      <c r="NRX95" s="381"/>
      <c r="NSF95" s="392"/>
      <c r="NSG95" s="381"/>
      <c r="NSO95" s="392"/>
      <c r="NSP95" s="381"/>
      <c r="NSX95" s="392"/>
      <c r="NSY95" s="381"/>
      <c r="NTG95" s="392"/>
      <c r="NTH95" s="381"/>
      <c r="NTP95" s="392"/>
      <c r="NTQ95" s="381"/>
      <c r="NTY95" s="392"/>
      <c r="NTZ95" s="381"/>
      <c r="NUH95" s="392"/>
      <c r="NUI95" s="381"/>
      <c r="NUQ95" s="392"/>
      <c r="NUR95" s="381"/>
      <c r="NUZ95" s="392"/>
      <c r="NVA95" s="381"/>
      <c r="NVI95" s="392"/>
      <c r="NVJ95" s="381"/>
      <c r="NVR95" s="392"/>
      <c r="NVS95" s="381"/>
      <c r="NWA95" s="392"/>
      <c r="NWB95" s="381"/>
      <c r="NWJ95" s="392"/>
      <c r="NWK95" s="381"/>
      <c r="NWS95" s="392"/>
      <c r="NWT95" s="381"/>
      <c r="NXB95" s="392"/>
      <c r="NXC95" s="381"/>
      <c r="NXK95" s="392"/>
      <c r="NXL95" s="381"/>
      <c r="NXT95" s="392"/>
      <c r="NXU95" s="381"/>
      <c r="NYC95" s="392"/>
      <c r="NYD95" s="381"/>
      <c r="NYL95" s="392"/>
      <c r="NYM95" s="381"/>
      <c r="NYU95" s="392"/>
      <c r="NYV95" s="381"/>
      <c r="NZD95" s="392"/>
      <c r="NZE95" s="381"/>
      <c r="NZM95" s="392"/>
      <c r="NZN95" s="381"/>
      <c r="NZV95" s="392"/>
      <c r="NZW95" s="381"/>
      <c r="OAE95" s="392"/>
      <c r="OAF95" s="381"/>
      <c r="OAN95" s="392"/>
      <c r="OAO95" s="381"/>
      <c r="OAW95" s="392"/>
      <c r="OAX95" s="381"/>
      <c r="OBF95" s="392"/>
      <c r="OBG95" s="381"/>
      <c r="OBO95" s="392"/>
      <c r="OBP95" s="381"/>
      <c r="OBX95" s="392"/>
      <c r="OBY95" s="381"/>
      <c r="OCG95" s="392"/>
      <c r="OCH95" s="381"/>
      <c r="OCP95" s="392"/>
      <c r="OCQ95" s="381"/>
      <c r="OCY95" s="392"/>
      <c r="OCZ95" s="381"/>
      <c r="ODH95" s="392"/>
      <c r="ODI95" s="381"/>
      <c r="ODQ95" s="392"/>
      <c r="ODR95" s="381"/>
      <c r="ODZ95" s="392"/>
      <c r="OEA95" s="381"/>
      <c r="OEI95" s="392"/>
      <c r="OEJ95" s="381"/>
      <c r="OER95" s="392"/>
      <c r="OES95" s="381"/>
      <c r="OFA95" s="392"/>
      <c r="OFB95" s="381"/>
      <c r="OFJ95" s="392"/>
      <c r="OFK95" s="381"/>
      <c r="OFS95" s="392"/>
      <c r="OFT95" s="381"/>
      <c r="OGB95" s="392"/>
      <c r="OGC95" s="381"/>
      <c r="OGK95" s="392"/>
      <c r="OGL95" s="381"/>
      <c r="OGT95" s="392"/>
      <c r="OGU95" s="381"/>
      <c r="OHC95" s="392"/>
      <c r="OHD95" s="381"/>
      <c r="OHL95" s="392"/>
      <c r="OHM95" s="381"/>
      <c r="OHU95" s="392"/>
      <c r="OHV95" s="381"/>
      <c r="OID95" s="392"/>
      <c r="OIE95" s="381"/>
      <c r="OIM95" s="392"/>
      <c r="OIN95" s="381"/>
      <c r="OIV95" s="392"/>
      <c r="OIW95" s="381"/>
      <c r="OJE95" s="392"/>
      <c r="OJF95" s="381"/>
      <c r="OJN95" s="392"/>
      <c r="OJO95" s="381"/>
      <c r="OJW95" s="392"/>
      <c r="OJX95" s="381"/>
      <c r="OKF95" s="392"/>
      <c r="OKG95" s="381"/>
      <c r="OKO95" s="392"/>
      <c r="OKP95" s="381"/>
      <c r="OKX95" s="392"/>
      <c r="OKY95" s="381"/>
      <c r="OLG95" s="392"/>
      <c r="OLH95" s="381"/>
      <c r="OLP95" s="392"/>
      <c r="OLQ95" s="381"/>
      <c r="OLY95" s="392"/>
      <c r="OLZ95" s="381"/>
      <c r="OMH95" s="392"/>
      <c r="OMI95" s="381"/>
      <c r="OMQ95" s="392"/>
      <c r="OMR95" s="381"/>
      <c r="OMZ95" s="392"/>
      <c r="ONA95" s="381"/>
      <c r="ONI95" s="392"/>
      <c r="ONJ95" s="381"/>
      <c r="ONR95" s="392"/>
      <c r="ONS95" s="381"/>
      <c r="OOA95" s="392"/>
      <c r="OOB95" s="381"/>
      <c r="OOJ95" s="392"/>
      <c r="OOK95" s="381"/>
      <c r="OOS95" s="392"/>
      <c r="OOT95" s="381"/>
      <c r="OPB95" s="392"/>
      <c r="OPC95" s="381"/>
      <c r="OPK95" s="392"/>
      <c r="OPL95" s="381"/>
      <c r="OPT95" s="392"/>
      <c r="OPU95" s="381"/>
      <c r="OQC95" s="392"/>
      <c r="OQD95" s="381"/>
      <c r="OQL95" s="392"/>
      <c r="OQM95" s="381"/>
      <c r="OQU95" s="392"/>
      <c r="OQV95" s="381"/>
      <c r="ORD95" s="392"/>
      <c r="ORE95" s="381"/>
      <c r="ORM95" s="392"/>
      <c r="ORN95" s="381"/>
      <c r="ORV95" s="392"/>
      <c r="ORW95" s="381"/>
      <c r="OSE95" s="392"/>
      <c r="OSF95" s="381"/>
      <c r="OSN95" s="392"/>
      <c r="OSO95" s="381"/>
      <c r="OSW95" s="392"/>
      <c r="OSX95" s="381"/>
      <c r="OTF95" s="392"/>
      <c r="OTG95" s="381"/>
      <c r="OTO95" s="392"/>
      <c r="OTP95" s="381"/>
      <c r="OTX95" s="392"/>
      <c r="OTY95" s="381"/>
      <c r="OUG95" s="392"/>
      <c r="OUH95" s="381"/>
      <c r="OUP95" s="392"/>
      <c r="OUQ95" s="381"/>
      <c r="OUY95" s="392"/>
      <c r="OUZ95" s="381"/>
      <c r="OVH95" s="392"/>
      <c r="OVI95" s="381"/>
      <c r="OVQ95" s="392"/>
      <c r="OVR95" s="381"/>
      <c r="OVZ95" s="392"/>
      <c r="OWA95" s="381"/>
      <c r="OWI95" s="392"/>
      <c r="OWJ95" s="381"/>
      <c r="OWR95" s="392"/>
      <c r="OWS95" s="381"/>
      <c r="OXA95" s="392"/>
      <c r="OXB95" s="381"/>
      <c r="OXJ95" s="392"/>
      <c r="OXK95" s="381"/>
      <c r="OXS95" s="392"/>
      <c r="OXT95" s="381"/>
      <c r="OYB95" s="392"/>
      <c r="OYC95" s="381"/>
      <c r="OYK95" s="392"/>
      <c r="OYL95" s="381"/>
      <c r="OYT95" s="392"/>
      <c r="OYU95" s="381"/>
      <c r="OZC95" s="392"/>
      <c r="OZD95" s="381"/>
      <c r="OZL95" s="392"/>
      <c r="OZM95" s="381"/>
      <c r="OZU95" s="392"/>
      <c r="OZV95" s="381"/>
      <c r="PAD95" s="392"/>
      <c r="PAE95" s="381"/>
      <c r="PAM95" s="392"/>
      <c r="PAN95" s="381"/>
      <c r="PAV95" s="392"/>
      <c r="PAW95" s="381"/>
      <c r="PBE95" s="392"/>
      <c r="PBF95" s="381"/>
      <c r="PBN95" s="392"/>
      <c r="PBO95" s="381"/>
      <c r="PBW95" s="392"/>
      <c r="PBX95" s="381"/>
      <c r="PCF95" s="392"/>
      <c r="PCG95" s="381"/>
      <c r="PCO95" s="392"/>
      <c r="PCP95" s="381"/>
      <c r="PCX95" s="392"/>
      <c r="PCY95" s="381"/>
      <c r="PDG95" s="392"/>
      <c r="PDH95" s="381"/>
      <c r="PDP95" s="392"/>
      <c r="PDQ95" s="381"/>
      <c r="PDY95" s="392"/>
      <c r="PDZ95" s="381"/>
      <c r="PEH95" s="392"/>
      <c r="PEI95" s="381"/>
      <c r="PEQ95" s="392"/>
      <c r="PER95" s="381"/>
      <c r="PEZ95" s="392"/>
      <c r="PFA95" s="381"/>
      <c r="PFI95" s="392"/>
      <c r="PFJ95" s="381"/>
      <c r="PFR95" s="392"/>
      <c r="PFS95" s="381"/>
      <c r="PGA95" s="392"/>
      <c r="PGB95" s="381"/>
      <c r="PGJ95" s="392"/>
      <c r="PGK95" s="381"/>
      <c r="PGS95" s="392"/>
      <c r="PGT95" s="381"/>
      <c r="PHB95" s="392"/>
      <c r="PHC95" s="381"/>
      <c r="PHK95" s="392"/>
      <c r="PHL95" s="381"/>
      <c r="PHT95" s="392"/>
      <c r="PHU95" s="381"/>
      <c r="PIC95" s="392"/>
      <c r="PID95" s="381"/>
      <c r="PIL95" s="392"/>
      <c r="PIM95" s="381"/>
      <c r="PIU95" s="392"/>
      <c r="PIV95" s="381"/>
      <c r="PJD95" s="392"/>
      <c r="PJE95" s="381"/>
      <c r="PJM95" s="392"/>
      <c r="PJN95" s="381"/>
      <c r="PJV95" s="392"/>
      <c r="PJW95" s="381"/>
      <c r="PKE95" s="392"/>
      <c r="PKF95" s="381"/>
      <c r="PKN95" s="392"/>
      <c r="PKO95" s="381"/>
      <c r="PKW95" s="392"/>
      <c r="PKX95" s="381"/>
      <c r="PLF95" s="392"/>
      <c r="PLG95" s="381"/>
      <c r="PLO95" s="392"/>
      <c r="PLP95" s="381"/>
      <c r="PLX95" s="392"/>
      <c r="PLY95" s="381"/>
      <c r="PMG95" s="392"/>
      <c r="PMH95" s="381"/>
      <c r="PMP95" s="392"/>
      <c r="PMQ95" s="381"/>
      <c r="PMY95" s="392"/>
      <c r="PMZ95" s="381"/>
      <c r="PNH95" s="392"/>
      <c r="PNI95" s="381"/>
      <c r="PNQ95" s="392"/>
      <c r="PNR95" s="381"/>
      <c r="PNZ95" s="392"/>
      <c r="POA95" s="381"/>
      <c r="POI95" s="392"/>
      <c r="POJ95" s="381"/>
      <c r="POR95" s="392"/>
      <c r="POS95" s="381"/>
      <c r="PPA95" s="392"/>
      <c r="PPB95" s="381"/>
      <c r="PPJ95" s="392"/>
      <c r="PPK95" s="381"/>
      <c r="PPS95" s="392"/>
      <c r="PPT95" s="381"/>
      <c r="PQB95" s="392"/>
      <c r="PQC95" s="381"/>
      <c r="PQK95" s="392"/>
      <c r="PQL95" s="381"/>
      <c r="PQT95" s="392"/>
      <c r="PQU95" s="381"/>
      <c r="PRC95" s="392"/>
      <c r="PRD95" s="381"/>
      <c r="PRL95" s="392"/>
      <c r="PRM95" s="381"/>
      <c r="PRU95" s="392"/>
      <c r="PRV95" s="381"/>
      <c r="PSD95" s="392"/>
      <c r="PSE95" s="381"/>
      <c r="PSM95" s="392"/>
      <c r="PSN95" s="381"/>
      <c r="PSV95" s="392"/>
      <c r="PSW95" s="381"/>
      <c r="PTE95" s="392"/>
      <c r="PTF95" s="381"/>
      <c r="PTN95" s="392"/>
      <c r="PTO95" s="381"/>
      <c r="PTW95" s="392"/>
      <c r="PTX95" s="381"/>
      <c r="PUF95" s="392"/>
      <c r="PUG95" s="381"/>
      <c r="PUO95" s="392"/>
      <c r="PUP95" s="381"/>
      <c r="PUX95" s="392"/>
      <c r="PUY95" s="381"/>
      <c r="PVG95" s="392"/>
      <c r="PVH95" s="381"/>
      <c r="PVP95" s="392"/>
      <c r="PVQ95" s="381"/>
      <c r="PVY95" s="392"/>
      <c r="PVZ95" s="381"/>
      <c r="PWH95" s="392"/>
      <c r="PWI95" s="381"/>
      <c r="PWQ95" s="392"/>
      <c r="PWR95" s="381"/>
      <c r="PWZ95" s="392"/>
      <c r="PXA95" s="381"/>
      <c r="PXI95" s="392"/>
      <c r="PXJ95" s="381"/>
      <c r="PXR95" s="392"/>
      <c r="PXS95" s="381"/>
      <c r="PYA95" s="392"/>
      <c r="PYB95" s="381"/>
      <c r="PYJ95" s="392"/>
      <c r="PYK95" s="381"/>
      <c r="PYS95" s="392"/>
      <c r="PYT95" s="381"/>
      <c r="PZB95" s="392"/>
      <c r="PZC95" s="381"/>
      <c r="PZK95" s="392"/>
      <c r="PZL95" s="381"/>
      <c r="PZT95" s="392"/>
      <c r="PZU95" s="381"/>
      <c r="QAC95" s="392"/>
      <c r="QAD95" s="381"/>
      <c r="QAL95" s="392"/>
      <c r="QAM95" s="381"/>
      <c r="QAU95" s="392"/>
      <c r="QAV95" s="381"/>
      <c r="QBD95" s="392"/>
      <c r="QBE95" s="381"/>
      <c r="QBM95" s="392"/>
      <c r="QBN95" s="381"/>
      <c r="QBV95" s="392"/>
      <c r="QBW95" s="381"/>
      <c r="QCE95" s="392"/>
      <c r="QCF95" s="381"/>
      <c r="QCN95" s="392"/>
      <c r="QCO95" s="381"/>
      <c r="QCW95" s="392"/>
      <c r="QCX95" s="381"/>
      <c r="QDF95" s="392"/>
      <c r="QDG95" s="381"/>
      <c r="QDO95" s="392"/>
      <c r="QDP95" s="381"/>
      <c r="QDX95" s="392"/>
      <c r="QDY95" s="381"/>
      <c r="QEG95" s="392"/>
      <c r="QEH95" s="381"/>
      <c r="QEP95" s="392"/>
      <c r="QEQ95" s="381"/>
      <c r="QEY95" s="392"/>
      <c r="QEZ95" s="381"/>
      <c r="QFH95" s="392"/>
      <c r="QFI95" s="381"/>
      <c r="QFQ95" s="392"/>
      <c r="QFR95" s="381"/>
      <c r="QFZ95" s="392"/>
      <c r="QGA95" s="381"/>
      <c r="QGI95" s="392"/>
      <c r="QGJ95" s="381"/>
      <c r="QGR95" s="392"/>
      <c r="QGS95" s="381"/>
      <c r="QHA95" s="392"/>
      <c r="QHB95" s="381"/>
      <c r="QHJ95" s="392"/>
      <c r="QHK95" s="381"/>
      <c r="QHS95" s="392"/>
      <c r="QHT95" s="381"/>
      <c r="QIB95" s="392"/>
      <c r="QIC95" s="381"/>
      <c r="QIK95" s="392"/>
      <c r="QIL95" s="381"/>
      <c r="QIT95" s="392"/>
      <c r="QIU95" s="381"/>
      <c r="QJC95" s="392"/>
      <c r="QJD95" s="381"/>
      <c r="QJL95" s="392"/>
      <c r="QJM95" s="381"/>
      <c r="QJU95" s="392"/>
      <c r="QJV95" s="381"/>
      <c r="QKD95" s="392"/>
      <c r="QKE95" s="381"/>
      <c r="QKM95" s="392"/>
      <c r="QKN95" s="381"/>
      <c r="QKV95" s="392"/>
      <c r="QKW95" s="381"/>
      <c r="QLE95" s="392"/>
      <c r="QLF95" s="381"/>
      <c r="QLN95" s="392"/>
      <c r="QLO95" s="381"/>
      <c r="QLW95" s="392"/>
      <c r="QLX95" s="381"/>
      <c r="QMF95" s="392"/>
      <c r="QMG95" s="381"/>
      <c r="QMO95" s="392"/>
      <c r="QMP95" s="381"/>
      <c r="QMX95" s="392"/>
      <c r="QMY95" s="381"/>
      <c r="QNG95" s="392"/>
      <c r="QNH95" s="381"/>
      <c r="QNP95" s="392"/>
      <c r="QNQ95" s="381"/>
      <c r="QNY95" s="392"/>
      <c r="QNZ95" s="381"/>
      <c r="QOH95" s="392"/>
      <c r="QOI95" s="381"/>
      <c r="QOQ95" s="392"/>
      <c r="QOR95" s="381"/>
      <c r="QOZ95" s="392"/>
      <c r="QPA95" s="381"/>
      <c r="QPI95" s="392"/>
      <c r="QPJ95" s="381"/>
      <c r="QPR95" s="392"/>
      <c r="QPS95" s="381"/>
      <c r="QQA95" s="392"/>
      <c r="QQB95" s="381"/>
      <c r="QQJ95" s="392"/>
      <c r="QQK95" s="381"/>
      <c r="QQS95" s="392"/>
      <c r="QQT95" s="381"/>
      <c r="QRB95" s="392"/>
      <c r="QRC95" s="381"/>
      <c r="QRK95" s="392"/>
      <c r="QRL95" s="381"/>
      <c r="QRT95" s="392"/>
      <c r="QRU95" s="381"/>
      <c r="QSC95" s="392"/>
      <c r="QSD95" s="381"/>
      <c r="QSL95" s="392"/>
      <c r="QSM95" s="381"/>
      <c r="QSU95" s="392"/>
      <c r="QSV95" s="381"/>
      <c r="QTD95" s="392"/>
      <c r="QTE95" s="381"/>
      <c r="QTM95" s="392"/>
      <c r="QTN95" s="381"/>
      <c r="QTV95" s="392"/>
      <c r="QTW95" s="381"/>
      <c r="QUE95" s="392"/>
      <c r="QUF95" s="381"/>
      <c r="QUN95" s="392"/>
      <c r="QUO95" s="381"/>
      <c r="QUW95" s="392"/>
      <c r="QUX95" s="381"/>
      <c r="QVF95" s="392"/>
      <c r="QVG95" s="381"/>
      <c r="QVO95" s="392"/>
      <c r="QVP95" s="381"/>
      <c r="QVX95" s="392"/>
      <c r="QVY95" s="381"/>
      <c r="QWG95" s="392"/>
      <c r="QWH95" s="381"/>
      <c r="QWP95" s="392"/>
      <c r="QWQ95" s="381"/>
      <c r="QWY95" s="392"/>
      <c r="QWZ95" s="381"/>
      <c r="QXH95" s="392"/>
      <c r="QXI95" s="381"/>
      <c r="QXQ95" s="392"/>
      <c r="QXR95" s="381"/>
      <c r="QXZ95" s="392"/>
      <c r="QYA95" s="381"/>
      <c r="QYI95" s="392"/>
      <c r="QYJ95" s="381"/>
      <c r="QYR95" s="392"/>
      <c r="QYS95" s="381"/>
      <c r="QZA95" s="392"/>
      <c r="QZB95" s="381"/>
      <c r="QZJ95" s="392"/>
      <c r="QZK95" s="381"/>
      <c r="QZS95" s="392"/>
      <c r="QZT95" s="381"/>
      <c r="RAB95" s="392"/>
      <c r="RAC95" s="381"/>
      <c r="RAK95" s="392"/>
      <c r="RAL95" s="381"/>
      <c r="RAT95" s="392"/>
      <c r="RAU95" s="381"/>
      <c r="RBC95" s="392"/>
      <c r="RBD95" s="381"/>
      <c r="RBL95" s="392"/>
      <c r="RBM95" s="381"/>
      <c r="RBU95" s="392"/>
      <c r="RBV95" s="381"/>
      <c r="RCD95" s="392"/>
      <c r="RCE95" s="381"/>
      <c r="RCM95" s="392"/>
      <c r="RCN95" s="381"/>
      <c r="RCV95" s="392"/>
      <c r="RCW95" s="381"/>
      <c r="RDE95" s="392"/>
      <c r="RDF95" s="381"/>
      <c r="RDN95" s="392"/>
      <c r="RDO95" s="381"/>
      <c r="RDW95" s="392"/>
      <c r="RDX95" s="381"/>
      <c r="REF95" s="392"/>
      <c r="REG95" s="381"/>
      <c r="REO95" s="392"/>
      <c r="REP95" s="381"/>
      <c r="REX95" s="392"/>
      <c r="REY95" s="381"/>
      <c r="RFG95" s="392"/>
      <c r="RFH95" s="381"/>
      <c r="RFP95" s="392"/>
      <c r="RFQ95" s="381"/>
      <c r="RFY95" s="392"/>
      <c r="RFZ95" s="381"/>
      <c r="RGH95" s="392"/>
      <c r="RGI95" s="381"/>
      <c r="RGQ95" s="392"/>
      <c r="RGR95" s="381"/>
      <c r="RGZ95" s="392"/>
      <c r="RHA95" s="381"/>
      <c r="RHI95" s="392"/>
      <c r="RHJ95" s="381"/>
      <c r="RHR95" s="392"/>
      <c r="RHS95" s="381"/>
      <c r="RIA95" s="392"/>
      <c r="RIB95" s="381"/>
      <c r="RIJ95" s="392"/>
      <c r="RIK95" s="381"/>
      <c r="RIS95" s="392"/>
      <c r="RIT95" s="381"/>
      <c r="RJB95" s="392"/>
      <c r="RJC95" s="381"/>
      <c r="RJK95" s="392"/>
      <c r="RJL95" s="381"/>
      <c r="RJT95" s="392"/>
      <c r="RJU95" s="381"/>
      <c r="RKC95" s="392"/>
      <c r="RKD95" s="381"/>
      <c r="RKL95" s="392"/>
      <c r="RKM95" s="381"/>
      <c r="RKU95" s="392"/>
      <c r="RKV95" s="381"/>
      <c r="RLD95" s="392"/>
      <c r="RLE95" s="381"/>
      <c r="RLM95" s="392"/>
      <c r="RLN95" s="381"/>
      <c r="RLV95" s="392"/>
      <c r="RLW95" s="381"/>
      <c r="RME95" s="392"/>
      <c r="RMF95" s="381"/>
      <c r="RMN95" s="392"/>
      <c r="RMO95" s="381"/>
      <c r="RMW95" s="392"/>
      <c r="RMX95" s="381"/>
      <c r="RNF95" s="392"/>
      <c r="RNG95" s="381"/>
      <c r="RNO95" s="392"/>
      <c r="RNP95" s="381"/>
      <c r="RNX95" s="392"/>
      <c r="RNY95" s="381"/>
      <c r="ROG95" s="392"/>
      <c r="ROH95" s="381"/>
      <c r="ROP95" s="392"/>
      <c r="ROQ95" s="381"/>
      <c r="ROY95" s="392"/>
      <c r="ROZ95" s="381"/>
      <c r="RPH95" s="392"/>
      <c r="RPI95" s="381"/>
      <c r="RPQ95" s="392"/>
      <c r="RPR95" s="381"/>
      <c r="RPZ95" s="392"/>
      <c r="RQA95" s="381"/>
      <c r="RQI95" s="392"/>
      <c r="RQJ95" s="381"/>
      <c r="RQR95" s="392"/>
      <c r="RQS95" s="381"/>
      <c r="RRA95" s="392"/>
      <c r="RRB95" s="381"/>
      <c r="RRJ95" s="392"/>
      <c r="RRK95" s="381"/>
      <c r="RRS95" s="392"/>
      <c r="RRT95" s="381"/>
      <c r="RSB95" s="392"/>
      <c r="RSC95" s="381"/>
      <c r="RSK95" s="392"/>
      <c r="RSL95" s="381"/>
      <c r="RST95" s="392"/>
      <c r="RSU95" s="381"/>
      <c r="RTC95" s="392"/>
      <c r="RTD95" s="381"/>
      <c r="RTL95" s="392"/>
      <c r="RTM95" s="381"/>
      <c r="RTU95" s="392"/>
      <c r="RTV95" s="381"/>
      <c r="RUD95" s="392"/>
      <c r="RUE95" s="381"/>
      <c r="RUM95" s="392"/>
      <c r="RUN95" s="381"/>
      <c r="RUV95" s="392"/>
      <c r="RUW95" s="381"/>
      <c r="RVE95" s="392"/>
      <c r="RVF95" s="381"/>
      <c r="RVN95" s="392"/>
      <c r="RVO95" s="381"/>
      <c r="RVW95" s="392"/>
      <c r="RVX95" s="381"/>
      <c r="RWF95" s="392"/>
      <c r="RWG95" s="381"/>
      <c r="RWO95" s="392"/>
      <c r="RWP95" s="381"/>
      <c r="RWX95" s="392"/>
      <c r="RWY95" s="381"/>
      <c r="RXG95" s="392"/>
      <c r="RXH95" s="381"/>
      <c r="RXP95" s="392"/>
      <c r="RXQ95" s="381"/>
      <c r="RXY95" s="392"/>
      <c r="RXZ95" s="381"/>
      <c r="RYH95" s="392"/>
      <c r="RYI95" s="381"/>
      <c r="RYQ95" s="392"/>
      <c r="RYR95" s="381"/>
      <c r="RYZ95" s="392"/>
      <c r="RZA95" s="381"/>
      <c r="RZI95" s="392"/>
      <c r="RZJ95" s="381"/>
      <c r="RZR95" s="392"/>
      <c r="RZS95" s="381"/>
      <c r="SAA95" s="392"/>
      <c r="SAB95" s="381"/>
      <c r="SAJ95" s="392"/>
      <c r="SAK95" s="381"/>
      <c r="SAS95" s="392"/>
      <c r="SAT95" s="381"/>
      <c r="SBB95" s="392"/>
      <c r="SBC95" s="381"/>
      <c r="SBK95" s="392"/>
      <c r="SBL95" s="381"/>
      <c r="SBT95" s="392"/>
      <c r="SBU95" s="381"/>
      <c r="SCC95" s="392"/>
      <c r="SCD95" s="381"/>
      <c r="SCL95" s="392"/>
      <c r="SCM95" s="381"/>
      <c r="SCU95" s="392"/>
      <c r="SCV95" s="381"/>
      <c r="SDD95" s="392"/>
      <c r="SDE95" s="381"/>
      <c r="SDM95" s="392"/>
      <c r="SDN95" s="381"/>
      <c r="SDV95" s="392"/>
      <c r="SDW95" s="381"/>
      <c r="SEE95" s="392"/>
      <c r="SEF95" s="381"/>
      <c r="SEN95" s="392"/>
      <c r="SEO95" s="381"/>
      <c r="SEW95" s="392"/>
      <c r="SEX95" s="381"/>
      <c r="SFF95" s="392"/>
      <c r="SFG95" s="381"/>
      <c r="SFO95" s="392"/>
      <c r="SFP95" s="381"/>
      <c r="SFX95" s="392"/>
      <c r="SFY95" s="381"/>
      <c r="SGG95" s="392"/>
      <c r="SGH95" s="381"/>
      <c r="SGP95" s="392"/>
      <c r="SGQ95" s="381"/>
      <c r="SGY95" s="392"/>
      <c r="SGZ95" s="381"/>
      <c r="SHH95" s="392"/>
      <c r="SHI95" s="381"/>
      <c r="SHQ95" s="392"/>
      <c r="SHR95" s="381"/>
      <c r="SHZ95" s="392"/>
      <c r="SIA95" s="381"/>
      <c r="SII95" s="392"/>
      <c r="SIJ95" s="381"/>
      <c r="SIR95" s="392"/>
      <c r="SIS95" s="381"/>
      <c r="SJA95" s="392"/>
      <c r="SJB95" s="381"/>
      <c r="SJJ95" s="392"/>
      <c r="SJK95" s="381"/>
      <c r="SJS95" s="392"/>
      <c r="SJT95" s="381"/>
      <c r="SKB95" s="392"/>
      <c r="SKC95" s="381"/>
      <c r="SKK95" s="392"/>
      <c r="SKL95" s="381"/>
      <c r="SKT95" s="392"/>
      <c r="SKU95" s="381"/>
      <c r="SLC95" s="392"/>
      <c r="SLD95" s="381"/>
      <c r="SLL95" s="392"/>
      <c r="SLM95" s="381"/>
      <c r="SLU95" s="392"/>
      <c r="SLV95" s="381"/>
      <c r="SMD95" s="392"/>
      <c r="SME95" s="381"/>
      <c r="SMM95" s="392"/>
      <c r="SMN95" s="381"/>
      <c r="SMV95" s="392"/>
      <c r="SMW95" s="381"/>
      <c r="SNE95" s="392"/>
      <c r="SNF95" s="381"/>
      <c r="SNN95" s="392"/>
      <c r="SNO95" s="381"/>
      <c r="SNW95" s="392"/>
      <c r="SNX95" s="381"/>
      <c r="SOF95" s="392"/>
      <c r="SOG95" s="381"/>
      <c r="SOO95" s="392"/>
      <c r="SOP95" s="381"/>
      <c r="SOX95" s="392"/>
      <c r="SOY95" s="381"/>
      <c r="SPG95" s="392"/>
      <c r="SPH95" s="381"/>
      <c r="SPP95" s="392"/>
      <c r="SPQ95" s="381"/>
      <c r="SPY95" s="392"/>
      <c r="SPZ95" s="381"/>
      <c r="SQH95" s="392"/>
      <c r="SQI95" s="381"/>
      <c r="SQQ95" s="392"/>
      <c r="SQR95" s="381"/>
      <c r="SQZ95" s="392"/>
      <c r="SRA95" s="381"/>
      <c r="SRI95" s="392"/>
      <c r="SRJ95" s="381"/>
      <c r="SRR95" s="392"/>
      <c r="SRS95" s="381"/>
      <c r="SSA95" s="392"/>
      <c r="SSB95" s="381"/>
      <c r="SSJ95" s="392"/>
      <c r="SSK95" s="381"/>
      <c r="SSS95" s="392"/>
      <c r="SST95" s="381"/>
      <c r="STB95" s="392"/>
      <c r="STC95" s="381"/>
      <c r="STK95" s="392"/>
      <c r="STL95" s="381"/>
      <c r="STT95" s="392"/>
      <c r="STU95" s="381"/>
      <c r="SUC95" s="392"/>
      <c r="SUD95" s="381"/>
      <c r="SUL95" s="392"/>
      <c r="SUM95" s="381"/>
      <c r="SUU95" s="392"/>
      <c r="SUV95" s="381"/>
      <c r="SVD95" s="392"/>
      <c r="SVE95" s="381"/>
      <c r="SVM95" s="392"/>
      <c r="SVN95" s="381"/>
      <c r="SVV95" s="392"/>
      <c r="SVW95" s="381"/>
      <c r="SWE95" s="392"/>
      <c r="SWF95" s="381"/>
      <c r="SWN95" s="392"/>
      <c r="SWO95" s="381"/>
      <c r="SWW95" s="392"/>
      <c r="SWX95" s="381"/>
      <c r="SXF95" s="392"/>
      <c r="SXG95" s="381"/>
      <c r="SXO95" s="392"/>
      <c r="SXP95" s="381"/>
      <c r="SXX95" s="392"/>
      <c r="SXY95" s="381"/>
      <c r="SYG95" s="392"/>
      <c r="SYH95" s="381"/>
      <c r="SYP95" s="392"/>
      <c r="SYQ95" s="381"/>
      <c r="SYY95" s="392"/>
      <c r="SYZ95" s="381"/>
      <c r="SZH95" s="392"/>
      <c r="SZI95" s="381"/>
      <c r="SZQ95" s="392"/>
      <c r="SZR95" s="381"/>
      <c r="SZZ95" s="392"/>
      <c r="TAA95" s="381"/>
      <c r="TAI95" s="392"/>
      <c r="TAJ95" s="381"/>
      <c r="TAR95" s="392"/>
      <c r="TAS95" s="381"/>
      <c r="TBA95" s="392"/>
      <c r="TBB95" s="381"/>
      <c r="TBJ95" s="392"/>
      <c r="TBK95" s="381"/>
      <c r="TBS95" s="392"/>
      <c r="TBT95" s="381"/>
      <c r="TCB95" s="392"/>
      <c r="TCC95" s="381"/>
      <c r="TCK95" s="392"/>
      <c r="TCL95" s="381"/>
      <c r="TCT95" s="392"/>
      <c r="TCU95" s="381"/>
      <c r="TDC95" s="392"/>
      <c r="TDD95" s="381"/>
      <c r="TDL95" s="392"/>
      <c r="TDM95" s="381"/>
      <c r="TDU95" s="392"/>
      <c r="TDV95" s="381"/>
      <c r="TED95" s="392"/>
      <c r="TEE95" s="381"/>
      <c r="TEM95" s="392"/>
      <c r="TEN95" s="381"/>
      <c r="TEV95" s="392"/>
      <c r="TEW95" s="381"/>
      <c r="TFE95" s="392"/>
      <c r="TFF95" s="381"/>
      <c r="TFN95" s="392"/>
      <c r="TFO95" s="381"/>
      <c r="TFW95" s="392"/>
      <c r="TFX95" s="381"/>
      <c r="TGF95" s="392"/>
      <c r="TGG95" s="381"/>
      <c r="TGO95" s="392"/>
      <c r="TGP95" s="381"/>
      <c r="TGX95" s="392"/>
      <c r="TGY95" s="381"/>
      <c r="THG95" s="392"/>
      <c r="THH95" s="381"/>
      <c r="THP95" s="392"/>
      <c r="THQ95" s="381"/>
      <c r="THY95" s="392"/>
      <c r="THZ95" s="381"/>
      <c r="TIH95" s="392"/>
      <c r="TII95" s="381"/>
      <c r="TIQ95" s="392"/>
      <c r="TIR95" s="381"/>
      <c r="TIZ95" s="392"/>
      <c r="TJA95" s="381"/>
      <c r="TJI95" s="392"/>
      <c r="TJJ95" s="381"/>
      <c r="TJR95" s="392"/>
      <c r="TJS95" s="381"/>
      <c r="TKA95" s="392"/>
      <c r="TKB95" s="381"/>
      <c r="TKJ95" s="392"/>
      <c r="TKK95" s="381"/>
      <c r="TKS95" s="392"/>
      <c r="TKT95" s="381"/>
      <c r="TLB95" s="392"/>
      <c r="TLC95" s="381"/>
      <c r="TLK95" s="392"/>
      <c r="TLL95" s="381"/>
      <c r="TLT95" s="392"/>
      <c r="TLU95" s="381"/>
      <c r="TMC95" s="392"/>
      <c r="TMD95" s="381"/>
      <c r="TML95" s="392"/>
      <c r="TMM95" s="381"/>
      <c r="TMU95" s="392"/>
      <c r="TMV95" s="381"/>
      <c r="TND95" s="392"/>
      <c r="TNE95" s="381"/>
      <c r="TNM95" s="392"/>
      <c r="TNN95" s="381"/>
      <c r="TNV95" s="392"/>
      <c r="TNW95" s="381"/>
      <c r="TOE95" s="392"/>
      <c r="TOF95" s="381"/>
      <c r="TON95" s="392"/>
      <c r="TOO95" s="381"/>
      <c r="TOW95" s="392"/>
      <c r="TOX95" s="381"/>
      <c r="TPF95" s="392"/>
      <c r="TPG95" s="381"/>
      <c r="TPO95" s="392"/>
      <c r="TPP95" s="381"/>
      <c r="TPX95" s="392"/>
      <c r="TPY95" s="381"/>
      <c r="TQG95" s="392"/>
      <c r="TQH95" s="381"/>
      <c r="TQP95" s="392"/>
      <c r="TQQ95" s="381"/>
      <c r="TQY95" s="392"/>
      <c r="TQZ95" s="381"/>
      <c r="TRH95" s="392"/>
      <c r="TRI95" s="381"/>
      <c r="TRQ95" s="392"/>
      <c r="TRR95" s="381"/>
      <c r="TRZ95" s="392"/>
      <c r="TSA95" s="381"/>
      <c r="TSI95" s="392"/>
      <c r="TSJ95" s="381"/>
      <c r="TSR95" s="392"/>
      <c r="TSS95" s="381"/>
      <c r="TTA95" s="392"/>
      <c r="TTB95" s="381"/>
      <c r="TTJ95" s="392"/>
      <c r="TTK95" s="381"/>
      <c r="TTS95" s="392"/>
      <c r="TTT95" s="381"/>
      <c r="TUB95" s="392"/>
      <c r="TUC95" s="381"/>
      <c r="TUK95" s="392"/>
      <c r="TUL95" s="381"/>
      <c r="TUT95" s="392"/>
      <c r="TUU95" s="381"/>
      <c r="TVC95" s="392"/>
      <c r="TVD95" s="381"/>
      <c r="TVL95" s="392"/>
      <c r="TVM95" s="381"/>
      <c r="TVU95" s="392"/>
      <c r="TVV95" s="381"/>
      <c r="TWD95" s="392"/>
      <c r="TWE95" s="381"/>
      <c r="TWM95" s="392"/>
      <c r="TWN95" s="381"/>
      <c r="TWV95" s="392"/>
      <c r="TWW95" s="381"/>
      <c r="TXE95" s="392"/>
      <c r="TXF95" s="381"/>
      <c r="TXN95" s="392"/>
      <c r="TXO95" s="381"/>
      <c r="TXW95" s="392"/>
      <c r="TXX95" s="381"/>
      <c r="TYF95" s="392"/>
      <c r="TYG95" s="381"/>
      <c r="TYO95" s="392"/>
      <c r="TYP95" s="381"/>
      <c r="TYX95" s="392"/>
      <c r="TYY95" s="381"/>
      <c r="TZG95" s="392"/>
      <c r="TZH95" s="381"/>
      <c r="TZP95" s="392"/>
      <c r="TZQ95" s="381"/>
      <c r="TZY95" s="392"/>
      <c r="TZZ95" s="381"/>
      <c r="UAH95" s="392"/>
      <c r="UAI95" s="381"/>
      <c r="UAQ95" s="392"/>
      <c r="UAR95" s="381"/>
      <c r="UAZ95" s="392"/>
      <c r="UBA95" s="381"/>
      <c r="UBI95" s="392"/>
      <c r="UBJ95" s="381"/>
      <c r="UBR95" s="392"/>
      <c r="UBS95" s="381"/>
      <c r="UCA95" s="392"/>
      <c r="UCB95" s="381"/>
      <c r="UCJ95" s="392"/>
      <c r="UCK95" s="381"/>
      <c r="UCS95" s="392"/>
      <c r="UCT95" s="381"/>
      <c r="UDB95" s="392"/>
      <c r="UDC95" s="381"/>
      <c r="UDK95" s="392"/>
      <c r="UDL95" s="381"/>
      <c r="UDT95" s="392"/>
      <c r="UDU95" s="381"/>
      <c r="UEC95" s="392"/>
      <c r="UED95" s="381"/>
      <c r="UEL95" s="392"/>
      <c r="UEM95" s="381"/>
      <c r="UEU95" s="392"/>
      <c r="UEV95" s="381"/>
      <c r="UFD95" s="392"/>
      <c r="UFE95" s="381"/>
      <c r="UFM95" s="392"/>
      <c r="UFN95" s="381"/>
      <c r="UFV95" s="392"/>
      <c r="UFW95" s="381"/>
      <c r="UGE95" s="392"/>
      <c r="UGF95" s="381"/>
      <c r="UGN95" s="392"/>
      <c r="UGO95" s="381"/>
      <c r="UGW95" s="392"/>
      <c r="UGX95" s="381"/>
      <c r="UHF95" s="392"/>
      <c r="UHG95" s="381"/>
      <c r="UHO95" s="392"/>
      <c r="UHP95" s="381"/>
      <c r="UHX95" s="392"/>
      <c r="UHY95" s="381"/>
      <c r="UIG95" s="392"/>
      <c r="UIH95" s="381"/>
      <c r="UIP95" s="392"/>
      <c r="UIQ95" s="381"/>
      <c r="UIY95" s="392"/>
      <c r="UIZ95" s="381"/>
      <c r="UJH95" s="392"/>
      <c r="UJI95" s="381"/>
      <c r="UJQ95" s="392"/>
      <c r="UJR95" s="381"/>
      <c r="UJZ95" s="392"/>
      <c r="UKA95" s="381"/>
      <c r="UKI95" s="392"/>
      <c r="UKJ95" s="381"/>
      <c r="UKR95" s="392"/>
      <c r="UKS95" s="381"/>
      <c r="ULA95" s="392"/>
      <c r="ULB95" s="381"/>
      <c r="ULJ95" s="392"/>
      <c r="ULK95" s="381"/>
      <c r="ULS95" s="392"/>
      <c r="ULT95" s="381"/>
      <c r="UMB95" s="392"/>
      <c r="UMC95" s="381"/>
      <c r="UMK95" s="392"/>
      <c r="UML95" s="381"/>
      <c r="UMT95" s="392"/>
      <c r="UMU95" s="381"/>
      <c r="UNC95" s="392"/>
      <c r="UND95" s="381"/>
      <c r="UNL95" s="392"/>
      <c r="UNM95" s="381"/>
      <c r="UNU95" s="392"/>
      <c r="UNV95" s="381"/>
      <c r="UOD95" s="392"/>
      <c r="UOE95" s="381"/>
      <c r="UOM95" s="392"/>
      <c r="UON95" s="381"/>
      <c r="UOV95" s="392"/>
      <c r="UOW95" s="381"/>
      <c r="UPE95" s="392"/>
      <c r="UPF95" s="381"/>
      <c r="UPN95" s="392"/>
      <c r="UPO95" s="381"/>
      <c r="UPW95" s="392"/>
      <c r="UPX95" s="381"/>
      <c r="UQF95" s="392"/>
      <c r="UQG95" s="381"/>
      <c r="UQO95" s="392"/>
      <c r="UQP95" s="381"/>
      <c r="UQX95" s="392"/>
      <c r="UQY95" s="381"/>
      <c r="URG95" s="392"/>
      <c r="URH95" s="381"/>
      <c r="URP95" s="392"/>
      <c r="URQ95" s="381"/>
      <c r="URY95" s="392"/>
      <c r="URZ95" s="381"/>
      <c r="USH95" s="392"/>
      <c r="USI95" s="381"/>
      <c r="USQ95" s="392"/>
      <c r="USR95" s="381"/>
      <c r="USZ95" s="392"/>
      <c r="UTA95" s="381"/>
      <c r="UTI95" s="392"/>
      <c r="UTJ95" s="381"/>
      <c r="UTR95" s="392"/>
      <c r="UTS95" s="381"/>
      <c r="UUA95" s="392"/>
      <c r="UUB95" s="381"/>
      <c r="UUJ95" s="392"/>
      <c r="UUK95" s="381"/>
      <c r="UUS95" s="392"/>
      <c r="UUT95" s="381"/>
      <c r="UVB95" s="392"/>
      <c r="UVC95" s="381"/>
      <c r="UVK95" s="392"/>
      <c r="UVL95" s="381"/>
      <c r="UVT95" s="392"/>
      <c r="UVU95" s="381"/>
      <c r="UWC95" s="392"/>
      <c r="UWD95" s="381"/>
      <c r="UWL95" s="392"/>
      <c r="UWM95" s="381"/>
      <c r="UWU95" s="392"/>
      <c r="UWV95" s="381"/>
      <c r="UXD95" s="392"/>
      <c r="UXE95" s="381"/>
      <c r="UXM95" s="392"/>
      <c r="UXN95" s="381"/>
      <c r="UXV95" s="392"/>
      <c r="UXW95" s="381"/>
      <c r="UYE95" s="392"/>
      <c r="UYF95" s="381"/>
      <c r="UYN95" s="392"/>
      <c r="UYO95" s="381"/>
      <c r="UYW95" s="392"/>
      <c r="UYX95" s="381"/>
      <c r="UZF95" s="392"/>
      <c r="UZG95" s="381"/>
      <c r="UZO95" s="392"/>
      <c r="UZP95" s="381"/>
      <c r="UZX95" s="392"/>
      <c r="UZY95" s="381"/>
      <c r="VAG95" s="392"/>
      <c r="VAH95" s="381"/>
      <c r="VAP95" s="392"/>
      <c r="VAQ95" s="381"/>
      <c r="VAY95" s="392"/>
      <c r="VAZ95" s="381"/>
      <c r="VBH95" s="392"/>
      <c r="VBI95" s="381"/>
      <c r="VBQ95" s="392"/>
      <c r="VBR95" s="381"/>
      <c r="VBZ95" s="392"/>
      <c r="VCA95" s="381"/>
      <c r="VCI95" s="392"/>
      <c r="VCJ95" s="381"/>
      <c r="VCR95" s="392"/>
      <c r="VCS95" s="381"/>
      <c r="VDA95" s="392"/>
      <c r="VDB95" s="381"/>
      <c r="VDJ95" s="392"/>
      <c r="VDK95" s="381"/>
      <c r="VDS95" s="392"/>
      <c r="VDT95" s="381"/>
      <c r="VEB95" s="392"/>
      <c r="VEC95" s="381"/>
      <c r="VEK95" s="392"/>
      <c r="VEL95" s="381"/>
      <c r="VET95" s="392"/>
      <c r="VEU95" s="381"/>
      <c r="VFC95" s="392"/>
      <c r="VFD95" s="381"/>
      <c r="VFL95" s="392"/>
      <c r="VFM95" s="381"/>
      <c r="VFU95" s="392"/>
      <c r="VFV95" s="381"/>
      <c r="VGD95" s="392"/>
      <c r="VGE95" s="381"/>
      <c r="VGM95" s="392"/>
      <c r="VGN95" s="381"/>
      <c r="VGV95" s="392"/>
      <c r="VGW95" s="381"/>
      <c r="VHE95" s="392"/>
      <c r="VHF95" s="381"/>
      <c r="VHN95" s="392"/>
      <c r="VHO95" s="381"/>
      <c r="VHW95" s="392"/>
      <c r="VHX95" s="381"/>
      <c r="VIF95" s="392"/>
      <c r="VIG95" s="381"/>
      <c r="VIO95" s="392"/>
      <c r="VIP95" s="381"/>
      <c r="VIX95" s="392"/>
      <c r="VIY95" s="381"/>
      <c r="VJG95" s="392"/>
      <c r="VJH95" s="381"/>
      <c r="VJP95" s="392"/>
      <c r="VJQ95" s="381"/>
      <c r="VJY95" s="392"/>
      <c r="VJZ95" s="381"/>
      <c r="VKH95" s="392"/>
      <c r="VKI95" s="381"/>
      <c r="VKQ95" s="392"/>
      <c r="VKR95" s="381"/>
      <c r="VKZ95" s="392"/>
      <c r="VLA95" s="381"/>
      <c r="VLI95" s="392"/>
      <c r="VLJ95" s="381"/>
      <c r="VLR95" s="392"/>
      <c r="VLS95" s="381"/>
      <c r="VMA95" s="392"/>
      <c r="VMB95" s="381"/>
      <c r="VMJ95" s="392"/>
      <c r="VMK95" s="381"/>
      <c r="VMS95" s="392"/>
      <c r="VMT95" s="381"/>
      <c r="VNB95" s="392"/>
      <c r="VNC95" s="381"/>
      <c r="VNK95" s="392"/>
      <c r="VNL95" s="381"/>
      <c r="VNT95" s="392"/>
      <c r="VNU95" s="381"/>
      <c r="VOC95" s="392"/>
      <c r="VOD95" s="381"/>
      <c r="VOL95" s="392"/>
      <c r="VOM95" s="381"/>
      <c r="VOU95" s="392"/>
      <c r="VOV95" s="381"/>
      <c r="VPD95" s="392"/>
      <c r="VPE95" s="381"/>
      <c r="VPM95" s="392"/>
      <c r="VPN95" s="381"/>
      <c r="VPV95" s="392"/>
      <c r="VPW95" s="381"/>
      <c r="VQE95" s="392"/>
      <c r="VQF95" s="381"/>
      <c r="VQN95" s="392"/>
      <c r="VQO95" s="381"/>
      <c r="VQW95" s="392"/>
      <c r="VQX95" s="381"/>
      <c r="VRF95" s="392"/>
      <c r="VRG95" s="381"/>
      <c r="VRO95" s="392"/>
      <c r="VRP95" s="381"/>
      <c r="VRX95" s="392"/>
      <c r="VRY95" s="381"/>
      <c r="VSG95" s="392"/>
      <c r="VSH95" s="381"/>
      <c r="VSP95" s="392"/>
      <c r="VSQ95" s="381"/>
      <c r="VSY95" s="392"/>
      <c r="VSZ95" s="381"/>
      <c r="VTH95" s="392"/>
      <c r="VTI95" s="381"/>
      <c r="VTQ95" s="392"/>
      <c r="VTR95" s="381"/>
      <c r="VTZ95" s="392"/>
      <c r="VUA95" s="381"/>
      <c r="VUI95" s="392"/>
      <c r="VUJ95" s="381"/>
      <c r="VUR95" s="392"/>
      <c r="VUS95" s="381"/>
      <c r="VVA95" s="392"/>
      <c r="VVB95" s="381"/>
      <c r="VVJ95" s="392"/>
      <c r="VVK95" s="381"/>
      <c r="VVS95" s="392"/>
      <c r="VVT95" s="381"/>
      <c r="VWB95" s="392"/>
      <c r="VWC95" s="381"/>
      <c r="VWK95" s="392"/>
      <c r="VWL95" s="381"/>
      <c r="VWT95" s="392"/>
      <c r="VWU95" s="381"/>
      <c r="VXC95" s="392"/>
      <c r="VXD95" s="381"/>
      <c r="VXL95" s="392"/>
      <c r="VXM95" s="381"/>
      <c r="VXU95" s="392"/>
      <c r="VXV95" s="381"/>
      <c r="VYD95" s="392"/>
      <c r="VYE95" s="381"/>
      <c r="VYM95" s="392"/>
      <c r="VYN95" s="381"/>
      <c r="VYV95" s="392"/>
      <c r="VYW95" s="381"/>
      <c r="VZE95" s="392"/>
      <c r="VZF95" s="381"/>
      <c r="VZN95" s="392"/>
      <c r="VZO95" s="381"/>
      <c r="VZW95" s="392"/>
      <c r="VZX95" s="381"/>
      <c r="WAF95" s="392"/>
      <c r="WAG95" s="381"/>
      <c r="WAO95" s="392"/>
      <c r="WAP95" s="381"/>
      <c r="WAX95" s="392"/>
      <c r="WAY95" s="381"/>
      <c r="WBG95" s="392"/>
      <c r="WBH95" s="381"/>
      <c r="WBP95" s="392"/>
      <c r="WBQ95" s="381"/>
      <c r="WBY95" s="392"/>
      <c r="WBZ95" s="381"/>
      <c r="WCH95" s="392"/>
      <c r="WCI95" s="381"/>
      <c r="WCQ95" s="392"/>
      <c r="WCR95" s="381"/>
      <c r="WCZ95" s="392"/>
      <c r="WDA95" s="381"/>
      <c r="WDI95" s="392"/>
      <c r="WDJ95" s="381"/>
      <c r="WDR95" s="392"/>
      <c r="WDS95" s="381"/>
      <c r="WEA95" s="392"/>
      <c r="WEB95" s="381"/>
      <c r="WEJ95" s="392"/>
      <c r="WEK95" s="381"/>
      <c r="WES95" s="392"/>
      <c r="WET95" s="381"/>
      <c r="WFB95" s="392"/>
      <c r="WFC95" s="381"/>
      <c r="WFK95" s="392"/>
      <c r="WFL95" s="381"/>
      <c r="WFT95" s="392"/>
      <c r="WFU95" s="381"/>
      <c r="WGC95" s="392"/>
      <c r="WGD95" s="381"/>
      <c r="WGL95" s="392"/>
      <c r="WGM95" s="381"/>
      <c r="WGU95" s="392"/>
      <c r="WGV95" s="381"/>
      <c r="WHD95" s="392"/>
      <c r="WHE95" s="381"/>
      <c r="WHM95" s="392"/>
      <c r="WHN95" s="381"/>
      <c r="WHV95" s="392"/>
      <c r="WHW95" s="381"/>
      <c r="WIE95" s="392"/>
      <c r="WIF95" s="381"/>
      <c r="WIN95" s="392"/>
      <c r="WIO95" s="381"/>
      <c r="WIW95" s="392"/>
      <c r="WIX95" s="381"/>
      <c r="WJF95" s="392"/>
      <c r="WJG95" s="381"/>
      <c r="WJO95" s="392"/>
      <c r="WJP95" s="381"/>
      <c r="WJX95" s="392"/>
      <c r="WJY95" s="381"/>
      <c r="WKG95" s="392"/>
      <c r="WKH95" s="381"/>
      <c r="WKP95" s="392"/>
      <c r="WKQ95" s="381"/>
      <c r="WKY95" s="392"/>
      <c r="WKZ95" s="381"/>
      <c r="WLH95" s="392"/>
      <c r="WLI95" s="381"/>
      <c r="WLQ95" s="392"/>
      <c r="WLR95" s="381"/>
      <c r="WLZ95" s="392"/>
      <c r="WMA95" s="381"/>
      <c r="WMI95" s="392"/>
      <c r="WMJ95" s="381"/>
      <c r="WMR95" s="392"/>
      <c r="WMS95" s="381"/>
      <c r="WNA95" s="392"/>
      <c r="WNB95" s="381"/>
      <c r="WNJ95" s="392"/>
      <c r="WNK95" s="381"/>
      <c r="WNS95" s="392"/>
      <c r="WNT95" s="381"/>
      <c r="WOB95" s="392"/>
      <c r="WOC95" s="381"/>
      <c r="WOK95" s="392"/>
      <c r="WOL95" s="381"/>
      <c r="WOT95" s="392"/>
      <c r="WOU95" s="381"/>
      <c r="WPC95" s="392"/>
      <c r="WPD95" s="381"/>
      <c r="WPL95" s="392"/>
      <c r="WPM95" s="381"/>
      <c r="WPU95" s="392"/>
      <c r="WPV95" s="381"/>
      <c r="WQD95" s="392"/>
      <c r="WQE95" s="381"/>
      <c r="WQM95" s="392"/>
      <c r="WQN95" s="381"/>
      <c r="WQV95" s="392"/>
      <c r="WQW95" s="381"/>
      <c r="WRE95" s="392"/>
      <c r="WRF95" s="381"/>
      <c r="WRN95" s="392"/>
      <c r="WRO95" s="381"/>
      <c r="WRW95" s="392"/>
      <c r="WRX95" s="381"/>
      <c r="WSF95" s="392"/>
      <c r="WSG95" s="381"/>
      <c r="WSO95" s="392"/>
      <c r="WSP95" s="381"/>
      <c r="WSX95" s="392"/>
      <c r="WSY95" s="381"/>
      <c r="WTG95" s="392"/>
      <c r="WTH95" s="381"/>
      <c r="WTP95" s="392"/>
      <c r="WTQ95" s="381"/>
      <c r="WTY95" s="392"/>
      <c r="WTZ95" s="381"/>
      <c r="WUH95" s="392"/>
      <c r="WUI95" s="381"/>
      <c r="WUQ95" s="392"/>
      <c r="WUR95" s="381"/>
      <c r="WUZ95" s="392"/>
      <c r="WVA95" s="381"/>
      <c r="WVI95" s="392"/>
      <c r="WVJ95" s="381"/>
      <c r="WVR95" s="392"/>
      <c r="WVS95" s="381"/>
      <c r="WWA95" s="392"/>
      <c r="WWB95" s="381"/>
      <c r="WWJ95" s="392"/>
      <c r="WWK95" s="381"/>
      <c r="WWS95" s="392"/>
      <c r="WWT95" s="381"/>
      <c r="WXB95" s="392"/>
      <c r="WXC95" s="381"/>
      <c r="WXK95" s="392"/>
      <c r="WXL95" s="381"/>
      <c r="WXT95" s="392"/>
      <c r="WXU95" s="381"/>
      <c r="WYC95" s="392"/>
      <c r="WYD95" s="381"/>
      <c r="WYL95" s="392"/>
      <c r="WYM95" s="381"/>
      <c r="WYU95" s="392"/>
      <c r="WYV95" s="381"/>
      <c r="WZD95" s="392"/>
      <c r="WZE95" s="381"/>
      <c r="WZM95" s="392"/>
      <c r="WZN95" s="381"/>
      <c r="WZV95" s="392"/>
      <c r="WZW95" s="381"/>
      <c r="XAE95" s="392"/>
      <c r="XAF95" s="381"/>
      <c r="XAN95" s="392"/>
      <c r="XAO95" s="381"/>
      <c r="XAW95" s="392"/>
      <c r="XAX95" s="381"/>
      <c r="XBF95" s="392"/>
      <c r="XBG95" s="381"/>
      <c r="XBO95" s="392"/>
      <c r="XBP95" s="381"/>
      <c r="XBX95" s="392"/>
      <c r="XBY95" s="381"/>
      <c r="XCG95" s="392"/>
      <c r="XCH95" s="381"/>
      <c r="XCP95" s="392"/>
      <c r="XCQ95" s="381"/>
      <c r="XCY95" s="392"/>
      <c r="XCZ95" s="381"/>
      <c r="XDH95" s="392"/>
      <c r="XDI95" s="381"/>
      <c r="XDQ95" s="392"/>
      <c r="XDR95" s="381"/>
      <c r="XDZ95" s="392"/>
      <c r="XEA95" s="381"/>
      <c r="XEI95" s="392"/>
      <c r="XEJ95" s="381"/>
      <c r="XER95" s="392"/>
      <c r="XES95" s="381"/>
      <c r="XFA95" s="392"/>
      <c r="XFB95" s="381"/>
    </row>
    <row r="96" spans="1:1019 1027:2045 2053:3071 3079:5114 5122:6140 6148:7166 7174:8192 8200:9209 9217:10235 10243:11261 11269:12287 12295:14330 14338:15356 15364:16382" s="378" customFormat="1">
      <c r="A96" s="392"/>
      <c r="B96" s="381"/>
      <c r="J96" s="392"/>
      <c r="K96" s="381"/>
      <c r="S96" s="392"/>
      <c r="T96" s="381"/>
      <c r="AB96" s="392"/>
      <c r="AC96" s="381"/>
      <c r="AK96" s="392"/>
      <c r="AL96" s="381"/>
      <c r="AT96" s="392"/>
      <c r="AU96" s="381"/>
      <c r="BC96" s="392"/>
      <c r="BD96" s="381"/>
      <c r="BL96" s="392"/>
      <c r="BM96" s="381"/>
      <c r="BU96" s="392"/>
      <c r="BV96" s="381"/>
      <c r="CD96" s="392"/>
      <c r="CE96" s="381"/>
      <c r="CM96" s="392"/>
      <c r="CN96" s="381"/>
      <c r="CV96" s="392"/>
      <c r="CW96" s="381"/>
      <c r="DE96" s="392"/>
      <c r="DF96" s="381"/>
      <c r="DN96" s="392"/>
      <c r="DO96" s="381"/>
      <c r="DW96" s="392"/>
      <c r="DX96" s="381"/>
      <c r="EF96" s="392"/>
      <c r="EG96" s="381"/>
      <c r="EO96" s="392"/>
      <c r="EP96" s="381"/>
      <c r="EX96" s="392"/>
      <c r="EY96" s="381"/>
      <c r="FG96" s="392"/>
      <c r="FH96" s="381"/>
      <c r="FP96" s="392"/>
      <c r="FQ96" s="381"/>
      <c r="FY96" s="392"/>
      <c r="FZ96" s="381"/>
      <c r="GH96" s="392"/>
      <c r="GI96" s="381"/>
      <c r="GQ96" s="392"/>
      <c r="GR96" s="381"/>
      <c r="GZ96" s="392"/>
      <c r="HA96" s="381"/>
      <c r="HI96" s="392"/>
      <c r="HJ96" s="381"/>
      <c r="HR96" s="392"/>
      <c r="HS96" s="381"/>
      <c r="IA96" s="392"/>
      <c r="IB96" s="381"/>
      <c r="IJ96" s="392"/>
      <c r="IK96" s="381"/>
      <c r="IS96" s="392"/>
      <c r="IT96" s="381"/>
      <c r="JB96" s="392"/>
      <c r="JC96" s="381"/>
      <c r="JK96" s="392"/>
      <c r="JL96" s="381"/>
      <c r="JT96" s="392"/>
      <c r="JU96" s="381"/>
      <c r="KC96" s="392"/>
      <c r="KD96" s="381"/>
      <c r="KL96" s="392"/>
      <c r="KM96" s="381"/>
      <c r="KU96" s="392"/>
      <c r="KV96" s="381"/>
      <c r="LD96" s="392"/>
      <c r="LE96" s="381"/>
      <c r="LM96" s="392"/>
      <c r="LN96" s="381"/>
      <c r="LV96" s="392"/>
      <c r="LW96" s="381"/>
      <c r="ME96" s="392"/>
      <c r="MF96" s="381"/>
      <c r="MN96" s="392"/>
      <c r="MO96" s="381"/>
      <c r="MW96" s="392"/>
      <c r="MX96" s="381"/>
      <c r="NF96" s="392"/>
      <c r="NG96" s="381"/>
      <c r="NO96" s="392"/>
      <c r="NP96" s="381"/>
      <c r="NX96" s="392"/>
      <c r="NY96" s="381"/>
      <c r="OG96" s="392"/>
      <c r="OH96" s="381"/>
      <c r="OP96" s="392"/>
      <c r="OQ96" s="381"/>
      <c r="OY96" s="392"/>
      <c r="OZ96" s="381"/>
      <c r="PH96" s="392"/>
      <c r="PI96" s="381"/>
      <c r="PQ96" s="392"/>
      <c r="PR96" s="381"/>
      <c r="PZ96" s="392"/>
      <c r="QA96" s="381"/>
      <c r="QI96" s="392"/>
      <c r="QJ96" s="381"/>
      <c r="QR96" s="392"/>
      <c r="QS96" s="381"/>
      <c r="RA96" s="392"/>
      <c r="RB96" s="381"/>
      <c r="RJ96" s="392"/>
      <c r="RK96" s="381"/>
      <c r="RS96" s="392"/>
      <c r="RT96" s="381"/>
      <c r="SB96" s="392"/>
      <c r="SC96" s="381"/>
      <c r="SK96" s="392"/>
      <c r="SL96" s="381"/>
      <c r="ST96" s="392"/>
      <c r="SU96" s="381"/>
      <c r="TC96" s="392"/>
      <c r="TD96" s="381"/>
      <c r="TL96" s="392"/>
      <c r="TM96" s="381"/>
      <c r="TU96" s="392"/>
      <c r="TV96" s="381"/>
      <c r="UD96" s="392"/>
      <c r="UE96" s="381"/>
      <c r="UM96" s="392"/>
      <c r="UN96" s="381"/>
      <c r="UV96" s="392"/>
      <c r="UW96" s="381"/>
      <c r="VE96" s="392"/>
      <c r="VF96" s="381"/>
      <c r="VN96" s="392"/>
      <c r="VO96" s="381"/>
      <c r="VW96" s="392"/>
      <c r="VX96" s="381"/>
      <c r="WF96" s="392"/>
      <c r="WG96" s="381"/>
      <c r="WO96" s="392"/>
      <c r="WP96" s="381"/>
      <c r="WX96" s="392"/>
      <c r="WY96" s="381"/>
      <c r="XG96" s="392"/>
      <c r="XH96" s="381"/>
      <c r="XP96" s="392"/>
      <c r="XQ96" s="381"/>
      <c r="XY96" s="392"/>
      <c r="XZ96" s="381"/>
      <c r="YH96" s="392"/>
      <c r="YI96" s="381"/>
      <c r="YQ96" s="392"/>
      <c r="YR96" s="381"/>
      <c r="YZ96" s="392"/>
      <c r="ZA96" s="381"/>
      <c r="ZI96" s="392"/>
      <c r="ZJ96" s="381"/>
      <c r="ZR96" s="392"/>
      <c r="ZS96" s="381"/>
      <c r="AAA96" s="392"/>
      <c r="AAB96" s="381"/>
      <c r="AAJ96" s="392"/>
      <c r="AAK96" s="381"/>
      <c r="AAS96" s="392"/>
      <c r="AAT96" s="381"/>
      <c r="ABB96" s="392"/>
      <c r="ABC96" s="381"/>
      <c r="ABK96" s="392"/>
      <c r="ABL96" s="381"/>
      <c r="ABT96" s="392"/>
      <c r="ABU96" s="381"/>
      <c r="ACC96" s="392"/>
      <c r="ACD96" s="381"/>
      <c r="ACL96" s="392"/>
      <c r="ACM96" s="381"/>
      <c r="ACU96" s="392"/>
      <c r="ACV96" s="381"/>
      <c r="ADD96" s="392"/>
      <c r="ADE96" s="381"/>
      <c r="ADM96" s="392"/>
      <c r="ADN96" s="381"/>
      <c r="ADV96" s="392"/>
      <c r="ADW96" s="381"/>
      <c r="AEE96" s="392"/>
      <c r="AEF96" s="381"/>
      <c r="AEN96" s="392"/>
      <c r="AEO96" s="381"/>
      <c r="AEW96" s="392"/>
      <c r="AEX96" s="381"/>
      <c r="AFF96" s="392"/>
      <c r="AFG96" s="381"/>
      <c r="AFO96" s="392"/>
      <c r="AFP96" s="381"/>
      <c r="AFX96" s="392"/>
      <c r="AFY96" s="381"/>
      <c r="AGG96" s="392"/>
      <c r="AGH96" s="381"/>
      <c r="AGP96" s="392"/>
      <c r="AGQ96" s="381"/>
      <c r="AGY96" s="392"/>
      <c r="AGZ96" s="381"/>
      <c r="AHH96" s="392"/>
      <c r="AHI96" s="381"/>
      <c r="AHQ96" s="392"/>
      <c r="AHR96" s="381"/>
      <c r="AHZ96" s="392"/>
      <c r="AIA96" s="381"/>
      <c r="AII96" s="392"/>
      <c r="AIJ96" s="381"/>
      <c r="AIR96" s="392"/>
      <c r="AIS96" s="381"/>
      <c r="AJA96" s="392"/>
      <c r="AJB96" s="381"/>
      <c r="AJJ96" s="392"/>
      <c r="AJK96" s="381"/>
      <c r="AJS96" s="392"/>
      <c r="AJT96" s="381"/>
      <c r="AKB96" s="392"/>
      <c r="AKC96" s="381"/>
      <c r="AKK96" s="392"/>
      <c r="AKL96" s="381"/>
      <c r="AKT96" s="392"/>
      <c r="AKU96" s="381"/>
      <c r="ALC96" s="392"/>
      <c r="ALD96" s="381"/>
      <c r="ALL96" s="392"/>
      <c r="ALM96" s="381"/>
      <c r="ALU96" s="392"/>
      <c r="ALV96" s="381"/>
      <c r="AMD96" s="392"/>
      <c r="AME96" s="381"/>
      <c r="AMM96" s="392"/>
      <c r="AMN96" s="381"/>
      <c r="AMV96" s="392"/>
      <c r="AMW96" s="381"/>
      <c r="ANE96" s="392"/>
      <c r="ANF96" s="381"/>
      <c r="ANN96" s="392"/>
      <c r="ANO96" s="381"/>
      <c r="ANW96" s="392"/>
      <c r="ANX96" s="381"/>
      <c r="AOF96" s="392"/>
      <c r="AOG96" s="381"/>
      <c r="AOO96" s="392"/>
      <c r="AOP96" s="381"/>
      <c r="AOX96" s="392"/>
      <c r="AOY96" s="381"/>
      <c r="APG96" s="392"/>
      <c r="APH96" s="381"/>
      <c r="APP96" s="392"/>
      <c r="APQ96" s="381"/>
      <c r="APY96" s="392"/>
      <c r="APZ96" s="381"/>
      <c r="AQH96" s="392"/>
      <c r="AQI96" s="381"/>
      <c r="AQQ96" s="392"/>
      <c r="AQR96" s="381"/>
      <c r="AQZ96" s="392"/>
      <c r="ARA96" s="381"/>
      <c r="ARI96" s="392"/>
      <c r="ARJ96" s="381"/>
      <c r="ARR96" s="392"/>
      <c r="ARS96" s="381"/>
      <c r="ASA96" s="392"/>
      <c r="ASB96" s="381"/>
      <c r="ASJ96" s="392"/>
      <c r="ASK96" s="381"/>
      <c r="ASS96" s="392"/>
      <c r="AST96" s="381"/>
      <c r="ATB96" s="392"/>
      <c r="ATC96" s="381"/>
      <c r="ATK96" s="392"/>
      <c r="ATL96" s="381"/>
      <c r="ATT96" s="392"/>
      <c r="ATU96" s="381"/>
      <c r="AUC96" s="392"/>
      <c r="AUD96" s="381"/>
      <c r="AUL96" s="392"/>
      <c r="AUM96" s="381"/>
      <c r="AUU96" s="392"/>
      <c r="AUV96" s="381"/>
      <c r="AVD96" s="392"/>
      <c r="AVE96" s="381"/>
      <c r="AVM96" s="392"/>
      <c r="AVN96" s="381"/>
      <c r="AVV96" s="392"/>
      <c r="AVW96" s="381"/>
      <c r="AWE96" s="392"/>
      <c r="AWF96" s="381"/>
      <c r="AWN96" s="392"/>
      <c r="AWO96" s="381"/>
      <c r="AWW96" s="392"/>
      <c r="AWX96" s="381"/>
      <c r="AXF96" s="392"/>
      <c r="AXG96" s="381"/>
      <c r="AXO96" s="392"/>
      <c r="AXP96" s="381"/>
      <c r="AXX96" s="392"/>
      <c r="AXY96" s="381"/>
      <c r="AYG96" s="392"/>
      <c r="AYH96" s="381"/>
      <c r="AYP96" s="392"/>
      <c r="AYQ96" s="381"/>
      <c r="AYY96" s="392"/>
      <c r="AYZ96" s="381"/>
      <c r="AZH96" s="392"/>
      <c r="AZI96" s="381"/>
      <c r="AZQ96" s="392"/>
      <c r="AZR96" s="381"/>
      <c r="AZZ96" s="392"/>
      <c r="BAA96" s="381"/>
      <c r="BAI96" s="392"/>
      <c r="BAJ96" s="381"/>
      <c r="BAR96" s="392"/>
      <c r="BAS96" s="381"/>
      <c r="BBA96" s="392"/>
      <c r="BBB96" s="381"/>
      <c r="BBJ96" s="392"/>
      <c r="BBK96" s="381"/>
      <c r="BBS96" s="392"/>
      <c r="BBT96" s="381"/>
      <c r="BCB96" s="392"/>
      <c r="BCC96" s="381"/>
      <c r="BCK96" s="392"/>
      <c r="BCL96" s="381"/>
      <c r="BCT96" s="392"/>
      <c r="BCU96" s="381"/>
      <c r="BDC96" s="392"/>
      <c r="BDD96" s="381"/>
      <c r="BDL96" s="392"/>
      <c r="BDM96" s="381"/>
      <c r="BDU96" s="392"/>
      <c r="BDV96" s="381"/>
      <c r="BED96" s="392"/>
      <c r="BEE96" s="381"/>
      <c r="BEM96" s="392"/>
      <c r="BEN96" s="381"/>
      <c r="BEV96" s="392"/>
      <c r="BEW96" s="381"/>
      <c r="BFE96" s="392"/>
      <c r="BFF96" s="381"/>
      <c r="BFN96" s="392"/>
      <c r="BFO96" s="381"/>
      <c r="BFW96" s="392"/>
      <c r="BFX96" s="381"/>
      <c r="BGF96" s="392"/>
      <c r="BGG96" s="381"/>
      <c r="BGO96" s="392"/>
      <c r="BGP96" s="381"/>
      <c r="BGX96" s="392"/>
      <c r="BGY96" s="381"/>
      <c r="BHG96" s="392"/>
      <c r="BHH96" s="381"/>
      <c r="BHP96" s="392"/>
      <c r="BHQ96" s="381"/>
      <c r="BHY96" s="392"/>
      <c r="BHZ96" s="381"/>
      <c r="BIH96" s="392"/>
      <c r="BII96" s="381"/>
      <c r="BIQ96" s="392"/>
      <c r="BIR96" s="381"/>
      <c r="BIZ96" s="392"/>
      <c r="BJA96" s="381"/>
      <c r="BJI96" s="392"/>
      <c r="BJJ96" s="381"/>
      <c r="BJR96" s="392"/>
      <c r="BJS96" s="381"/>
      <c r="BKA96" s="392"/>
      <c r="BKB96" s="381"/>
      <c r="BKJ96" s="392"/>
      <c r="BKK96" s="381"/>
      <c r="BKS96" s="392"/>
      <c r="BKT96" s="381"/>
      <c r="BLB96" s="392"/>
      <c r="BLC96" s="381"/>
      <c r="BLK96" s="392"/>
      <c r="BLL96" s="381"/>
      <c r="BLT96" s="392"/>
      <c r="BLU96" s="381"/>
      <c r="BMC96" s="392"/>
      <c r="BMD96" s="381"/>
      <c r="BML96" s="392"/>
      <c r="BMM96" s="381"/>
      <c r="BMU96" s="392"/>
      <c r="BMV96" s="381"/>
      <c r="BND96" s="392"/>
      <c r="BNE96" s="381"/>
      <c r="BNM96" s="392"/>
      <c r="BNN96" s="381"/>
      <c r="BNV96" s="392"/>
      <c r="BNW96" s="381"/>
      <c r="BOE96" s="392"/>
      <c r="BOF96" s="381"/>
      <c r="BON96" s="392"/>
      <c r="BOO96" s="381"/>
      <c r="BOW96" s="392"/>
      <c r="BOX96" s="381"/>
      <c r="BPF96" s="392"/>
      <c r="BPG96" s="381"/>
      <c r="BPO96" s="392"/>
      <c r="BPP96" s="381"/>
      <c r="BPX96" s="392"/>
      <c r="BPY96" s="381"/>
      <c r="BQG96" s="392"/>
      <c r="BQH96" s="381"/>
      <c r="BQP96" s="392"/>
      <c r="BQQ96" s="381"/>
      <c r="BQY96" s="392"/>
      <c r="BQZ96" s="381"/>
      <c r="BRH96" s="392"/>
      <c r="BRI96" s="381"/>
      <c r="BRQ96" s="392"/>
      <c r="BRR96" s="381"/>
      <c r="BRZ96" s="392"/>
      <c r="BSA96" s="381"/>
      <c r="BSI96" s="392"/>
      <c r="BSJ96" s="381"/>
      <c r="BSR96" s="392"/>
      <c r="BSS96" s="381"/>
      <c r="BTA96" s="392"/>
      <c r="BTB96" s="381"/>
      <c r="BTJ96" s="392"/>
      <c r="BTK96" s="381"/>
      <c r="BTS96" s="392"/>
      <c r="BTT96" s="381"/>
      <c r="BUB96" s="392"/>
      <c r="BUC96" s="381"/>
      <c r="BUK96" s="392"/>
      <c r="BUL96" s="381"/>
      <c r="BUT96" s="392"/>
      <c r="BUU96" s="381"/>
      <c r="BVC96" s="392"/>
      <c r="BVD96" s="381"/>
      <c r="BVL96" s="392"/>
      <c r="BVM96" s="381"/>
      <c r="BVU96" s="392"/>
      <c r="BVV96" s="381"/>
      <c r="BWD96" s="392"/>
      <c r="BWE96" s="381"/>
      <c r="BWM96" s="392"/>
      <c r="BWN96" s="381"/>
      <c r="BWV96" s="392"/>
      <c r="BWW96" s="381"/>
      <c r="BXE96" s="392"/>
      <c r="BXF96" s="381"/>
      <c r="BXN96" s="392"/>
      <c r="BXO96" s="381"/>
      <c r="BXW96" s="392"/>
      <c r="BXX96" s="381"/>
      <c r="BYF96" s="392"/>
      <c r="BYG96" s="381"/>
      <c r="BYO96" s="392"/>
      <c r="BYP96" s="381"/>
      <c r="BYX96" s="392"/>
      <c r="BYY96" s="381"/>
      <c r="BZG96" s="392"/>
      <c r="BZH96" s="381"/>
      <c r="BZP96" s="392"/>
      <c r="BZQ96" s="381"/>
      <c r="BZY96" s="392"/>
      <c r="BZZ96" s="381"/>
      <c r="CAH96" s="392"/>
      <c r="CAI96" s="381"/>
      <c r="CAQ96" s="392"/>
      <c r="CAR96" s="381"/>
      <c r="CAZ96" s="392"/>
      <c r="CBA96" s="381"/>
      <c r="CBI96" s="392"/>
      <c r="CBJ96" s="381"/>
      <c r="CBR96" s="392"/>
      <c r="CBS96" s="381"/>
      <c r="CCA96" s="392"/>
      <c r="CCB96" s="381"/>
      <c r="CCJ96" s="392"/>
      <c r="CCK96" s="381"/>
      <c r="CCS96" s="392"/>
      <c r="CCT96" s="381"/>
      <c r="CDB96" s="392"/>
      <c r="CDC96" s="381"/>
      <c r="CDK96" s="392"/>
      <c r="CDL96" s="381"/>
      <c r="CDT96" s="392"/>
      <c r="CDU96" s="381"/>
      <c r="CEC96" s="392"/>
      <c r="CED96" s="381"/>
      <c r="CEL96" s="392"/>
      <c r="CEM96" s="381"/>
      <c r="CEU96" s="392"/>
      <c r="CEV96" s="381"/>
      <c r="CFD96" s="392"/>
      <c r="CFE96" s="381"/>
      <c r="CFM96" s="392"/>
      <c r="CFN96" s="381"/>
      <c r="CFV96" s="392"/>
      <c r="CFW96" s="381"/>
      <c r="CGE96" s="392"/>
      <c r="CGF96" s="381"/>
      <c r="CGN96" s="392"/>
      <c r="CGO96" s="381"/>
      <c r="CGW96" s="392"/>
      <c r="CGX96" s="381"/>
      <c r="CHF96" s="392"/>
      <c r="CHG96" s="381"/>
      <c r="CHO96" s="392"/>
      <c r="CHP96" s="381"/>
      <c r="CHX96" s="392"/>
      <c r="CHY96" s="381"/>
      <c r="CIG96" s="392"/>
      <c r="CIH96" s="381"/>
      <c r="CIP96" s="392"/>
      <c r="CIQ96" s="381"/>
      <c r="CIY96" s="392"/>
      <c r="CIZ96" s="381"/>
      <c r="CJH96" s="392"/>
      <c r="CJI96" s="381"/>
      <c r="CJQ96" s="392"/>
      <c r="CJR96" s="381"/>
      <c r="CJZ96" s="392"/>
      <c r="CKA96" s="381"/>
      <c r="CKI96" s="392"/>
      <c r="CKJ96" s="381"/>
      <c r="CKR96" s="392"/>
      <c r="CKS96" s="381"/>
      <c r="CLA96" s="392"/>
      <c r="CLB96" s="381"/>
      <c r="CLJ96" s="392"/>
      <c r="CLK96" s="381"/>
      <c r="CLS96" s="392"/>
      <c r="CLT96" s="381"/>
      <c r="CMB96" s="392"/>
      <c r="CMC96" s="381"/>
      <c r="CMK96" s="392"/>
      <c r="CML96" s="381"/>
      <c r="CMT96" s="392"/>
      <c r="CMU96" s="381"/>
      <c r="CNC96" s="392"/>
      <c r="CND96" s="381"/>
      <c r="CNL96" s="392"/>
      <c r="CNM96" s="381"/>
      <c r="CNU96" s="392"/>
      <c r="CNV96" s="381"/>
      <c r="COD96" s="392"/>
      <c r="COE96" s="381"/>
      <c r="COM96" s="392"/>
      <c r="CON96" s="381"/>
      <c r="COV96" s="392"/>
      <c r="COW96" s="381"/>
      <c r="CPE96" s="392"/>
      <c r="CPF96" s="381"/>
      <c r="CPN96" s="392"/>
      <c r="CPO96" s="381"/>
      <c r="CPW96" s="392"/>
      <c r="CPX96" s="381"/>
      <c r="CQF96" s="392"/>
      <c r="CQG96" s="381"/>
      <c r="CQO96" s="392"/>
      <c r="CQP96" s="381"/>
      <c r="CQX96" s="392"/>
      <c r="CQY96" s="381"/>
      <c r="CRG96" s="392"/>
      <c r="CRH96" s="381"/>
      <c r="CRP96" s="392"/>
      <c r="CRQ96" s="381"/>
      <c r="CRY96" s="392"/>
      <c r="CRZ96" s="381"/>
      <c r="CSH96" s="392"/>
      <c r="CSI96" s="381"/>
      <c r="CSQ96" s="392"/>
      <c r="CSR96" s="381"/>
      <c r="CSZ96" s="392"/>
      <c r="CTA96" s="381"/>
      <c r="CTI96" s="392"/>
      <c r="CTJ96" s="381"/>
      <c r="CTR96" s="392"/>
      <c r="CTS96" s="381"/>
      <c r="CUA96" s="392"/>
      <c r="CUB96" s="381"/>
      <c r="CUJ96" s="392"/>
      <c r="CUK96" s="381"/>
      <c r="CUS96" s="392"/>
      <c r="CUT96" s="381"/>
      <c r="CVB96" s="392"/>
      <c r="CVC96" s="381"/>
      <c r="CVK96" s="392"/>
      <c r="CVL96" s="381"/>
      <c r="CVT96" s="392"/>
      <c r="CVU96" s="381"/>
      <c r="CWC96" s="392"/>
      <c r="CWD96" s="381"/>
      <c r="CWL96" s="392"/>
      <c r="CWM96" s="381"/>
      <c r="CWU96" s="392"/>
      <c r="CWV96" s="381"/>
      <c r="CXD96" s="392"/>
      <c r="CXE96" s="381"/>
      <c r="CXM96" s="392"/>
      <c r="CXN96" s="381"/>
      <c r="CXV96" s="392"/>
      <c r="CXW96" s="381"/>
      <c r="CYE96" s="392"/>
      <c r="CYF96" s="381"/>
      <c r="CYN96" s="392"/>
      <c r="CYO96" s="381"/>
      <c r="CYW96" s="392"/>
      <c r="CYX96" s="381"/>
      <c r="CZF96" s="392"/>
      <c r="CZG96" s="381"/>
      <c r="CZO96" s="392"/>
      <c r="CZP96" s="381"/>
      <c r="CZX96" s="392"/>
      <c r="CZY96" s="381"/>
      <c r="DAG96" s="392"/>
      <c r="DAH96" s="381"/>
      <c r="DAP96" s="392"/>
      <c r="DAQ96" s="381"/>
      <c r="DAY96" s="392"/>
      <c r="DAZ96" s="381"/>
      <c r="DBH96" s="392"/>
      <c r="DBI96" s="381"/>
      <c r="DBQ96" s="392"/>
      <c r="DBR96" s="381"/>
      <c r="DBZ96" s="392"/>
      <c r="DCA96" s="381"/>
      <c r="DCI96" s="392"/>
      <c r="DCJ96" s="381"/>
      <c r="DCR96" s="392"/>
      <c r="DCS96" s="381"/>
      <c r="DDA96" s="392"/>
      <c r="DDB96" s="381"/>
      <c r="DDJ96" s="392"/>
      <c r="DDK96" s="381"/>
      <c r="DDS96" s="392"/>
      <c r="DDT96" s="381"/>
      <c r="DEB96" s="392"/>
      <c r="DEC96" s="381"/>
      <c r="DEK96" s="392"/>
      <c r="DEL96" s="381"/>
      <c r="DET96" s="392"/>
      <c r="DEU96" s="381"/>
      <c r="DFC96" s="392"/>
      <c r="DFD96" s="381"/>
      <c r="DFL96" s="392"/>
      <c r="DFM96" s="381"/>
      <c r="DFU96" s="392"/>
      <c r="DFV96" s="381"/>
      <c r="DGD96" s="392"/>
      <c r="DGE96" s="381"/>
      <c r="DGM96" s="392"/>
      <c r="DGN96" s="381"/>
      <c r="DGV96" s="392"/>
      <c r="DGW96" s="381"/>
      <c r="DHE96" s="392"/>
      <c r="DHF96" s="381"/>
      <c r="DHN96" s="392"/>
      <c r="DHO96" s="381"/>
      <c r="DHW96" s="392"/>
      <c r="DHX96" s="381"/>
      <c r="DIF96" s="392"/>
      <c r="DIG96" s="381"/>
      <c r="DIO96" s="392"/>
      <c r="DIP96" s="381"/>
      <c r="DIX96" s="392"/>
      <c r="DIY96" s="381"/>
      <c r="DJG96" s="392"/>
      <c r="DJH96" s="381"/>
      <c r="DJP96" s="392"/>
      <c r="DJQ96" s="381"/>
      <c r="DJY96" s="392"/>
      <c r="DJZ96" s="381"/>
      <c r="DKH96" s="392"/>
      <c r="DKI96" s="381"/>
      <c r="DKQ96" s="392"/>
      <c r="DKR96" s="381"/>
      <c r="DKZ96" s="392"/>
      <c r="DLA96" s="381"/>
      <c r="DLI96" s="392"/>
      <c r="DLJ96" s="381"/>
      <c r="DLR96" s="392"/>
      <c r="DLS96" s="381"/>
      <c r="DMA96" s="392"/>
      <c r="DMB96" s="381"/>
      <c r="DMJ96" s="392"/>
      <c r="DMK96" s="381"/>
      <c r="DMS96" s="392"/>
      <c r="DMT96" s="381"/>
      <c r="DNB96" s="392"/>
      <c r="DNC96" s="381"/>
      <c r="DNK96" s="392"/>
      <c r="DNL96" s="381"/>
      <c r="DNT96" s="392"/>
      <c r="DNU96" s="381"/>
      <c r="DOC96" s="392"/>
      <c r="DOD96" s="381"/>
      <c r="DOL96" s="392"/>
      <c r="DOM96" s="381"/>
      <c r="DOU96" s="392"/>
      <c r="DOV96" s="381"/>
      <c r="DPD96" s="392"/>
      <c r="DPE96" s="381"/>
      <c r="DPM96" s="392"/>
      <c r="DPN96" s="381"/>
      <c r="DPV96" s="392"/>
      <c r="DPW96" s="381"/>
      <c r="DQE96" s="392"/>
      <c r="DQF96" s="381"/>
      <c r="DQN96" s="392"/>
      <c r="DQO96" s="381"/>
      <c r="DQW96" s="392"/>
      <c r="DQX96" s="381"/>
      <c r="DRF96" s="392"/>
      <c r="DRG96" s="381"/>
      <c r="DRO96" s="392"/>
      <c r="DRP96" s="381"/>
      <c r="DRX96" s="392"/>
      <c r="DRY96" s="381"/>
      <c r="DSG96" s="392"/>
      <c r="DSH96" s="381"/>
      <c r="DSP96" s="392"/>
      <c r="DSQ96" s="381"/>
      <c r="DSY96" s="392"/>
      <c r="DSZ96" s="381"/>
      <c r="DTH96" s="392"/>
      <c r="DTI96" s="381"/>
      <c r="DTQ96" s="392"/>
      <c r="DTR96" s="381"/>
      <c r="DTZ96" s="392"/>
      <c r="DUA96" s="381"/>
      <c r="DUI96" s="392"/>
      <c r="DUJ96" s="381"/>
      <c r="DUR96" s="392"/>
      <c r="DUS96" s="381"/>
      <c r="DVA96" s="392"/>
      <c r="DVB96" s="381"/>
      <c r="DVJ96" s="392"/>
      <c r="DVK96" s="381"/>
      <c r="DVS96" s="392"/>
      <c r="DVT96" s="381"/>
      <c r="DWB96" s="392"/>
      <c r="DWC96" s="381"/>
      <c r="DWK96" s="392"/>
      <c r="DWL96" s="381"/>
      <c r="DWT96" s="392"/>
      <c r="DWU96" s="381"/>
      <c r="DXC96" s="392"/>
      <c r="DXD96" s="381"/>
      <c r="DXL96" s="392"/>
      <c r="DXM96" s="381"/>
      <c r="DXU96" s="392"/>
      <c r="DXV96" s="381"/>
      <c r="DYD96" s="392"/>
      <c r="DYE96" s="381"/>
      <c r="DYM96" s="392"/>
      <c r="DYN96" s="381"/>
      <c r="DYV96" s="392"/>
      <c r="DYW96" s="381"/>
      <c r="DZE96" s="392"/>
      <c r="DZF96" s="381"/>
      <c r="DZN96" s="392"/>
      <c r="DZO96" s="381"/>
      <c r="DZW96" s="392"/>
      <c r="DZX96" s="381"/>
      <c r="EAF96" s="392"/>
      <c r="EAG96" s="381"/>
      <c r="EAO96" s="392"/>
      <c r="EAP96" s="381"/>
      <c r="EAX96" s="392"/>
      <c r="EAY96" s="381"/>
      <c r="EBG96" s="392"/>
      <c r="EBH96" s="381"/>
      <c r="EBP96" s="392"/>
      <c r="EBQ96" s="381"/>
      <c r="EBY96" s="392"/>
      <c r="EBZ96" s="381"/>
      <c r="ECH96" s="392"/>
      <c r="ECI96" s="381"/>
      <c r="ECQ96" s="392"/>
      <c r="ECR96" s="381"/>
      <c r="ECZ96" s="392"/>
      <c r="EDA96" s="381"/>
      <c r="EDI96" s="392"/>
      <c r="EDJ96" s="381"/>
      <c r="EDR96" s="392"/>
      <c r="EDS96" s="381"/>
      <c r="EEA96" s="392"/>
      <c r="EEB96" s="381"/>
      <c r="EEJ96" s="392"/>
      <c r="EEK96" s="381"/>
      <c r="EES96" s="392"/>
      <c r="EET96" s="381"/>
      <c r="EFB96" s="392"/>
      <c r="EFC96" s="381"/>
      <c r="EFK96" s="392"/>
      <c r="EFL96" s="381"/>
      <c r="EFT96" s="392"/>
      <c r="EFU96" s="381"/>
      <c r="EGC96" s="392"/>
      <c r="EGD96" s="381"/>
      <c r="EGL96" s="392"/>
      <c r="EGM96" s="381"/>
      <c r="EGU96" s="392"/>
      <c r="EGV96" s="381"/>
      <c r="EHD96" s="392"/>
      <c r="EHE96" s="381"/>
      <c r="EHM96" s="392"/>
      <c r="EHN96" s="381"/>
      <c r="EHV96" s="392"/>
      <c r="EHW96" s="381"/>
      <c r="EIE96" s="392"/>
      <c r="EIF96" s="381"/>
      <c r="EIN96" s="392"/>
      <c r="EIO96" s="381"/>
      <c r="EIW96" s="392"/>
      <c r="EIX96" s="381"/>
      <c r="EJF96" s="392"/>
      <c r="EJG96" s="381"/>
      <c r="EJO96" s="392"/>
      <c r="EJP96" s="381"/>
      <c r="EJX96" s="392"/>
      <c r="EJY96" s="381"/>
      <c r="EKG96" s="392"/>
      <c r="EKH96" s="381"/>
      <c r="EKP96" s="392"/>
      <c r="EKQ96" s="381"/>
      <c r="EKY96" s="392"/>
      <c r="EKZ96" s="381"/>
      <c r="ELH96" s="392"/>
      <c r="ELI96" s="381"/>
      <c r="ELQ96" s="392"/>
      <c r="ELR96" s="381"/>
      <c r="ELZ96" s="392"/>
      <c r="EMA96" s="381"/>
      <c r="EMI96" s="392"/>
      <c r="EMJ96" s="381"/>
      <c r="EMR96" s="392"/>
      <c r="EMS96" s="381"/>
      <c r="ENA96" s="392"/>
      <c r="ENB96" s="381"/>
      <c r="ENJ96" s="392"/>
      <c r="ENK96" s="381"/>
      <c r="ENS96" s="392"/>
      <c r="ENT96" s="381"/>
      <c r="EOB96" s="392"/>
      <c r="EOC96" s="381"/>
      <c r="EOK96" s="392"/>
      <c r="EOL96" s="381"/>
      <c r="EOT96" s="392"/>
      <c r="EOU96" s="381"/>
      <c r="EPC96" s="392"/>
      <c r="EPD96" s="381"/>
      <c r="EPL96" s="392"/>
      <c r="EPM96" s="381"/>
      <c r="EPU96" s="392"/>
      <c r="EPV96" s="381"/>
      <c r="EQD96" s="392"/>
      <c r="EQE96" s="381"/>
      <c r="EQM96" s="392"/>
      <c r="EQN96" s="381"/>
      <c r="EQV96" s="392"/>
      <c r="EQW96" s="381"/>
      <c r="ERE96" s="392"/>
      <c r="ERF96" s="381"/>
      <c r="ERN96" s="392"/>
      <c r="ERO96" s="381"/>
      <c r="ERW96" s="392"/>
      <c r="ERX96" s="381"/>
      <c r="ESF96" s="392"/>
      <c r="ESG96" s="381"/>
      <c r="ESO96" s="392"/>
      <c r="ESP96" s="381"/>
      <c r="ESX96" s="392"/>
      <c r="ESY96" s="381"/>
      <c r="ETG96" s="392"/>
      <c r="ETH96" s="381"/>
      <c r="ETP96" s="392"/>
      <c r="ETQ96" s="381"/>
      <c r="ETY96" s="392"/>
      <c r="ETZ96" s="381"/>
      <c r="EUH96" s="392"/>
      <c r="EUI96" s="381"/>
      <c r="EUQ96" s="392"/>
      <c r="EUR96" s="381"/>
      <c r="EUZ96" s="392"/>
      <c r="EVA96" s="381"/>
      <c r="EVI96" s="392"/>
      <c r="EVJ96" s="381"/>
      <c r="EVR96" s="392"/>
      <c r="EVS96" s="381"/>
      <c r="EWA96" s="392"/>
      <c r="EWB96" s="381"/>
      <c r="EWJ96" s="392"/>
      <c r="EWK96" s="381"/>
      <c r="EWS96" s="392"/>
      <c r="EWT96" s="381"/>
      <c r="EXB96" s="392"/>
      <c r="EXC96" s="381"/>
      <c r="EXK96" s="392"/>
      <c r="EXL96" s="381"/>
      <c r="EXT96" s="392"/>
      <c r="EXU96" s="381"/>
      <c r="EYC96" s="392"/>
      <c r="EYD96" s="381"/>
      <c r="EYL96" s="392"/>
      <c r="EYM96" s="381"/>
      <c r="EYU96" s="392"/>
      <c r="EYV96" s="381"/>
      <c r="EZD96" s="392"/>
      <c r="EZE96" s="381"/>
      <c r="EZM96" s="392"/>
      <c r="EZN96" s="381"/>
      <c r="EZV96" s="392"/>
      <c r="EZW96" s="381"/>
      <c r="FAE96" s="392"/>
      <c r="FAF96" s="381"/>
      <c r="FAN96" s="392"/>
      <c r="FAO96" s="381"/>
      <c r="FAW96" s="392"/>
      <c r="FAX96" s="381"/>
      <c r="FBF96" s="392"/>
      <c r="FBG96" s="381"/>
      <c r="FBO96" s="392"/>
      <c r="FBP96" s="381"/>
      <c r="FBX96" s="392"/>
      <c r="FBY96" s="381"/>
      <c r="FCG96" s="392"/>
      <c r="FCH96" s="381"/>
      <c r="FCP96" s="392"/>
      <c r="FCQ96" s="381"/>
      <c r="FCY96" s="392"/>
      <c r="FCZ96" s="381"/>
      <c r="FDH96" s="392"/>
      <c r="FDI96" s="381"/>
      <c r="FDQ96" s="392"/>
      <c r="FDR96" s="381"/>
      <c r="FDZ96" s="392"/>
      <c r="FEA96" s="381"/>
      <c r="FEI96" s="392"/>
      <c r="FEJ96" s="381"/>
      <c r="FER96" s="392"/>
      <c r="FES96" s="381"/>
      <c r="FFA96" s="392"/>
      <c r="FFB96" s="381"/>
      <c r="FFJ96" s="392"/>
      <c r="FFK96" s="381"/>
      <c r="FFS96" s="392"/>
      <c r="FFT96" s="381"/>
      <c r="FGB96" s="392"/>
      <c r="FGC96" s="381"/>
      <c r="FGK96" s="392"/>
      <c r="FGL96" s="381"/>
      <c r="FGT96" s="392"/>
      <c r="FGU96" s="381"/>
      <c r="FHC96" s="392"/>
      <c r="FHD96" s="381"/>
      <c r="FHL96" s="392"/>
      <c r="FHM96" s="381"/>
      <c r="FHU96" s="392"/>
      <c r="FHV96" s="381"/>
      <c r="FID96" s="392"/>
      <c r="FIE96" s="381"/>
      <c r="FIM96" s="392"/>
      <c r="FIN96" s="381"/>
      <c r="FIV96" s="392"/>
      <c r="FIW96" s="381"/>
      <c r="FJE96" s="392"/>
      <c r="FJF96" s="381"/>
      <c r="FJN96" s="392"/>
      <c r="FJO96" s="381"/>
      <c r="FJW96" s="392"/>
      <c r="FJX96" s="381"/>
      <c r="FKF96" s="392"/>
      <c r="FKG96" s="381"/>
      <c r="FKO96" s="392"/>
      <c r="FKP96" s="381"/>
      <c r="FKX96" s="392"/>
      <c r="FKY96" s="381"/>
      <c r="FLG96" s="392"/>
      <c r="FLH96" s="381"/>
      <c r="FLP96" s="392"/>
      <c r="FLQ96" s="381"/>
      <c r="FLY96" s="392"/>
      <c r="FLZ96" s="381"/>
      <c r="FMH96" s="392"/>
      <c r="FMI96" s="381"/>
      <c r="FMQ96" s="392"/>
      <c r="FMR96" s="381"/>
      <c r="FMZ96" s="392"/>
      <c r="FNA96" s="381"/>
      <c r="FNI96" s="392"/>
      <c r="FNJ96" s="381"/>
      <c r="FNR96" s="392"/>
      <c r="FNS96" s="381"/>
      <c r="FOA96" s="392"/>
      <c r="FOB96" s="381"/>
      <c r="FOJ96" s="392"/>
      <c r="FOK96" s="381"/>
      <c r="FOS96" s="392"/>
      <c r="FOT96" s="381"/>
      <c r="FPB96" s="392"/>
      <c r="FPC96" s="381"/>
      <c r="FPK96" s="392"/>
      <c r="FPL96" s="381"/>
      <c r="FPT96" s="392"/>
      <c r="FPU96" s="381"/>
      <c r="FQC96" s="392"/>
      <c r="FQD96" s="381"/>
      <c r="FQL96" s="392"/>
      <c r="FQM96" s="381"/>
      <c r="FQU96" s="392"/>
      <c r="FQV96" s="381"/>
      <c r="FRD96" s="392"/>
      <c r="FRE96" s="381"/>
      <c r="FRM96" s="392"/>
      <c r="FRN96" s="381"/>
      <c r="FRV96" s="392"/>
      <c r="FRW96" s="381"/>
      <c r="FSE96" s="392"/>
      <c r="FSF96" s="381"/>
      <c r="FSN96" s="392"/>
      <c r="FSO96" s="381"/>
      <c r="FSW96" s="392"/>
      <c r="FSX96" s="381"/>
      <c r="FTF96" s="392"/>
      <c r="FTG96" s="381"/>
      <c r="FTO96" s="392"/>
      <c r="FTP96" s="381"/>
      <c r="FTX96" s="392"/>
      <c r="FTY96" s="381"/>
      <c r="FUG96" s="392"/>
      <c r="FUH96" s="381"/>
      <c r="FUP96" s="392"/>
      <c r="FUQ96" s="381"/>
      <c r="FUY96" s="392"/>
      <c r="FUZ96" s="381"/>
      <c r="FVH96" s="392"/>
      <c r="FVI96" s="381"/>
      <c r="FVQ96" s="392"/>
      <c r="FVR96" s="381"/>
      <c r="FVZ96" s="392"/>
      <c r="FWA96" s="381"/>
      <c r="FWI96" s="392"/>
      <c r="FWJ96" s="381"/>
      <c r="FWR96" s="392"/>
      <c r="FWS96" s="381"/>
      <c r="FXA96" s="392"/>
      <c r="FXB96" s="381"/>
      <c r="FXJ96" s="392"/>
      <c r="FXK96" s="381"/>
      <c r="FXS96" s="392"/>
      <c r="FXT96" s="381"/>
      <c r="FYB96" s="392"/>
      <c r="FYC96" s="381"/>
      <c r="FYK96" s="392"/>
      <c r="FYL96" s="381"/>
      <c r="FYT96" s="392"/>
      <c r="FYU96" s="381"/>
      <c r="FZC96" s="392"/>
      <c r="FZD96" s="381"/>
      <c r="FZL96" s="392"/>
      <c r="FZM96" s="381"/>
      <c r="FZU96" s="392"/>
      <c r="FZV96" s="381"/>
      <c r="GAD96" s="392"/>
      <c r="GAE96" s="381"/>
      <c r="GAM96" s="392"/>
      <c r="GAN96" s="381"/>
      <c r="GAV96" s="392"/>
      <c r="GAW96" s="381"/>
      <c r="GBE96" s="392"/>
      <c r="GBF96" s="381"/>
      <c r="GBN96" s="392"/>
      <c r="GBO96" s="381"/>
      <c r="GBW96" s="392"/>
      <c r="GBX96" s="381"/>
      <c r="GCF96" s="392"/>
      <c r="GCG96" s="381"/>
      <c r="GCO96" s="392"/>
      <c r="GCP96" s="381"/>
      <c r="GCX96" s="392"/>
      <c r="GCY96" s="381"/>
      <c r="GDG96" s="392"/>
      <c r="GDH96" s="381"/>
      <c r="GDP96" s="392"/>
      <c r="GDQ96" s="381"/>
      <c r="GDY96" s="392"/>
      <c r="GDZ96" s="381"/>
      <c r="GEH96" s="392"/>
      <c r="GEI96" s="381"/>
      <c r="GEQ96" s="392"/>
      <c r="GER96" s="381"/>
      <c r="GEZ96" s="392"/>
      <c r="GFA96" s="381"/>
      <c r="GFI96" s="392"/>
      <c r="GFJ96" s="381"/>
      <c r="GFR96" s="392"/>
      <c r="GFS96" s="381"/>
      <c r="GGA96" s="392"/>
      <c r="GGB96" s="381"/>
      <c r="GGJ96" s="392"/>
      <c r="GGK96" s="381"/>
      <c r="GGS96" s="392"/>
      <c r="GGT96" s="381"/>
      <c r="GHB96" s="392"/>
      <c r="GHC96" s="381"/>
      <c r="GHK96" s="392"/>
      <c r="GHL96" s="381"/>
      <c r="GHT96" s="392"/>
      <c r="GHU96" s="381"/>
      <c r="GIC96" s="392"/>
      <c r="GID96" s="381"/>
      <c r="GIL96" s="392"/>
      <c r="GIM96" s="381"/>
      <c r="GIU96" s="392"/>
      <c r="GIV96" s="381"/>
      <c r="GJD96" s="392"/>
      <c r="GJE96" s="381"/>
      <c r="GJM96" s="392"/>
      <c r="GJN96" s="381"/>
      <c r="GJV96" s="392"/>
      <c r="GJW96" s="381"/>
      <c r="GKE96" s="392"/>
      <c r="GKF96" s="381"/>
      <c r="GKN96" s="392"/>
      <c r="GKO96" s="381"/>
      <c r="GKW96" s="392"/>
      <c r="GKX96" s="381"/>
      <c r="GLF96" s="392"/>
      <c r="GLG96" s="381"/>
      <c r="GLO96" s="392"/>
      <c r="GLP96" s="381"/>
      <c r="GLX96" s="392"/>
      <c r="GLY96" s="381"/>
      <c r="GMG96" s="392"/>
      <c r="GMH96" s="381"/>
      <c r="GMP96" s="392"/>
      <c r="GMQ96" s="381"/>
      <c r="GMY96" s="392"/>
      <c r="GMZ96" s="381"/>
      <c r="GNH96" s="392"/>
      <c r="GNI96" s="381"/>
      <c r="GNQ96" s="392"/>
      <c r="GNR96" s="381"/>
      <c r="GNZ96" s="392"/>
      <c r="GOA96" s="381"/>
      <c r="GOI96" s="392"/>
      <c r="GOJ96" s="381"/>
      <c r="GOR96" s="392"/>
      <c r="GOS96" s="381"/>
      <c r="GPA96" s="392"/>
      <c r="GPB96" s="381"/>
      <c r="GPJ96" s="392"/>
      <c r="GPK96" s="381"/>
      <c r="GPS96" s="392"/>
      <c r="GPT96" s="381"/>
      <c r="GQB96" s="392"/>
      <c r="GQC96" s="381"/>
      <c r="GQK96" s="392"/>
      <c r="GQL96" s="381"/>
      <c r="GQT96" s="392"/>
      <c r="GQU96" s="381"/>
      <c r="GRC96" s="392"/>
      <c r="GRD96" s="381"/>
      <c r="GRL96" s="392"/>
      <c r="GRM96" s="381"/>
      <c r="GRU96" s="392"/>
      <c r="GRV96" s="381"/>
      <c r="GSD96" s="392"/>
      <c r="GSE96" s="381"/>
      <c r="GSM96" s="392"/>
      <c r="GSN96" s="381"/>
      <c r="GSV96" s="392"/>
      <c r="GSW96" s="381"/>
      <c r="GTE96" s="392"/>
      <c r="GTF96" s="381"/>
      <c r="GTN96" s="392"/>
      <c r="GTO96" s="381"/>
      <c r="GTW96" s="392"/>
      <c r="GTX96" s="381"/>
      <c r="GUF96" s="392"/>
      <c r="GUG96" s="381"/>
      <c r="GUO96" s="392"/>
      <c r="GUP96" s="381"/>
      <c r="GUX96" s="392"/>
      <c r="GUY96" s="381"/>
      <c r="GVG96" s="392"/>
      <c r="GVH96" s="381"/>
      <c r="GVP96" s="392"/>
      <c r="GVQ96" s="381"/>
      <c r="GVY96" s="392"/>
      <c r="GVZ96" s="381"/>
      <c r="GWH96" s="392"/>
      <c r="GWI96" s="381"/>
      <c r="GWQ96" s="392"/>
      <c r="GWR96" s="381"/>
      <c r="GWZ96" s="392"/>
      <c r="GXA96" s="381"/>
      <c r="GXI96" s="392"/>
      <c r="GXJ96" s="381"/>
      <c r="GXR96" s="392"/>
      <c r="GXS96" s="381"/>
      <c r="GYA96" s="392"/>
      <c r="GYB96" s="381"/>
      <c r="GYJ96" s="392"/>
      <c r="GYK96" s="381"/>
      <c r="GYS96" s="392"/>
      <c r="GYT96" s="381"/>
      <c r="GZB96" s="392"/>
      <c r="GZC96" s="381"/>
      <c r="GZK96" s="392"/>
      <c r="GZL96" s="381"/>
      <c r="GZT96" s="392"/>
      <c r="GZU96" s="381"/>
      <c r="HAC96" s="392"/>
      <c r="HAD96" s="381"/>
      <c r="HAL96" s="392"/>
      <c r="HAM96" s="381"/>
      <c r="HAU96" s="392"/>
      <c r="HAV96" s="381"/>
      <c r="HBD96" s="392"/>
      <c r="HBE96" s="381"/>
      <c r="HBM96" s="392"/>
      <c r="HBN96" s="381"/>
      <c r="HBV96" s="392"/>
      <c r="HBW96" s="381"/>
      <c r="HCE96" s="392"/>
      <c r="HCF96" s="381"/>
      <c r="HCN96" s="392"/>
      <c r="HCO96" s="381"/>
      <c r="HCW96" s="392"/>
      <c r="HCX96" s="381"/>
      <c r="HDF96" s="392"/>
      <c r="HDG96" s="381"/>
      <c r="HDO96" s="392"/>
      <c r="HDP96" s="381"/>
      <c r="HDX96" s="392"/>
      <c r="HDY96" s="381"/>
      <c r="HEG96" s="392"/>
      <c r="HEH96" s="381"/>
      <c r="HEP96" s="392"/>
      <c r="HEQ96" s="381"/>
      <c r="HEY96" s="392"/>
      <c r="HEZ96" s="381"/>
      <c r="HFH96" s="392"/>
      <c r="HFI96" s="381"/>
      <c r="HFQ96" s="392"/>
      <c r="HFR96" s="381"/>
      <c r="HFZ96" s="392"/>
      <c r="HGA96" s="381"/>
      <c r="HGI96" s="392"/>
      <c r="HGJ96" s="381"/>
      <c r="HGR96" s="392"/>
      <c r="HGS96" s="381"/>
      <c r="HHA96" s="392"/>
      <c r="HHB96" s="381"/>
      <c r="HHJ96" s="392"/>
      <c r="HHK96" s="381"/>
      <c r="HHS96" s="392"/>
      <c r="HHT96" s="381"/>
      <c r="HIB96" s="392"/>
      <c r="HIC96" s="381"/>
      <c r="HIK96" s="392"/>
      <c r="HIL96" s="381"/>
      <c r="HIT96" s="392"/>
      <c r="HIU96" s="381"/>
      <c r="HJC96" s="392"/>
      <c r="HJD96" s="381"/>
      <c r="HJL96" s="392"/>
      <c r="HJM96" s="381"/>
      <c r="HJU96" s="392"/>
      <c r="HJV96" s="381"/>
      <c r="HKD96" s="392"/>
      <c r="HKE96" s="381"/>
      <c r="HKM96" s="392"/>
      <c r="HKN96" s="381"/>
      <c r="HKV96" s="392"/>
      <c r="HKW96" s="381"/>
      <c r="HLE96" s="392"/>
      <c r="HLF96" s="381"/>
      <c r="HLN96" s="392"/>
      <c r="HLO96" s="381"/>
      <c r="HLW96" s="392"/>
      <c r="HLX96" s="381"/>
      <c r="HMF96" s="392"/>
      <c r="HMG96" s="381"/>
      <c r="HMO96" s="392"/>
      <c r="HMP96" s="381"/>
      <c r="HMX96" s="392"/>
      <c r="HMY96" s="381"/>
      <c r="HNG96" s="392"/>
      <c r="HNH96" s="381"/>
      <c r="HNP96" s="392"/>
      <c r="HNQ96" s="381"/>
      <c r="HNY96" s="392"/>
      <c r="HNZ96" s="381"/>
      <c r="HOH96" s="392"/>
      <c r="HOI96" s="381"/>
      <c r="HOQ96" s="392"/>
      <c r="HOR96" s="381"/>
      <c r="HOZ96" s="392"/>
      <c r="HPA96" s="381"/>
      <c r="HPI96" s="392"/>
      <c r="HPJ96" s="381"/>
      <c r="HPR96" s="392"/>
      <c r="HPS96" s="381"/>
      <c r="HQA96" s="392"/>
      <c r="HQB96" s="381"/>
      <c r="HQJ96" s="392"/>
      <c r="HQK96" s="381"/>
      <c r="HQS96" s="392"/>
      <c r="HQT96" s="381"/>
      <c r="HRB96" s="392"/>
      <c r="HRC96" s="381"/>
      <c r="HRK96" s="392"/>
      <c r="HRL96" s="381"/>
      <c r="HRT96" s="392"/>
      <c r="HRU96" s="381"/>
      <c r="HSC96" s="392"/>
      <c r="HSD96" s="381"/>
      <c r="HSL96" s="392"/>
      <c r="HSM96" s="381"/>
      <c r="HSU96" s="392"/>
      <c r="HSV96" s="381"/>
      <c r="HTD96" s="392"/>
      <c r="HTE96" s="381"/>
      <c r="HTM96" s="392"/>
      <c r="HTN96" s="381"/>
      <c r="HTV96" s="392"/>
      <c r="HTW96" s="381"/>
      <c r="HUE96" s="392"/>
      <c r="HUF96" s="381"/>
      <c r="HUN96" s="392"/>
      <c r="HUO96" s="381"/>
      <c r="HUW96" s="392"/>
      <c r="HUX96" s="381"/>
      <c r="HVF96" s="392"/>
      <c r="HVG96" s="381"/>
      <c r="HVO96" s="392"/>
      <c r="HVP96" s="381"/>
      <c r="HVX96" s="392"/>
      <c r="HVY96" s="381"/>
      <c r="HWG96" s="392"/>
      <c r="HWH96" s="381"/>
      <c r="HWP96" s="392"/>
      <c r="HWQ96" s="381"/>
      <c r="HWY96" s="392"/>
      <c r="HWZ96" s="381"/>
      <c r="HXH96" s="392"/>
      <c r="HXI96" s="381"/>
      <c r="HXQ96" s="392"/>
      <c r="HXR96" s="381"/>
      <c r="HXZ96" s="392"/>
      <c r="HYA96" s="381"/>
      <c r="HYI96" s="392"/>
      <c r="HYJ96" s="381"/>
      <c r="HYR96" s="392"/>
      <c r="HYS96" s="381"/>
      <c r="HZA96" s="392"/>
      <c r="HZB96" s="381"/>
      <c r="HZJ96" s="392"/>
      <c r="HZK96" s="381"/>
      <c r="HZS96" s="392"/>
      <c r="HZT96" s="381"/>
      <c r="IAB96" s="392"/>
      <c r="IAC96" s="381"/>
      <c r="IAK96" s="392"/>
      <c r="IAL96" s="381"/>
      <c r="IAT96" s="392"/>
      <c r="IAU96" s="381"/>
      <c r="IBC96" s="392"/>
      <c r="IBD96" s="381"/>
      <c r="IBL96" s="392"/>
      <c r="IBM96" s="381"/>
      <c r="IBU96" s="392"/>
      <c r="IBV96" s="381"/>
      <c r="ICD96" s="392"/>
      <c r="ICE96" s="381"/>
      <c r="ICM96" s="392"/>
      <c r="ICN96" s="381"/>
      <c r="ICV96" s="392"/>
      <c r="ICW96" s="381"/>
      <c r="IDE96" s="392"/>
      <c r="IDF96" s="381"/>
      <c r="IDN96" s="392"/>
      <c r="IDO96" s="381"/>
      <c r="IDW96" s="392"/>
      <c r="IDX96" s="381"/>
      <c r="IEF96" s="392"/>
      <c r="IEG96" s="381"/>
      <c r="IEO96" s="392"/>
      <c r="IEP96" s="381"/>
      <c r="IEX96" s="392"/>
      <c r="IEY96" s="381"/>
      <c r="IFG96" s="392"/>
      <c r="IFH96" s="381"/>
      <c r="IFP96" s="392"/>
      <c r="IFQ96" s="381"/>
      <c r="IFY96" s="392"/>
      <c r="IFZ96" s="381"/>
      <c r="IGH96" s="392"/>
      <c r="IGI96" s="381"/>
      <c r="IGQ96" s="392"/>
      <c r="IGR96" s="381"/>
      <c r="IGZ96" s="392"/>
      <c r="IHA96" s="381"/>
      <c r="IHI96" s="392"/>
      <c r="IHJ96" s="381"/>
      <c r="IHR96" s="392"/>
      <c r="IHS96" s="381"/>
      <c r="IIA96" s="392"/>
      <c r="IIB96" s="381"/>
      <c r="IIJ96" s="392"/>
      <c r="IIK96" s="381"/>
      <c r="IIS96" s="392"/>
      <c r="IIT96" s="381"/>
      <c r="IJB96" s="392"/>
      <c r="IJC96" s="381"/>
      <c r="IJK96" s="392"/>
      <c r="IJL96" s="381"/>
      <c r="IJT96" s="392"/>
      <c r="IJU96" s="381"/>
      <c r="IKC96" s="392"/>
      <c r="IKD96" s="381"/>
      <c r="IKL96" s="392"/>
      <c r="IKM96" s="381"/>
      <c r="IKU96" s="392"/>
      <c r="IKV96" s="381"/>
      <c r="ILD96" s="392"/>
      <c r="ILE96" s="381"/>
      <c r="ILM96" s="392"/>
      <c r="ILN96" s="381"/>
      <c r="ILV96" s="392"/>
      <c r="ILW96" s="381"/>
      <c r="IME96" s="392"/>
      <c r="IMF96" s="381"/>
      <c r="IMN96" s="392"/>
      <c r="IMO96" s="381"/>
      <c r="IMW96" s="392"/>
      <c r="IMX96" s="381"/>
      <c r="INF96" s="392"/>
      <c r="ING96" s="381"/>
      <c r="INO96" s="392"/>
      <c r="INP96" s="381"/>
      <c r="INX96" s="392"/>
      <c r="INY96" s="381"/>
      <c r="IOG96" s="392"/>
      <c r="IOH96" s="381"/>
      <c r="IOP96" s="392"/>
      <c r="IOQ96" s="381"/>
      <c r="IOY96" s="392"/>
      <c r="IOZ96" s="381"/>
      <c r="IPH96" s="392"/>
      <c r="IPI96" s="381"/>
      <c r="IPQ96" s="392"/>
      <c r="IPR96" s="381"/>
      <c r="IPZ96" s="392"/>
      <c r="IQA96" s="381"/>
      <c r="IQI96" s="392"/>
      <c r="IQJ96" s="381"/>
      <c r="IQR96" s="392"/>
      <c r="IQS96" s="381"/>
      <c r="IRA96" s="392"/>
      <c r="IRB96" s="381"/>
      <c r="IRJ96" s="392"/>
      <c r="IRK96" s="381"/>
      <c r="IRS96" s="392"/>
      <c r="IRT96" s="381"/>
      <c r="ISB96" s="392"/>
      <c r="ISC96" s="381"/>
      <c r="ISK96" s="392"/>
      <c r="ISL96" s="381"/>
      <c r="IST96" s="392"/>
      <c r="ISU96" s="381"/>
      <c r="ITC96" s="392"/>
      <c r="ITD96" s="381"/>
      <c r="ITL96" s="392"/>
      <c r="ITM96" s="381"/>
      <c r="ITU96" s="392"/>
      <c r="ITV96" s="381"/>
      <c r="IUD96" s="392"/>
      <c r="IUE96" s="381"/>
      <c r="IUM96" s="392"/>
      <c r="IUN96" s="381"/>
      <c r="IUV96" s="392"/>
      <c r="IUW96" s="381"/>
      <c r="IVE96" s="392"/>
      <c r="IVF96" s="381"/>
      <c r="IVN96" s="392"/>
      <c r="IVO96" s="381"/>
      <c r="IVW96" s="392"/>
      <c r="IVX96" s="381"/>
      <c r="IWF96" s="392"/>
      <c r="IWG96" s="381"/>
      <c r="IWO96" s="392"/>
      <c r="IWP96" s="381"/>
      <c r="IWX96" s="392"/>
      <c r="IWY96" s="381"/>
      <c r="IXG96" s="392"/>
      <c r="IXH96" s="381"/>
      <c r="IXP96" s="392"/>
      <c r="IXQ96" s="381"/>
      <c r="IXY96" s="392"/>
      <c r="IXZ96" s="381"/>
      <c r="IYH96" s="392"/>
      <c r="IYI96" s="381"/>
      <c r="IYQ96" s="392"/>
      <c r="IYR96" s="381"/>
      <c r="IYZ96" s="392"/>
      <c r="IZA96" s="381"/>
      <c r="IZI96" s="392"/>
      <c r="IZJ96" s="381"/>
      <c r="IZR96" s="392"/>
      <c r="IZS96" s="381"/>
      <c r="JAA96" s="392"/>
      <c r="JAB96" s="381"/>
      <c r="JAJ96" s="392"/>
      <c r="JAK96" s="381"/>
      <c r="JAS96" s="392"/>
      <c r="JAT96" s="381"/>
      <c r="JBB96" s="392"/>
      <c r="JBC96" s="381"/>
      <c r="JBK96" s="392"/>
      <c r="JBL96" s="381"/>
      <c r="JBT96" s="392"/>
      <c r="JBU96" s="381"/>
      <c r="JCC96" s="392"/>
      <c r="JCD96" s="381"/>
      <c r="JCL96" s="392"/>
      <c r="JCM96" s="381"/>
      <c r="JCU96" s="392"/>
      <c r="JCV96" s="381"/>
      <c r="JDD96" s="392"/>
      <c r="JDE96" s="381"/>
      <c r="JDM96" s="392"/>
      <c r="JDN96" s="381"/>
      <c r="JDV96" s="392"/>
      <c r="JDW96" s="381"/>
      <c r="JEE96" s="392"/>
      <c r="JEF96" s="381"/>
      <c r="JEN96" s="392"/>
      <c r="JEO96" s="381"/>
      <c r="JEW96" s="392"/>
      <c r="JEX96" s="381"/>
      <c r="JFF96" s="392"/>
      <c r="JFG96" s="381"/>
      <c r="JFO96" s="392"/>
      <c r="JFP96" s="381"/>
      <c r="JFX96" s="392"/>
      <c r="JFY96" s="381"/>
      <c r="JGG96" s="392"/>
      <c r="JGH96" s="381"/>
      <c r="JGP96" s="392"/>
      <c r="JGQ96" s="381"/>
      <c r="JGY96" s="392"/>
      <c r="JGZ96" s="381"/>
      <c r="JHH96" s="392"/>
      <c r="JHI96" s="381"/>
      <c r="JHQ96" s="392"/>
      <c r="JHR96" s="381"/>
      <c r="JHZ96" s="392"/>
      <c r="JIA96" s="381"/>
      <c r="JII96" s="392"/>
      <c r="JIJ96" s="381"/>
      <c r="JIR96" s="392"/>
      <c r="JIS96" s="381"/>
      <c r="JJA96" s="392"/>
      <c r="JJB96" s="381"/>
      <c r="JJJ96" s="392"/>
      <c r="JJK96" s="381"/>
      <c r="JJS96" s="392"/>
      <c r="JJT96" s="381"/>
      <c r="JKB96" s="392"/>
      <c r="JKC96" s="381"/>
      <c r="JKK96" s="392"/>
      <c r="JKL96" s="381"/>
      <c r="JKT96" s="392"/>
      <c r="JKU96" s="381"/>
      <c r="JLC96" s="392"/>
      <c r="JLD96" s="381"/>
      <c r="JLL96" s="392"/>
      <c r="JLM96" s="381"/>
      <c r="JLU96" s="392"/>
      <c r="JLV96" s="381"/>
      <c r="JMD96" s="392"/>
      <c r="JME96" s="381"/>
      <c r="JMM96" s="392"/>
      <c r="JMN96" s="381"/>
      <c r="JMV96" s="392"/>
      <c r="JMW96" s="381"/>
      <c r="JNE96" s="392"/>
      <c r="JNF96" s="381"/>
      <c r="JNN96" s="392"/>
      <c r="JNO96" s="381"/>
      <c r="JNW96" s="392"/>
      <c r="JNX96" s="381"/>
      <c r="JOF96" s="392"/>
      <c r="JOG96" s="381"/>
      <c r="JOO96" s="392"/>
      <c r="JOP96" s="381"/>
      <c r="JOX96" s="392"/>
      <c r="JOY96" s="381"/>
      <c r="JPG96" s="392"/>
      <c r="JPH96" s="381"/>
      <c r="JPP96" s="392"/>
      <c r="JPQ96" s="381"/>
      <c r="JPY96" s="392"/>
      <c r="JPZ96" s="381"/>
      <c r="JQH96" s="392"/>
      <c r="JQI96" s="381"/>
      <c r="JQQ96" s="392"/>
      <c r="JQR96" s="381"/>
      <c r="JQZ96" s="392"/>
      <c r="JRA96" s="381"/>
      <c r="JRI96" s="392"/>
      <c r="JRJ96" s="381"/>
      <c r="JRR96" s="392"/>
      <c r="JRS96" s="381"/>
      <c r="JSA96" s="392"/>
      <c r="JSB96" s="381"/>
      <c r="JSJ96" s="392"/>
      <c r="JSK96" s="381"/>
      <c r="JSS96" s="392"/>
      <c r="JST96" s="381"/>
      <c r="JTB96" s="392"/>
      <c r="JTC96" s="381"/>
      <c r="JTK96" s="392"/>
      <c r="JTL96" s="381"/>
      <c r="JTT96" s="392"/>
      <c r="JTU96" s="381"/>
      <c r="JUC96" s="392"/>
      <c r="JUD96" s="381"/>
      <c r="JUL96" s="392"/>
      <c r="JUM96" s="381"/>
      <c r="JUU96" s="392"/>
      <c r="JUV96" s="381"/>
      <c r="JVD96" s="392"/>
      <c r="JVE96" s="381"/>
      <c r="JVM96" s="392"/>
      <c r="JVN96" s="381"/>
      <c r="JVV96" s="392"/>
      <c r="JVW96" s="381"/>
      <c r="JWE96" s="392"/>
      <c r="JWF96" s="381"/>
      <c r="JWN96" s="392"/>
      <c r="JWO96" s="381"/>
      <c r="JWW96" s="392"/>
      <c r="JWX96" s="381"/>
      <c r="JXF96" s="392"/>
      <c r="JXG96" s="381"/>
      <c r="JXO96" s="392"/>
      <c r="JXP96" s="381"/>
      <c r="JXX96" s="392"/>
      <c r="JXY96" s="381"/>
      <c r="JYG96" s="392"/>
      <c r="JYH96" s="381"/>
      <c r="JYP96" s="392"/>
      <c r="JYQ96" s="381"/>
      <c r="JYY96" s="392"/>
      <c r="JYZ96" s="381"/>
      <c r="JZH96" s="392"/>
      <c r="JZI96" s="381"/>
      <c r="JZQ96" s="392"/>
      <c r="JZR96" s="381"/>
      <c r="JZZ96" s="392"/>
      <c r="KAA96" s="381"/>
      <c r="KAI96" s="392"/>
      <c r="KAJ96" s="381"/>
      <c r="KAR96" s="392"/>
      <c r="KAS96" s="381"/>
      <c r="KBA96" s="392"/>
      <c r="KBB96" s="381"/>
      <c r="KBJ96" s="392"/>
      <c r="KBK96" s="381"/>
      <c r="KBS96" s="392"/>
      <c r="KBT96" s="381"/>
      <c r="KCB96" s="392"/>
      <c r="KCC96" s="381"/>
      <c r="KCK96" s="392"/>
      <c r="KCL96" s="381"/>
      <c r="KCT96" s="392"/>
      <c r="KCU96" s="381"/>
      <c r="KDC96" s="392"/>
      <c r="KDD96" s="381"/>
      <c r="KDL96" s="392"/>
      <c r="KDM96" s="381"/>
      <c r="KDU96" s="392"/>
      <c r="KDV96" s="381"/>
      <c r="KED96" s="392"/>
      <c r="KEE96" s="381"/>
      <c r="KEM96" s="392"/>
      <c r="KEN96" s="381"/>
      <c r="KEV96" s="392"/>
      <c r="KEW96" s="381"/>
      <c r="KFE96" s="392"/>
      <c r="KFF96" s="381"/>
      <c r="KFN96" s="392"/>
      <c r="KFO96" s="381"/>
      <c r="KFW96" s="392"/>
      <c r="KFX96" s="381"/>
      <c r="KGF96" s="392"/>
      <c r="KGG96" s="381"/>
      <c r="KGO96" s="392"/>
      <c r="KGP96" s="381"/>
      <c r="KGX96" s="392"/>
      <c r="KGY96" s="381"/>
      <c r="KHG96" s="392"/>
      <c r="KHH96" s="381"/>
      <c r="KHP96" s="392"/>
      <c r="KHQ96" s="381"/>
      <c r="KHY96" s="392"/>
      <c r="KHZ96" s="381"/>
      <c r="KIH96" s="392"/>
      <c r="KII96" s="381"/>
      <c r="KIQ96" s="392"/>
      <c r="KIR96" s="381"/>
      <c r="KIZ96" s="392"/>
      <c r="KJA96" s="381"/>
      <c r="KJI96" s="392"/>
      <c r="KJJ96" s="381"/>
      <c r="KJR96" s="392"/>
      <c r="KJS96" s="381"/>
      <c r="KKA96" s="392"/>
      <c r="KKB96" s="381"/>
      <c r="KKJ96" s="392"/>
      <c r="KKK96" s="381"/>
      <c r="KKS96" s="392"/>
      <c r="KKT96" s="381"/>
      <c r="KLB96" s="392"/>
      <c r="KLC96" s="381"/>
      <c r="KLK96" s="392"/>
      <c r="KLL96" s="381"/>
      <c r="KLT96" s="392"/>
      <c r="KLU96" s="381"/>
      <c r="KMC96" s="392"/>
      <c r="KMD96" s="381"/>
      <c r="KML96" s="392"/>
      <c r="KMM96" s="381"/>
      <c r="KMU96" s="392"/>
      <c r="KMV96" s="381"/>
      <c r="KND96" s="392"/>
      <c r="KNE96" s="381"/>
      <c r="KNM96" s="392"/>
      <c r="KNN96" s="381"/>
      <c r="KNV96" s="392"/>
      <c r="KNW96" s="381"/>
      <c r="KOE96" s="392"/>
      <c r="KOF96" s="381"/>
      <c r="KON96" s="392"/>
      <c r="KOO96" s="381"/>
      <c r="KOW96" s="392"/>
      <c r="KOX96" s="381"/>
      <c r="KPF96" s="392"/>
      <c r="KPG96" s="381"/>
      <c r="KPO96" s="392"/>
      <c r="KPP96" s="381"/>
      <c r="KPX96" s="392"/>
      <c r="KPY96" s="381"/>
      <c r="KQG96" s="392"/>
      <c r="KQH96" s="381"/>
      <c r="KQP96" s="392"/>
      <c r="KQQ96" s="381"/>
      <c r="KQY96" s="392"/>
      <c r="KQZ96" s="381"/>
      <c r="KRH96" s="392"/>
      <c r="KRI96" s="381"/>
      <c r="KRQ96" s="392"/>
      <c r="KRR96" s="381"/>
      <c r="KRZ96" s="392"/>
      <c r="KSA96" s="381"/>
      <c r="KSI96" s="392"/>
      <c r="KSJ96" s="381"/>
      <c r="KSR96" s="392"/>
      <c r="KSS96" s="381"/>
      <c r="KTA96" s="392"/>
      <c r="KTB96" s="381"/>
      <c r="KTJ96" s="392"/>
      <c r="KTK96" s="381"/>
      <c r="KTS96" s="392"/>
      <c r="KTT96" s="381"/>
      <c r="KUB96" s="392"/>
      <c r="KUC96" s="381"/>
      <c r="KUK96" s="392"/>
      <c r="KUL96" s="381"/>
      <c r="KUT96" s="392"/>
      <c r="KUU96" s="381"/>
      <c r="KVC96" s="392"/>
      <c r="KVD96" s="381"/>
      <c r="KVL96" s="392"/>
      <c r="KVM96" s="381"/>
      <c r="KVU96" s="392"/>
      <c r="KVV96" s="381"/>
      <c r="KWD96" s="392"/>
      <c r="KWE96" s="381"/>
      <c r="KWM96" s="392"/>
      <c r="KWN96" s="381"/>
      <c r="KWV96" s="392"/>
      <c r="KWW96" s="381"/>
      <c r="KXE96" s="392"/>
      <c r="KXF96" s="381"/>
      <c r="KXN96" s="392"/>
      <c r="KXO96" s="381"/>
      <c r="KXW96" s="392"/>
      <c r="KXX96" s="381"/>
      <c r="KYF96" s="392"/>
      <c r="KYG96" s="381"/>
      <c r="KYO96" s="392"/>
      <c r="KYP96" s="381"/>
      <c r="KYX96" s="392"/>
      <c r="KYY96" s="381"/>
      <c r="KZG96" s="392"/>
      <c r="KZH96" s="381"/>
      <c r="KZP96" s="392"/>
      <c r="KZQ96" s="381"/>
      <c r="KZY96" s="392"/>
      <c r="KZZ96" s="381"/>
      <c r="LAH96" s="392"/>
      <c r="LAI96" s="381"/>
      <c r="LAQ96" s="392"/>
      <c r="LAR96" s="381"/>
      <c r="LAZ96" s="392"/>
      <c r="LBA96" s="381"/>
      <c r="LBI96" s="392"/>
      <c r="LBJ96" s="381"/>
      <c r="LBR96" s="392"/>
      <c r="LBS96" s="381"/>
      <c r="LCA96" s="392"/>
      <c r="LCB96" s="381"/>
      <c r="LCJ96" s="392"/>
      <c r="LCK96" s="381"/>
      <c r="LCS96" s="392"/>
      <c r="LCT96" s="381"/>
      <c r="LDB96" s="392"/>
      <c r="LDC96" s="381"/>
      <c r="LDK96" s="392"/>
      <c r="LDL96" s="381"/>
      <c r="LDT96" s="392"/>
      <c r="LDU96" s="381"/>
      <c r="LEC96" s="392"/>
      <c r="LED96" s="381"/>
      <c r="LEL96" s="392"/>
      <c r="LEM96" s="381"/>
      <c r="LEU96" s="392"/>
      <c r="LEV96" s="381"/>
      <c r="LFD96" s="392"/>
      <c r="LFE96" s="381"/>
      <c r="LFM96" s="392"/>
      <c r="LFN96" s="381"/>
      <c r="LFV96" s="392"/>
      <c r="LFW96" s="381"/>
      <c r="LGE96" s="392"/>
      <c r="LGF96" s="381"/>
      <c r="LGN96" s="392"/>
      <c r="LGO96" s="381"/>
      <c r="LGW96" s="392"/>
      <c r="LGX96" s="381"/>
      <c r="LHF96" s="392"/>
      <c r="LHG96" s="381"/>
      <c r="LHO96" s="392"/>
      <c r="LHP96" s="381"/>
      <c r="LHX96" s="392"/>
      <c r="LHY96" s="381"/>
      <c r="LIG96" s="392"/>
      <c r="LIH96" s="381"/>
      <c r="LIP96" s="392"/>
      <c r="LIQ96" s="381"/>
      <c r="LIY96" s="392"/>
      <c r="LIZ96" s="381"/>
      <c r="LJH96" s="392"/>
      <c r="LJI96" s="381"/>
      <c r="LJQ96" s="392"/>
      <c r="LJR96" s="381"/>
      <c r="LJZ96" s="392"/>
      <c r="LKA96" s="381"/>
      <c r="LKI96" s="392"/>
      <c r="LKJ96" s="381"/>
      <c r="LKR96" s="392"/>
      <c r="LKS96" s="381"/>
      <c r="LLA96" s="392"/>
      <c r="LLB96" s="381"/>
      <c r="LLJ96" s="392"/>
      <c r="LLK96" s="381"/>
      <c r="LLS96" s="392"/>
      <c r="LLT96" s="381"/>
      <c r="LMB96" s="392"/>
      <c r="LMC96" s="381"/>
      <c r="LMK96" s="392"/>
      <c r="LML96" s="381"/>
      <c r="LMT96" s="392"/>
      <c r="LMU96" s="381"/>
      <c r="LNC96" s="392"/>
      <c r="LND96" s="381"/>
      <c r="LNL96" s="392"/>
      <c r="LNM96" s="381"/>
      <c r="LNU96" s="392"/>
      <c r="LNV96" s="381"/>
      <c r="LOD96" s="392"/>
      <c r="LOE96" s="381"/>
      <c r="LOM96" s="392"/>
      <c r="LON96" s="381"/>
      <c r="LOV96" s="392"/>
      <c r="LOW96" s="381"/>
      <c r="LPE96" s="392"/>
      <c r="LPF96" s="381"/>
      <c r="LPN96" s="392"/>
      <c r="LPO96" s="381"/>
      <c r="LPW96" s="392"/>
      <c r="LPX96" s="381"/>
      <c r="LQF96" s="392"/>
      <c r="LQG96" s="381"/>
      <c r="LQO96" s="392"/>
      <c r="LQP96" s="381"/>
      <c r="LQX96" s="392"/>
      <c r="LQY96" s="381"/>
      <c r="LRG96" s="392"/>
      <c r="LRH96" s="381"/>
      <c r="LRP96" s="392"/>
      <c r="LRQ96" s="381"/>
      <c r="LRY96" s="392"/>
      <c r="LRZ96" s="381"/>
      <c r="LSH96" s="392"/>
      <c r="LSI96" s="381"/>
      <c r="LSQ96" s="392"/>
      <c r="LSR96" s="381"/>
      <c r="LSZ96" s="392"/>
      <c r="LTA96" s="381"/>
      <c r="LTI96" s="392"/>
      <c r="LTJ96" s="381"/>
      <c r="LTR96" s="392"/>
      <c r="LTS96" s="381"/>
      <c r="LUA96" s="392"/>
      <c r="LUB96" s="381"/>
      <c r="LUJ96" s="392"/>
      <c r="LUK96" s="381"/>
      <c r="LUS96" s="392"/>
      <c r="LUT96" s="381"/>
      <c r="LVB96" s="392"/>
      <c r="LVC96" s="381"/>
      <c r="LVK96" s="392"/>
      <c r="LVL96" s="381"/>
      <c r="LVT96" s="392"/>
      <c r="LVU96" s="381"/>
      <c r="LWC96" s="392"/>
      <c r="LWD96" s="381"/>
      <c r="LWL96" s="392"/>
      <c r="LWM96" s="381"/>
      <c r="LWU96" s="392"/>
      <c r="LWV96" s="381"/>
      <c r="LXD96" s="392"/>
      <c r="LXE96" s="381"/>
      <c r="LXM96" s="392"/>
      <c r="LXN96" s="381"/>
      <c r="LXV96" s="392"/>
      <c r="LXW96" s="381"/>
      <c r="LYE96" s="392"/>
      <c r="LYF96" s="381"/>
      <c r="LYN96" s="392"/>
      <c r="LYO96" s="381"/>
      <c r="LYW96" s="392"/>
      <c r="LYX96" s="381"/>
      <c r="LZF96" s="392"/>
      <c r="LZG96" s="381"/>
      <c r="LZO96" s="392"/>
      <c r="LZP96" s="381"/>
      <c r="LZX96" s="392"/>
      <c r="LZY96" s="381"/>
      <c r="MAG96" s="392"/>
      <c r="MAH96" s="381"/>
      <c r="MAP96" s="392"/>
      <c r="MAQ96" s="381"/>
      <c r="MAY96" s="392"/>
      <c r="MAZ96" s="381"/>
      <c r="MBH96" s="392"/>
      <c r="MBI96" s="381"/>
      <c r="MBQ96" s="392"/>
      <c r="MBR96" s="381"/>
      <c r="MBZ96" s="392"/>
      <c r="MCA96" s="381"/>
      <c r="MCI96" s="392"/>
      <c r="MCJ96" s="381"/>
      <c r="MCR96" s="392"/>
      <c r="MCS96" s="381"/>
      <c r="MDA96" s="392"/>
      <c r="MDB96" s="381"/>
      <c r="MDJ96" s="392"/>
      <c r="MDK96" s="381"/>
      <c r="MDS96" s="392"/>
      <c r="MDT96" s="381"/>
      <c r="MEB96" s="392"/>
      <c r="MEC96" s="381"/>
      <c r="MEK96" s="392"/>
      <c r="MEL96" s="381"/>
      <c r="MET96" s="392"/>
      <c r="MEU96" s="381"/>
      <c r="MFC96" s="392"/>
      <c r="MFD96" s="381"/>
      <c r="MFL96" s="392"/>
      <c r="MFM96" s="381"/>
      <c r="MFU96" s="392"/>
      <c r="MFV96" s="381"/>
      <c r="MGD96" s="392"/>
      <c r="MGE96" s="381"/>
      <c r="MGM96" s="392"/>
      <c r="MGN96" s="381"/>
      <c r="MGV96" s="392"/>
      <c r="MGW96" s="381"/>
      <c r="MHE96" s="392"/>
      <c r="MHF96" s="381"/>
      <c r="MHN96" s="392"/>
      <c r="MHO96" s="381"/>
      <c r="MHW96" s="392"/>
      <c r="MHX96" s="381"/>
      <c r="MIF96" s="392"/>
      <c r="MIG96" s="381"/>
      <c r="MIO96" s="392"/>
      <c r="MIP96" s="381"/>
      <c r="MIX96" s="392"/>
      <c r="MIY96" s="381"/>
      <c r="MJG96" s="392"/>
      <c r="MJH96" s="381"/>
      <c r="MJP96" s="392"/>
      <c r="MJQ96" s="381"/>
      <c r="MJY96" s="392"/>
      <c r="MJZ96" s="381"/>
      <c r="MKH96" s="392"/>
      <c r="MKI96" s="381"/>
      <c r="MKQ96" s="392"/>
      <c r="MKR96" s="381"/>
      <c r="MKZ96" s="392"/>
      <c r="MLA96" s="381"/>
      <c r="MLI96" s="392"/>
      <c r="MLJ96" s="381"/>
      <c r="MLR96" s="392"/>
      <c r="MLS96" s="381"/>
      <c r="MMA96" s="392"/>
      <c r="MMB96" s="381"/>
      <c r="MMJ96" s="392"/>
      <c r="MMK96" s="381"/>
      <c r="MMS96" s="392"/>
      <c r="MMT96" s="381"/>
      <c r="MNB96" s="392"/>
      <c r="MNC96" s="381"/>
      <c r="MNK96" s="392"/>
      <c r="MNL96" s="381"/>
      <c r="MNT96" s="392"/>
      <c r="MNU96" s="381"/>
      <c r="MOC96" s="392"/>
      <c r="MOD96" s="381"/>
      <c r="MOL96" s="392"/>
      <c r="MOM96" s="381"/>
      <c r="MOU96" s="392"/>
      <c r="MOV96" s="381"/>
      <c r="MPD96" s="392"/>
      <c r="MPE96" s="381"/>
      <c r="MPM96" s="392"/>
      <c r="MPN96" s="381"/>
      <c r="MPV96" s="392"/>
      <c r="MPW96" s="381"/>
      <c r="MQE96" s="392"/>
      <c r="MQF96" s="381"/>
      <c r="MQN96" s="392"/>
      <c r="MQO96" s="381"/>
      <c r="MQW96" s="392"/>
      <c r="MQX96" s="381"/>
      <c r="MRF96" s="392"/>
      <c r="MRG96" s="381"/>
      <c r="MRO96" s="392"/>
      <c r="MRP96" s="381"/>
      <c r="MRX96" s="392"/>
      <c r="MRY96" s="381"/>
      <c r="MSG96" s="392"/>
      <c r="MSH96" s="381"/>
      <c r="MSP96" s="392"/>
      <c r="MSQ96" s="381"/>
      <c r="MSY96" s="392"/>
      <c r="MSZ96" s="381"/>
      <c r="MTH96" s="392"/>
      <c r="MTI96" s="381"/>
      <c r="MTQ96" s="392"/>
      <c r="MTR96" s="381"/>
      <c r="MTZ96" s="392"/>
      <c r="MUA96" s="381"/>
      <c r="MUI96" s="392"/>
      <c r="MUJ96" s="381"/>
      <c r="MUR96" s="392"/>
      <c r="MUS96" s="381"/>
      <c r="MVA96" s="392"/>
      <c r="MVB96" s="381"/>
      <c r="MVJ96" s="392"/>
      <c r="MVK96" s="381"/>
      <c r="MVS96" s="392"/>
      <c r="MVT96" s="381"/>
      <c r="MWB96" s="392"/>
      <c r="MWC96" s="381"/>
      <c r="MWK96" s="392"/>
      <c r="MWL96" s="381"/>
      <c r="MWT96" s="392"/>
      <c r="MWU96" s="381"/>
      <c r="MXC96" s="392"/>
      <c r="MXD96" s="381"/>
      <c r="MXL96" s="392"/>
      <c r="MXM96" s="381"/>
      <c r="MXU96" s="392"/>
      <c r="MXV96" s="381"/>
      <c r="MYD96" s="392"/>
      <c r="MYE96" s="381"/>
      <c r="MYM96" s="392"/>
      <c r="MYN96" s="381"/>
      <c r="MYV96" s="392"/>
      <c r="MYW96" s="381"/>
      <c r="MZE96" s="392"/>
      <c r="MZF96" s="381"/>
      <c r="MZN96" s="392"/>
      <c r="MZO96" s="381"/>
      <c r="MZW96" s="392"/>
      <c r="MZX96" s="381"/>
      <c r="NAF96" s="392"/>
      <c r="NAG96" s="381"/>
      <c r="NAO96" s="392"/>
      <c r="NAP96" s="381"/>
      <c r="NAX96" s="392"/>
      <c r="NAY96" s="381"/>
      <c r="NBG96" s="392"/>
      <c r="NBH96" s="381"/>
      <c r="NBP96" s="392"/>
      <c r="NBQ96" s="381"/>
      <c r="NBY96" s="392"/>
      <c r="NBZ96" s="381"/>
      <c r="NCH96" s="392"/>
      <c r="NCI96" s="381"/>
      <c r="NCQ96" s="392"/>
      <c r="NCR96" s="381"/>
      <c r="NCZ96" s="392"/>
      <c r="NDA96" s="381"/>
      <c r="NDI96" s="392"/>
      <c r="NDJ96" s="381"/>
      <c r="NDR96" s="392"/>
      <c r="NDS96" s="381"/>
      <c r="NEA96" s="392"/>
      <c r="NEB96" s="381"/>
      <c r="NEJ96" s="392"/>
      <c r="NEK96" s="381"/>
      <c r="NES96" s="392"/>
      <c r="NET96" s="381"/>
      <c r="NFB96" s="392"/>
      <c r="NFC96" s="381"/>
      <c r="NFK96" s="392"/>
      <c r="NFL96" s="381"/>
      <c r="NFT96" s="392"/>
      <c r="NFU96" s="381"/>
      <c r="NGC96" s="392"/>
      <c r="NGD96" s="381"/>
      <c r="NGL96" s="392"/>
      <c r="NGM96" s="381"/>
      <c r="NGU96" s="392"/>
      <c r="NGV96" s="381"/>
      <c r="NHD96" s="392"/>
      <c r="NHE96" s="381"/>
      <c r="NHM96" s="392"/>
      <c r="NHN96" s="381"/>
      <c r="NHV96" s="392"/>
      <c r="NHW96" s="381"/>
      <c r="NIE96" s="392"/>
      <c r="NIF96" s="381"/>
      <c r="NIN96" s="392"/>
      <c r="NIO96" s="381"/>
      <c r="NIW96" s="392"/>
      <c r="NIX96" s="381"/>
      <c r="NJF96" s="392"/>
      <c r="NJG96" s="381"/>
      <c r="NJO96" s="392"/>
      <c r="NJP96" s="381"/>
      <c r="NJX96" s="392"/>
      <c r="NJY96" s="381"/>
      <c r="NKG96" s="392"/>
      <c r="NKH96" s="381"/>
      <c r="NKP96" s="392"/>
      <c r="NKQ96" s="381"/>
      <c r="NKY96" s="392"/>
      <c r="NKZ96" s="381"/>
      <c r="NLH96" s="392"/>
      <c r="NLI96" s="381"/>
      <c r="NLQ96" s="392"/>
      <c r="NLR96" s="381"/>
      <c r="NLZ96" s="392"/>
      <c r="NMA96" s="381"/>
      <c r="NMI96" s="392"/>
      <c r="NMJ96" s="381"/>
      <c r="NMR96" s="392"/>
      <c r="NMS96" s="381"/>
      <c r="NNA96" s="392"/>
      <c r="NNB96" s="381"/>
      <c r="NNJ96" s="392"/>
      <c r="NNK96" s="381"/>
      <c r="NNS96" s="392"/>
      <c r="NNT96" s="381"/>
      <c r="NOB96" s="392"/>
      <c r="NOC96" s="381"/>
      <c r="NOK96" s="392"/>
      <c r="NOL96" s="381"/>
      <c r="NOT96" s="392"/>
      <c r="NOU96" s="381"/>
      <c r="NPC96" s="392"/>
      <c r="NPD96" s="381"/>
      <c r="NPL96" s="392"/>
      <c r="NPM96" s="381"/>
      <c r="NPU96" s="392"/>
      <c r="NPV96" s="381"/>
      <c r="NQD96" s="392"/>
      <c r="NQE96" s="381"/>
      <c r="NQM96" s="392"/>
      <c r="NQN96" s="381"/>
      <c r="NQV96" s="392"/>
      <c r="NQW96" s="381"/>
      <c r="NRE96" s="392"/>
      <c r="NRF96" s="381"/>
      <c r="NRN96" s="392"/>
      <c r="NRO96" s="381"/>
      <c r="NRW96" s="392"/>
      <c r="NRX96" s="381"/>
      <c r="NSF96" s="392"/>
      <c r="NSG96" s="381"/>
      <c r="NSO96" s="392"/>
      <c r="NSP96" s="381"/>
      <c r="NSX96" s="392"/>
      <c r="NSY96" s="381"/>
      <c r="NTG96" s="392"/>
      <c r="NTH96" s="381"/>
      <c r="NTP96" s="392"/>
      <c r="NTQ96" s="381"/>
      <c r="NTY96" s="392"/>
      <c r="NTZ96" s="381"/>
      <c r="NUH96" s="392"/>
      <c r="NUI96" s="381"/>
      <c r="NUQ96" s="392"/>
      <c r="NUR96" s="381"/>
      <c r="NUZ96" s="392"/>
      <c r="NVA96" s="381"/>
      <c r="NVI96" s="392"/>
      <c r="NVJ96" s="381"/>
      <c r="NVR96" s="392"/>
      <c r="NVS96" s="381"/>
      <c r="NWA96" s="392"/>
      <c r="NWB96" s="381"/>
      <c r="NWJ96" s="392"/>
      <c r="NWK96" s="381"/>
      <c r="NWS96" s="392"/>
      <c r="NWT96" s="381"/>
      <c r="NXB96" s="392"/>
      <c r="NXC96" s="381"/>
      <c r="NXK96" s="392"/>
      <c r="NXL96" s="381"/>
      <c r="NXT96" s="392"/>
      <c r="NXU96" s="381"/>
      <c r="NYC96" s="392"/>
      <c r="NYD96" s="381"/>
      <c r="NYL96" s="392"/>
      <c r="NYM96" s="381"/>
      <c r="NYU96" s="392"/>
      <c r="NYV96" s="381"/>
      <c r="NZD96" s="392"/>
      <c r="NZE96" s="381"/>
      <c r="NZM96" s="392"/>
      <c r="NZN96" s="381"/>
      <c r="NZV96" s="392"/>
      <c r="NZW96" s="381"/>
      <c r="OAE96" s="392"/>
      <c r="OAF96" s="381"/>
      <c r="OAN96" s="392"/>
      <c r="OAO96" s="381"/>
      <c r="OAW96" s="392"/>
      <c r="OAX96" s="381"/>
      <c r="OBF96" s="392"/>
      <c r="OBG96" s="381"/>
      <c r="OBO96" s="392"/>
      <c r="OBP96" s="381"/>
      <c r="OBX96" s="392"/>
      <c r="OBY96" s="381"/>
      <c r="OCG96" s="392"/>
      <c r="OCH96" s="381"/>
      <c r="OCP96" s="392"/>
      <c r="OCQ96" s="381"/>
      <c r="OCY96" s="392"/>
      <c r="OCZ96" s="381"/>
      <c r="ODH96" s="392"/>
      <c r="ODI96" s="381"/>
      <c r="ODQ96" s="392"/>
      <c r="ODR96" s="381"/>
      <c r="ODZ96" s="392"/>
      <c r="OEA96" s="381"/>
      <c r="OEI96" s="392"/>
      <c r="OEJ96" s="381"/>
      <c r="OER96" s="392"/>
      <c r="OES96" s="381"/>
      <c r="OFA96" s="392"/>
      <c r="OFB96" s="381"/>
      <c r="OFJ96" s="392"/>
      <c r="OFK96" s="381"/>
      <c r="OFS96" s="392"/>
      <c r="OFT96" s="381"/>
      <c r="OGB96" s="392"/>
      <c r="OGC96" s="381"/>
      <c r="OGK96" s="392"/>
      <c r="OGL96" s="381"/>
      <c r="OGT96" s="392"/>
      <c r="OGU96" s="381"/>
      <c r="OHC96" s="392"/>
      <c r="OHD96" s="381"/>
      <c r="OHL96" s="392"/>
      <c r="OHM96" s="381"/>
      <c r="OHU96" s="392"/>
      <c r="OHV96" s="381"/>
      <c r="OID96" s="392"/>
      <c r="OIE96" s="381"/>
      <c r="OIM96" s="392"/>
      <c r="OIN96" s="381"/>
      <c r="OIV96" s="392"/>
      <c r="OIW96" s="381"/>
      <c r="OJE96" s="392"/>
      <c r="OJF96" s="381"/>
      <c r="OJN96" s="392"/>
      <c r="OJO96" s="381"/>
      <c r="OJW96" s="392"/>
      <c r="OJX96" s="381"/>
      <c r="OKF96" s="392"/>
      <c r="OKG96" s="381"/>
      <c r="OKO96" s="392"/>
      <c r="OKP96" s="381"/>
      <c r="OKX96" s="392"/>
      <c r="OKY96" s="381"/>
      <c r="OLG96" s="392"/>
      <c r="OLH96" s="381"/>
      <c r="OLP96" s="392"/>
      <c r="OLQ96" s="381"/>
      <c r="OLY96" s="392"/>
      <c r="OLZ96" s="381"/>
      <c r="OMH96" s="392"/>
      <c r="OMI96" s="381"/>
      <c r="OMQ96" s="392"/>
      <c r="OMR96" s="381"/>
      <c r="OMZ96" s="392"/>
      <c r="ONA96" s="381"/>
      <c r="ONI96" s="392"/>
      <c r="ONJ96" s="381"/>
      <c r="ONR96" s="392"/>
      <c r="ONS96" s="381"/>
      <c r="OOA96" s="392"/>
      <c r="OOB96" s="381"/>
      <c r="OOJ96" s="392"/>
      <c r="OOK96" s="381"/>
      <c r="OOS96" s="392"/>
      <c r="OOT96" s="381"/>
      <c r="OPB96" s="392"/>
      <c r="OPC96" s="381"/>
      <c r="OPK96" s="392"/>
      <c r="OPL96" s="381"/>
      <c r="OPT96" s="392"/>
      <c r="OPU96" s="381"/>
      <c r="OQC96" s="392"/>
      <c r="OQD96" s="381"/>
      <c r="OQL96" s="392"/>
      <c r="OQM96" s="381"/>
      <c r="OQU96" s="392"/>
      <c r="OQV96" s="381"/>
      <c r="ORD96" s="392"/>
      <c r="ORE96" s="381"/>
      <c r="ORM96" s="392"/>
      <c r="ORN96" s="381"/>
      <c r="ORV96" s="392"/>
      <c r="ORW96" s="381"/>
      <c r="OSE96" s="392"/>
      <c r="OSF96" s="381"/>
      <c r="OSN96" s="392"/>
      <c r="OSO96" s="381"/>
      <c r="OSW96" s="392"/>
      <c r="OSX96" s="381"/>
      <c r="OTF96" s="392"/>
      <c r="OTG96" s="381"/>
      <c r="OTO96" s="392"/>
      <c r="OTP96" s="381"/>
      <c r="OTX96" s="392"/>
      <c r="OTY96" s="381"/>
      <c r="OUG96" s="392"/>
      <c r="OUH96" s="381"/>
      <c r="OUP96" s="392"/>
      <c r="OUQ96" s="381"/>
      <c r="OUY96" s="392"/>
      <c r="OUZ96" s="381"/>
      <c r="OVH96" s="392"/>
      <c r="OVI96" s="381"/>
      <c r="OVQ96" s="392"/>
      <c r="OVR96" s="381"/>
      <c r="OVZ96" s="392"/>
      <c r="OWA96" s="381"/>
      <c r="OWI96" s="392"/>
      <c r="OWJ96" s="381"/>
      <c r="OWR96" s="392"/>
      <c r="OWS96" s="381"/>
      <c r="OXA96" s="392"/>
      <c r="OXB96" s="381"/>
      <c r="OXJ96" s="392"/>
      <c r="OXK96" s="381"/>
      <c r="OXS96" s="392"/>
      <c r="OXT96" s="381"/>
      <c r="OYB96" s="392"/>
      <c r="OYC96" s="381"/>
      <c r="OYK96" s="392"/>
      <c r="OYL96" s="381"/>
      <c r="OYT96" s="392"/>
      <c r="OYU96" s="381"/>
      <c r="OZC96" s="392"/>
      <c r="OZD96" s="381"/>
      <c r="OZL96" s="392"/>
      <c r="OZM96" s="381"/>
      <c r="OZU96" s="392"/>
      <c r="OZV96" s="381"/>
      <c r="PAD96" s="392"/>
      <c r="PAE96" s="381"/>
      <c r="PAM96" s="392"/>
      <c r="PAN96" s="381"/>
      <c r="PAV96" s="392"/>
      <c r="PAW96" s="381"/>
      <c r="PBE96" s="392"/>
      <c r="PBF96" s="381"/>
      <c r="PBN96" s="392"/>
      <c r="PBO96" s="381"/>
      <c r="PBW96" s="392"/>
      <c r="PBX96" s="381"/>
      <c r="PCF96" s="392"/>
      <c r="PCG96" s="381"/>
      <c r="PCO96" s="392"/>
      <c r="PCP96" s="381"/>
      <c r="PCX96" s="392"/>
      <c r="PCY96" s="381"/>
      <c r="PDG96" s="392"/>
      <c r="PDH96" s="381"/>
      <c r="PDP96" s="392"/>
      <c r="PDQ96" s="381"/>
      <c r="PDY96" s="392"/>
      <c r="PDZ96" s="381"/>
      <c r="PEH96" s="392"/>
      <c r="PEI96" s="381"/>
      <c r="PEQ96" s="392"/>
      <c r="PER96" s="381"/>
      <c r="PEZ96" s="392"/>
      <c r="PFA96" s="381"/>
      <c r="PFI96" s="392"/>
      <c r="PFJ96" s="381"/>
      <c r="PFR96" s="392"/>
      <c r="PFS96" s="381"/>
      <c r="PGA96" s="392"/>
      <c r="PGB96" s="381"/>
      <c r="PGJ96" s="392"/>
      <c r="PGK96" s="381"/>
      <c r="PGS96" s="392"/>
      <c r="PGT96" s="381"/>
      <c r="PHB96" s="392"/>
      <c r="PHC96" s="381"/>
      <c r="PHK96" s="392"/>
      <c r="PHL96" s="381"/>
      <c r="PHT96" s="392"/>
      <c r="PHU96" s="381"/>
      <c r="PIC96" s="392"/>
      <c r="PID96" s="381"/>
      <c r="PIL96" s="392"/>
      <c r="PIM96" s="381"/>
      <c r="PIU96" s="392"/>
      <c r="PIV96" s="381"/>
      <c r="PJD96" s="392"/>
      <c r="PJE96" s="381"/>
      <c r="PJM96" s="392"/>
      <c r="PJN96" s="381"/>
      <c r="PJV96" s="392"/>
      <c r="PJW96" s="381"/>
      <c r="PKE96" s="392"/>
      <c r="PKF96" s="381"/>
      <c r="PKN96" s="392"/>
      <c r="PKO96" s="381"/>
      <c r="PKW96" s="392"/>
      <c r="PKX96" s="381"/>
      <c r="PLF96" s="392"/>
      <c r="PLG96" s="381"/>
      <c r="PLO96" s="392"/>
      <c r="PLP96" s="381"/>
      <c r="PLX96" s="392"/>
      <c r="PLY96" s="381"/>
      <c r="PMG96" s="392"/>
      <c r="PMH96" s="381"/>
      <c r="PMP96" s="392"/>
      <c r="PMQ96" s="381"/>
      <c r="PMY96" s="392"/>
      <c r="PMZ96" s="381"/>
      <c r="PNH96" s="392"/>
      <c r="PNI96" s="381"/>
      <c r="PNQ96" s="392"/>
      <c r="PNR96" s="381"/>
      <c r="PNZ96" s="392"/>
      <c r="POA96" s="381"/>
      <c r="POI96" s="392"/>
      <c r="POJ96" s="381"/>
      <c r="POR96" s="392"/>
      <c r="POS96" s="381"/>
      <c r="PPA96" s="392"/>
      <c r="PPB96" s="381"/>
      <c r="PPJ96" s="392"/>
      <c r="PPK96" s="381"/>
      <c r="PPS96" s="392"/>
      <c r="PPT96" s="381"/>
      <c r="PQB96" s="392"/>
      <c r="PQC96" s="381"/>
      <c r="PQK96" s="392"/>
      <c r="PQL96" s="381"/>
      <c r="PQT96" s="392"/>
      <c r="PQU96" s="381"/>
      <c r="PRC96" s="392"/>
      <c r="PRD96" s="381"/>
      <c r="PRL96" s="392"/>
      <c r="PRM96" s="381"/>
      <c r="PRU96" s="392"/>
      <c r="PRV96" s="381"/>
      <c r="PSD96" s="392"/>
      <c r="PSE96" s="381"/>
      <c r="PSM96" s="392"/>
      <c r="PSN96" s="381"/>
      <c r="PSV96" s="392"/>
      <c r="PSW96" s="381"/>
      <c r="PTE96" s="392"/>
      <c r="PTF96" s="381"/>
      <c r="PTN96" s="392"/>
      <c r="PTO96" s="381"/>
      <c r="PTW96" s="392"/>
      <c r="PTX96" s="381"/>
      <c r="PUF96" s="392"/>
      <c r="PUG96" s="381"/>
      <c r="PUO96" s="392"/>
      <c r="PUP96" s="381"/>
      <c r="PUX96" s="392"/>
      <c r="PUY96" s="381"/>
      <c r="PVG96" s="392"/>
      <c r="PVH96" s="381"/>
      <c r="PVP96" s="392"/>
      <c r="PVQ96" s="381"/>
      <c r="PVY96" s="392"/>
      <c r="PVZ96" s="381"/>
      <c r="PWH96" s="392"/>
      <c r="PWI96" s="381"/>
      <c r="PWQ96" s="392"/>
      <c r="PWR96" s="381"/>
      <c r="PWZ96" s="392"/>
      <c r="PXA96" s="381"/>
      <c r="PXI96" s="392"/>
      <c r="PXJ96" s="381"/>
      <c r="PXR96" s="392"/>
      <c r="PXS96" s="381"/>
      <c r="PYA96" s="392"/>
      <c r="PYB96" s="381"/>
      <c r="PYJ96" s="392"/>
      <c r="PYK96" s="381"/>
      <c r="PYS96" s="392"/>
      <c r="PYT96" s="381"/>
      <c r="PZB96" s="392"/>
      <c r="PZC96" s="381"/>
      <c r="PZK96" s="392"/>
      <c r="PZL96" s="381"/>
      <c r="PZT96" s="392"/>
      <c r="PZU96" s="381"/>
      <c r="QAC96" s="392"/>
      <c r="QAD96" s="381"/>
      <c r="QAL96" s="392"/>
      <c r="QAM96" s="381"/>
      <c r="QAU96" s="392"/>
      <c r="QAV96" s="381"/>
      <c r="QBD96" s="392"/>
      <c r="QBE96" s="381"/>
      <c r="QBM96" s="392"/>
      <c r="QBN96" s="381"/>
      <c r="QBV96" s="392"/>
      <c r="QBW96" s="381"/>
      <c r="QCE96" s="392"/>
      <c r="QCF96" s="381"/>
      <c r="QCN96" s="392"/>
      <c r="QCO96" s="381"/>
      <c r="QCW96" s="392"/>
      <c r="QCX96" s="381"/>
      <c r="QDF96" s="392"/>
      <c r="QDG96" s="381"/>
      <c r="QDO96" s="392"/>
      <c r="QDP96" s="381"/>
      <c r="QDX96" s="392"/>
      <c r="QDY96" s="381"/>
      <c r="QEG96" s="392"/>
      <c r="QEH96" s="381"/>
      <c r="QEP96" s="392"/>
      <c r="QEQ96" s="381"/>
      <c r="QEY96" s="392"/>
      <c r="QEZ96" s="381"/>
      <c r="QFH96" s="392"/>
      <c r="QFI96" s="381"/>
      <c r="QFQ96" s="392"/>
      <c r="QFR96" s="381"/>
      <c r="QFZ96" s="392"/>
      <c r="QGA96" s="381"/>
      <c r="QGI96" s="392"/>
      <c r="QGJ96" s="381"/>
      <c r="QGR96" s="392"/>
      <c r="QGS96" s="381"/>
      <c r="QHA96" s="392"/>
      <c r="QHB96" s="381"/>
      <c r="QHJ96" s="392"/>
      <c r="QHK96" s="381"/>
      <c r="QHS96" s="392"/>
      <c r="QHT96" s="381"/>
      <c r="QIB96" s="392"/>
      <c r="QIC96" s="381"/>
      <c r="QIK96" s="392"/>
      <c r="QIL96" s="381"/>
      <c r="QIT96" s="392"/>
      <c r="QIU96" s="381"/>
      <c r="QJC96" s="392"/>
      <c r="QJD96" s="381"/>
      <c r="QJL96" s="392"/>
      <c r="QJM96" s="381"/>
      <c r="QJU96" s="392"/>
      <c r="QJV96" s="381"/>
      <c r="QKD96" s="392"/>
      <c r="QKE96" s="381"/>
      <c r="QKM96" s="392"/>
      <c r="QKN96" s="381"/>
      <c r="QKV96" s="392"/>
      <c r="QKW96" s="381"/>
      <c r="QLE96" s="392"/>
      <c r="QLF96" s="381"/>
      <c r="QLN96" s="392"/>
      <c r="QLO96" s="381"/>
      <c r="QLW96" s="392"/>
      <c r="QLX96" s="381"/>
      <c r="QMF96" s="392"/>
      <c r="QMG96" s="381"/>
      <c r="QMO96" s="392"/>
      <c r="QMP96" s="381"/>
      <c r="QMX96" s="392"/>
      <c r="QMY96" s="381"/>
      <c r="QNG96" s="392"/>
      <c r="QNH96" s="381"/>
      <c r="QNP96" s="392"/>
      <c r="QNQ96" s="381"/>
      <c r="QNY96" s="392"/>
      <c r="QNZ96" s="381"/>
      <c r="QOH96" s="392"/>
      <c r="QOI96" s="381"/>
      <c r="QOQ96" s="392"/>
      <c r="QOR96" s="381"/>
      <c r="QOZ96" s="392"/>
      <c r="QPA96" s="381"/>
      <c r="QPI96" s="392"/>
      <c r="QPJ96" s="381"/>
      <c r="QPR96" s="392"/>
      <c r="QPS96" s="381"/>
      <c r="QQA96" s="392"/>
      <c r="QQB96" s="381"/>
      <c r="QQJ96" s="392"/>
      <c r="QQK96" s="381"/>
      <c r="QQS96" s="392"/>
      <c r="QQT96" s="381"/>
      <c r="QRB96" s="392"/>
      <c r="QRC96" s="381"/>
      <c r="QRK96" s="392"/>
      <c r="QRL96" s="381"/>
      <c r="QRT96" s="392"/>
      <c r="QRU96" s="381"/>
      <c r="QSC96" s="392"/>
      <c r="QSD96" s="381"/>
      <c r="QSL96" s="392"/>
      <c r="QSM96" s="381"/>
      <c r="QSU96" s="392"/>
      <c r="QSV96" s="381"/>
      <c r="QTD96" s="392"/>
      <c r="QTE96" s="381"/>
      <c r="QTM96" s="392"/>
      <c r="QTN96" s="381"/>
      <c r="QTV96" s="392"/>
      <c r="QTW96" s="381"/>
      <c r="QUE96" s="392"/>
      <c r="QUF96" s="381"/>
      <c r="QUN96" s="392"/>
      <c r="QUO96" s="381"/>
      <c r="QUW96" s="392"/>
      <c r="QUX96" s="381"/>
      <c r="QVF96" s="392"/>
      <c r="QVG96" s="381"/>
      <c r="QVO96" s="392"/>
      <c r="QVP96" s="381"/>
      <c r="QVX96" s="392"/>
      <c r="QVY96" s="381"/>
      <c r="QWG96" s="392"/>
      <c r="QWH96" s="381"/>
      <c r="QWP96" s="392"/>
      <c r="QWQ96" s="381"/>
      <c r="QWY96" s="392"/>
      <c r="QWZ96" s="381"/>
      <c r="QXH96" s="392"/>
      <c r="QXI96" s="381"/>
      <c r="QXQ96" s="392"/>
      <c r="QXR96" s="381"/>
      <c r="QXZ96" s="392"/>
      <c r="QYA96" s="381"/>
      <c r="QYI96" s="392"/>
      <c r="QYJ96" s="381"/>
      <c r="QYR96" s="392"/>
      <c r="QYS96" s="381"/>
      <c r="QZA96" s="392"/>
      <c r="QZB96" s="381"/>
      <c r="QZJ96" s="392"/>
      <c r="QZK96" s="381"/>
      <c r="QZS96" s="392"/>
      <c r="QZT96" s="381"/>
      <c r="RAB96" s="392"/>
      <c r="RAC96" s="381"/>
      <c r="RAK96" s="392"/>
      <c r="RAL96" s="381"/>
      <c r="RAT96" s="392"/>
      <c r="RAU96" s="381"/>
      <c r="RBC96" s="392"/>
      <c r="RBD96" s="381"/>
      <c r="RBL96" s="392"/>
      <c r="RBM96" s="381"/>
      <c r="RBU96" s="392"/>
      <c r="RBV96" s="381"/>
      <c r="RCD96" s="392"/>
      <c r="RCE96" s="381"/>
      <c r="RCM96" s="392"/>
      <c r="RCN96" s="381"/>
      <c r="RCV96" s="392"/>
      <c r="RCW96" s="381"/>
      <c r="RDE96" s="392"/>
      <c r="RDF96" s="381"/>
      <c r="RDN96" s="392"/>
      <c r="RDO96" s="381"/>
      <c r="RDW96" s="392"/>
      <c r="RDX96" s="381"/>
      <c r="REF96" s="392"/>
      <c r="REG96" s="381"/>
      <c r="REO96" s="392"/>
      <c r="REP96" s="381"/>
      <c r="REX96" s="392"/>
      <c r="REY96" s="381"/>
      <c r="RFG96" s="392"/>
      <c r="RFH96" s="381"/>
      <c r="RFP96" s="392"/>
      <c r="RFQ96" s="381"/>
      <c r="RFY96" s="392"/>
      <c r="RFZ96" s="381"/>
      <c r="RGH96" s="392"/>
      <c r="RGI96" s="381"/>
      <c r="RGQ96" s="392"/>
      <c r="RGR96" s="381"/>
      <c r="RGZ96" s="392"/>
      <c r="RHA96" s="381"/>
      <c r="RHI96" s="392"/>
      <c r="RHJ96" s="381"/>
      <c r="RHR96" s="392"/>
      <c r="RHS96" s="381"/>
      <c r="RIA96" s="392"/>
      <c r="RIB96" s="381"/>
      <c r="RIJ96" s="392"/>
      <c r="RIK96" s="381"/>
      <c r="RIS96" s="392"/>
      <c r="RIT96" s="381"/>
      <c r="RJB96" s="392"/>
      <c r="RJC96" s="381"/>
      <c r="RJK96" s="392"/>
      <c r="RJL96" s="381"/>
      <c r="RJT96" s="392"/>
      <c r="RJU96" s="381"/>
      <c r="RKC96" s="392"/>
      <c r="RKD96" s="381"/>
      <c r="RKL96" s="392"/>
      <c r="RKM96" s="381"/>
      <c r="RKU96" s="392"/>
      <c r="RKV96" s="381"/>
      <c r="RLD96" s="392"/>
      <c r="RLE96" s="381"/>
      <c r="RLM96" s="392"/>
      <c r="RLN96" s="381"/>
      <c r="RLV96" s="392"/>
      <c r="RLW96" s="381"/>
      <c r="RME96" s="392"/>
      <c r="RMF96" s="381"/>
      <c r="RMN96" s="392"/>
      <c r="RMO96" s="381"/>
      <c r="RMW96" s="392"/>
      <c r="RMX96" s="381"/>
      <c r="RNF96" s="392"/>
      <c r="RNG96" s="381"/>
      <c r="RNO96" s="392"/>
      <c r="RNP96" s="381"/>
      <c r="RNX96" s="392"/>
      <c r="RNY96" s="381"/>
      <c r="ROG96" s="392"/>
      <c r="ROH96" s="381"/>
      <c r="ROP96" s="392"/>
      <c r="ROQ96" s="381"/>
      <c r="ROY96" s="392"/>
      <c r="ROZ96" s="381"/>
      <c r="RPH96" s="392"/>
      <c r="RPI96" s="381"/>
      <c r="RPQ96" s="392"/>
      <c r="RPR96" s="381"/>
      <c r="RPZ96" s="392"/>
      <c r="RQA96" s="381"/>
      <c r="RQI96" s="392"/>
      <c r="RQJ96" s="381"/>
      <c r="RQR96" s="392"/>
      <c r="RQS96" s="381"/>
      <c r="RRA96" s="392"/>
      <c r="RRB96" s="381"/>
      <c r="RRJ96" s="392"/>
      <c r="RRK96" s="381"/>
      <c r="RRS96" s="392"/>
      <c r="RRT96" s="381"/>
      <c r="RSB96" s="392"/>
      <c r="RSC96" s="381"/>
      <c r="RSK96" s="392"/>
      <c r="RSL96" s="381"/>
      <c r="RST96" s="392"/>
      <c r="RSU96" s="381"/>
      <c r="RTC96" s="392"/>
      <c r="RTD96" s="381"/>
      <c r="RTL96" s="392"/>
      <c r="RTM96" s="381"/>
      <c r="RTU96" s="392"/>
      <c r="RTV96" s="381"/>
      <c r="RUD96" s="392"/>
      <c r="RUE96" s="381"/>
      <c r="RUM96" s="392"/>
      <c r="RUN96" s="381"/>
      <c r="RUV96" s="392"/>
      <c r="RUW96" s="381"/>
      <c r="RVE96" s="392"/>
      <c r="RVF96" s="381"/>
      <c r="RVN96" s="392"/>
      <c r="RVO96" s="381"/>
      <c r="RVW96" s="392"/>
      <c r="RVX96" s="381"/>
      <c r="RWF96" s="392"/>
      <c r="RWG96" s="381"/>
      <c r="RWO96" s="392"/>
      <c r="RWP96" s="381"/>
      <c r="RWX96" s="392"/>
      <c r="RWY96" s="381"/>
      <c r="RXG96" s="392"/>
      <c r="RXH96" s="381"/>
      <c r="RXP96" s="392"/>
      <c r="RXQ96" s="381"/>
      <c r="RXY96" s="392"/>
      <c r="RXZ96" s="381"/>
      <c r="RYH96" s="392"/>
      <c r="RYI96" s="381"/>
      <c r="RYQ96" s="392"/>
      <c r="RYR96" s="381"/>
      <c r="RYZ96" s="392"/>
      <c r="RZA96" s="381"/>
      <c r="RZI96" s="392"/>
      <c r="RZJ96" s="381"/>
      <c r="RZR96" s="392"/>
      <c r="RZS96" s="381"/>
      <c r="SAA96" s="392"/>
      <c r="SAB96" s="381"/>
      <c r="SAJ96" s="392"/>
      <c r="SAK96" s="381"/>
      <c r="SAS96" s="392"/>
      <c r="SAT96" s="381"/>
      <c r="SBB96" s="392"/>
      <c r="SBC96" s="381"/>
      <c r="SBK96" s="392"/>
      <c r="SBL96" s="381"/>
      <c r="SBT96" s="392"/>
      <c r="SBU96" s="381"/>
      <c r="SCC96" s="392"/>
      <c r="SCD96" s="381"/>
      <c r="SCL96" s="392"/>
      <c r="SCM96" s="381"/>
      <c r="SCU96" s="392"/>
      <c r="SCV96" s="381"/>
      <c r="SDD96" s="392"/>
      <c r="SDE96" s="381"/>
      <c r="SDM96" s="392"/>
      <c r="SDN96" s="381"/>
      <c r="SDV96" s="392"/>
      <c r="SDW96" s="381"/>
      <c r="SEE96" s="392"/>
      <c r="SEF96" s="381"/>
      <c r="SEN96" s="392"/>
      <c r="SEO96" s="381"/>
      <c r="SEW96" s="392"/>
      <c r="SEX96" s="381"/>
      <c r="SFF96" s="392"/>
      <c r="SFG96" s="381"/>
      <c r="SFO96" s="392"/>
      <c r="SFP96" s="381"/>
      <c r="SFX96" s="392"/>
      <c r="SFY96" s="381"/>
      <c r="SGG96" s="392"/>
      <c r="SGH96" s="381"/>
      <c r="SGP96" s="392"/>
      <c r="SGQ96" s="381"/>
      <c r="SGY96" s="392"/>
      <c r="SGZ96" s="381"/>
      <c r="SHH96" s="392"/>
      <c r="SHI96" s="381"/>
      <c r="SHQ96" s="392"/>
      <c r="SHR96" s="381"/>
      <c r="SHZ96" s="392"/>
      <c r="SIA96" s="381"/>
      <c r="SII96" s="392"/>
      <c r="SIJ96" s="381"/>
      <c r="SIR96" s="392"/>
      <c r="SIS96" s="381"/>
      <c r="SJA96" s="392"/>
      <c r="SJB96" s="381"/>
      <c r="SJJ96" s="392"/>
      <c r="SJK96" s="381"/>
      <c r="SJS96" s="392"/>
      <c r="SJT96" s="381"/>
      <c r="SKB96" s="392"/>
      <c r="SKC96" s="381"/>
      <c r="SKK96" s="392"/>
      <c r="SKL96" s="381"/>
      <c r="SKT96" s="392"/>
      <c r="SKU96" s="381"/>
      <c r="SLC96" s="392"/>
      <c r="SLD96" s="381"/>
      <c r="SLL96" s="392"/>
      <c r="SLM96" s="381"/>
      <c r="SLU96" s="392"/>
      <c r="SLV96" s="381"/>
      <c r="SMD96" s="392"/>
      <c r="SME96" s="381"/>
      <c r="SMM96" s="392"/>
      <c r="SMN96" s="381"/>
      <c r="SMV96" s="392"/>
      <c r="SMW96" s="381"/>
      <c r="SNE96" s="392"/>
      <c r="SNF96" s="381"/>
      <c r="SNN96" s="392"/>
      <c r="SNO96" s="381"/>
      <c r="SNW96" s="392"/>
      <c r="SNX96" s="381"/>
      <c r="SOF96" s="392"/>
      <c r="SOG96" s="381"/>
      <c r="SOO96" s="392"/>
      <c r="SOP96" s="381"/>
      <c r="SOX96" s="392"/>
      <c r="SOY96" s="381"/>
      <c r="SPG96" s="392"/>
      <c r="SPH96" s="381"/>
      <c r="SPP96" s="392"/>
      <c r="SPQ96" s="381"/>
      <c r="SPY96" s="392"/>
      <c r="SPZ96" s="381"/>
      <c r="SQH96" s="392"/>
      <c r="SQI96" s="381"/>
      <c r="SQQ96" s="392"/>
      <c r="SQR96" s="381"/>
      <c r="SQZ96" s="392"/>
      <c r="SRA96" s="381"/>
      <c r="SRI96" s="392"/>
      <c r="SRJ96" s="381"/>
      <c r="SRR96" s="392"/>
      <c r="SRS96" s="381"/>
      <c r="SSA96" s="392"/>
      <c r="SSB96" s="381"/>
      <c r="SSJ96" s="392"/>
      <c r="SSK96" s="381"/>
      <c r="SSS96" s="392"/>
      <c r="SST96" s="381"/>
      <c r="STB96" s="392"/>
      <c r="STC96" s="381"/>
      <c r="STK96" s="392"/>
      <c r="STL96" s="381"/>
      <c r="STT96" s="392"/>
      <c r="STU96" s="381"/>
      <c r="SUC96" s="392"/>
      <c r="SUD96" s="381"/>
      <c r="SUL96" s="392"/>
      <c r="SUM96" s="381"/>
      <c r="SUU96" s="392"/>
      <c r="SUV96" s="381"/>
      <c r="SVD96" s="392"/>
      <c r="SVE96" s="381"/>
      <c r="SVM96" s="392"/>
      <c r="SVN96" s="381"/>
      <c r="SVV96" s="392"/>
      <c r="SVW96" s="381"/>
      <c r="SWE96" s="392"/>
      <c r="SWF96" s="381"/>
      <c r="SWN96" s="392"/>
      <c r="SWO96" s="381"/>
      <c r="SWW96" s="392"/>
      <c r="SWX96" s="381"/>
      <c r="SXF96" s="392"/>
      <c r="SXG96" s="381"/>
      <c r="SXO96" s="392"/>
      <c r="SXP96" s="381"/>
      <c r="SXX96" s="392"/>
      <c r="SXY96" s="381"/>
      <c r="SYG96" s="392"/>
      <c r="SYH96" s="381"/>
      <c r="SYP96" s="392"/>
      <c r="SYQ96" s="381"/>
      <c r="SYY96" s="392"/>
      <c r="SYZ96" s="381"/>
      <c r="SZH96" s="392"/>
      <c r="SZI96" s="381"/>
      <c r="SZQ96" s="392"/>
      <c r="SZR96" s="381"/>
      <c r="SZZ96" s="392"/>
      <c r="TAA96" s="381"/>
      <c r="TAI96" s="392"/>
      <c r="TAJ96" s="381"/>
      <c r="TAR96" s="392"/>
      <c r="TAS96" s="381"/>
      <c r="TBA96" s="392"/>
      <c r="TBB96" s="381"/>
      <c r="TBJ96" s="392"/>
      <c r="TBK96" s="381"/>
      <c r="TBS96" s="392"/>
      <c r="TBT96" s="381"/>
      <c r="TCB96" s="392"/>
      <c r="TCC96" s="381"/>
      <c r="TCK96" s="392"/>
      <c r="TCL96" s="381"/>
      <c r="TCT96" s="392"/>
      <c r="TCU96" s="381"/>
      <c r="TDC96" s="392"/>
      <c r="TDD96" s="381"/>
      <c r="TDL96" s="392"/>
      <c r="TDM96" s="381"/>
      <c r="TDU96" s="392"/>
      <c r="TDV96" s="381"/>
      <c r="TED96" s="392"/>
      <c r="TEE96" s="381"/>
      <c r="TEM96" s="392"/>
      <c r="TEN96" s="381"/>
      <c r="TEV96" s="392"/>
      <c r="TEW96" s="381"/>
      <c r="TFE96" s="392"/>
      <c r="TFF96" s="381"/>
      <c r="TFN96" s="392"/>
      <c r="TFO96" s="381"/>
      <c r="TFW96" s="392"/>
      <c r="TFX96" s="381"/>
      <c r="TGF96" s="392"/>
      <c r="TGG96" s="381"/>
      <c r="TGO96" s="392"/>
      <c r="TGP96" s="381"/>
      <c r="TGX96" s="392"/>
      <c r="TGY96" s="381"/>
      <c r="THG96" s="392"/>
      <c r="THH96" s="381"/>
      <c r="THP96" s="392"/>
      <c r="THQ96" s="381"/>
      <c r="THY96" s="392"/>
      <c r="THZ96" s="381"/>
      <c r="TIH96" s="392"/>
      <c r="TII96" s="381"/>
      <c r="TIQ96" s="392"/>
      <c r="TIR96" s="381"/>
      <c r="TIZ96" s="392"/>
      <c r="TJA96" s="381"/>
      <c r="TJI96" s="392"/>
      <c r="TJJ96" s="381"/>
      <c r="TJR96" s="392"/>
      <c r="TJS96" s="381"/>
      <c r="TKA96" s="392"/>
      <c r="TKB96" s="381"/>
      <c r="TKJ96" s="392"/>
      <c r="TKK96" s="381"/>
      <c r="TKS96" s="392"/>
      <c r="TKT96" s="381"/>
      <c r="TLB96" s="392"/>
      <c r="TLC96" s="381"/>
      <c r="TLK96" s="392"/>
      <c r="TLL96" s="381"/>
      <c r="TLT96" s="392"/>
      <c r="TLU96" s="381"/>
      <c r="TMC96" s="392"/>
      <c r="TMD96" s="381"/>
      <c r="TML96" s="392"/>
      <c r="TMM96" s="381"/>
      <c r="TMU96" s="392"/>
      <c r="TMV96" s="381"/>
      <c r="TND96" s="392"/>
      <c r="TNE96" s="381"/>
      <c r="TNM96" s="392"/>
      <c r="TNN96" s="381"/>
      <c r="TNV96" s="392"/>
      <c r="TNW96" s="381"/>
      <c r="TOE96" s="392"/>
      <c r="TOF96" s="381"/>
      <c r="TON96" s="392"/>
      <c r="TOO96" s="381"/>
      <c r="TOW96" s="392"/>
      <c r="TOX96" s="381"/>
      <c r="TPF96" s="392"/>
      <c r="TPG96" s="381"/>
      <c r="TPO96" s="392"/>
      <c r="TPP96" s="381"/>
      <c r="TPX96" s="392"/>
      <c r="TPY96" s="381"/>
      <c r="TQG96" s="392"/>
      <c r="TQH96" s="381"/>
      <c r="TQP96" s="392"/>
      <c r="TQQ96" s="381"/>
      <c r="TQY96" s="392"/>
      <c r="TQZ96" s="381"/>
      <c r="TRH96" s="392"/>
      <c r="TRI96" s="381"/>
      <c r="TRQ96" s="392"/>
      <c r="TRR96" s="381"/>
      <c r="TRZ96" s="392"/>
      <c r="TSA96" s="381"/>
      <c r="TSI96" s="392"/>
      <c r="TSJ96" s="381"/>
      <c r="TSR96" s="392"/>
      <c r="TSS96" s="381"/>
      <c r="TTA96" s="392"/>
      <c r="TTB96" s="381"/>
      <c r="TTJ96" s="392"/>
      <c r="TTK96" s="381"/>
      <c r="TTS96" s="392"/>
      <c r="TTT96" s="381"/>
      <c r="TUB96" s="392"/>
      <c r="TUC96" s="381"/>
      <c r="TUK96" s="392"/>
      <c r="TUL96" s="381"/>
      <c r="TUT96" s="392"/>
      <c r="TUU96" s="381"/>
      <c r="TVC96" s="392"/>
      <c r="TVD96" s="381"/>
      <c r="TVL96" s="392"/>
      <c r="TVM96" s="381"/>
      <c r="TVU96" s="392"/>
      <c r="TVV96" s="381"/>
      <c r="TWD96" s="392"/>
      <c r="TWE96" s="381"/>
      <c r="TWM96" s="392"/>
      <c r="TWN96" s="381"/>
      <c r="TWV96" s="392"/>
      <c r="TWW96" s="381"/>
      <c r="TXE96" s="392"/>
      <c r="TXF96" s="381"/>
      <c r="TXN96" s="392"/>
      <c r="TXO96" s="381"/>
      <c r="TXW96" s="392"/>
      <c r="TXX96" s="381"/>
      <c r="TYF96" s="392"/>
      <c r="TYG96" s="381"/>
      <c r="TYO96" s="392"/>
      <c r="TYP96" s="381"/>
      <c r="TYX96" s="392"/>
      <c r="TYY96" s="381"/>
      <c r="TZG96" s="392"/>
      <c r="TZH96" s="381"/>
      <c r="TZP96" s="392"/>
      <c r="TZQ96" s="381"/>
      <c r="TZY96" s="392"/>
      <c r="TZZ96" s="381"/>
      <c r="UAH96" s="392"/>
      <c r="UAI96" s="381"/>
      <c r="UAQ96" s="392"/>
      <c r="UAR96" s="381"/>
      <c r="UAZ96" s="392"/>
      <c r="UBA96" s="381"/>
      <c r="UBI96" s="392"/>
      <c r="UBJ96" s="381"/>
      <c r="UBR96" s="392"/>
      <c r="UBS96" s="381"/>
      <c r="UCA96" s="392"/>
      <c r="UCB96" s="381"/>
      <c r="UCJ96" s="392"/>
      <c r="UCK96" s="381"/>
      <c r="UCS96" s="392"/>
      <c r="UCT96" s="381"/>
      <c r="UDB96" s="392"/>
      <c r="UDC96" s="381"/>
      <c r="UDK96" s="392"/>
      <c r="UDL96" s="381"/>
      <c r="UDT96" s="392"/>
      <c r="UDU96" s="381"/>
      <c r="UEC96" s="392"/>
      <c r="UED96" s="381"/>
      <c r="UEL96" s="392"/>
      <c r="UEM96" s="381"/>
      <c r="UEU96" s="392"/>
      <c r="UEV96" s="381"/>
      <c r="UFD96" s="392"/>
      <c r="UFE96" s="381"/>
      <c r="UFM96" s="392"/>
      <c r="UFN96" s="381"/>
      <c r="UFV96" s="392"/>
      <c r="UFW96" s="381"/>
      <c r="UGE96" s="392"/>
      <c r="UGF96" s="381"/>
      <c r="UGN96" s="392"/>
      <c r="UGO96" s="381"/>
      <c r="UGW96" s="392"/>
      <c r="UGX96" s="381"/>
      <c r="UHF96" s="392"/>
      <c r="UHG96" s="381"/>
      <c r="UHO96" s="392"/>
      <c r="UHP96" s="381"/>
      <c r="UHX96" s="392"/>
      <c r="UHY96" s="381"/>
      <c r="UIG96" s="392"/>
      <c r="UIH96" s="381"/>
      <c r="UIP96" s="392"/>
      <c r="UIQ96" s="381"/>
      <c r="UIY96" s="392"/>
      <c r="UIZ96" s="381"/>
      <c r="UJH96" s="392"/>
      <c r="UJI96" s="381"/>
      <c r="UJQ96" s="392"/>
      <c r="UJR96" s="381"/>
      <c r="UJZ96" s="392"/>
      <c r="UKA96" s="381"/>
      <c r="UKI96" s="392"/>
      <c r="UKJ96" s="381"/>
      <c r="UKR96" s="392"/>
      <c r="UKS96" s="381"/>
      <c r="ULA96" s="392"/>
      <c r="ULB96" s="381"/>
      <c r="ULJ96" s="392"/>
      <c r="ULK96" s="381"/>
      <c r="ULS96" s="392"/>
      <c r="ULT96" s="381"/>
      <c r="UMB96" s="392"/>
      <c r="UMC96" s="381"/>
      <c r="UMK96" s="392"/>
      <c r="UML96" s="381"/>
      <c r="UMT96" s="392"/>
      <c r="UMU96" s="381"/>
      <c r="UNC96" s="392"/>
      <c r="UND96" s="381"/>
      <c r="UNL96" s="392"/>
      <c r="UNM96" s="381"/>
      <c r="UNU96" s="392"/>
      <c r="UNV96" s="381"/>
      <c r="UOD96" s="392"/>
      <c r="UOE96" s="381"/>
      <c r="UOM96" s="392"/>
      <c r="UON96" s="381"/>
      <c r="UOV96" s="392"/>
      <c r="UOW96" s="381"/>
      <c r="UPE96" s="392"/>
      <c r="UPF96" s="381"/>
      <c r="UPN96" s="392"/>
      <c r="UPO96" s="381"/>
      <c r="UPW96" s="392"/>
      <c r="UPX96" s="381"/>
      <c r="UQF96" s="392"/>
      <c r="UQG96" s="381"/>
      <c r="UQO96" s="392"/>
      <c r="UQP96" s="381"/>
      <c r="UQX96" s="392"/>
      <c r="UQY96" s="381"/>
      <c r="URG96" s="392"/>
      <c r="URH96" s="381"/>
      <c r="URP96" s="392"/>
      <c r="URQ96" s="381"/>
      <c r="URY96" s="392"/>
      <c r="URZ96" s="381"/>
      <c r="USH96" s="392"/>
      <c r="USI96" s="381"/>
      <c r="USQ96" s="392"/>
      <c r="USR96" s="381"/>
      <c r="USZ96" s="392"/>
      <c r="UTA96" s="381"/>
      <c r="UTI96" s="392"/>
      <c r="UTJ96" s="381"/>
      <c r="UTR96" s="392"/>
      <c r="UTS96" s="381"/>
      <c r="UUA96" s="392"/>
      <c r="UUB96" s="381"/>
      <c r="UUJ96" s="392"/>
      <c r="UUK96" s="381"/>
      <c r="UUS96" s="392"/>
      <c r="UUT96" s="381"/>
      <c r="UVB96" s="392"/>
      <c r="UVC96" s="381"/>
      <c r="UVK96" s="392"/>
      <c r="UVL96" s="381"/>
      <c r="UVT96" s="392"/>
      <c r="UVU96" s="381"/>
      <c r="UWC96" s="392"/>
      <c r="UWD96" s="381"/>
      <c r="UWL96" s="392"/>
      <c r="UWM96" s="381"/>
      <c r="UWU96" s="392"/>
      <c r="UWV96" s="381"/>
      <c r="UXD96" s="392"/>
      <c r="UXE96" s="381"/>
      <c r="UXM96" s="392"/>
      <c r="UXN96" s="381"/>
      <c r="UXV96" s="392"/>
      <c r="UXW96" s="381"/>
      <c r="UYE96" s="392"/>
      <c r="UYF96" s="381"/>
      <c r="UYN96" s="392"/>
      <c r="UYO96" s="381"/>
      <c r="UYW96" s="392"/>
      <c r="UYX96" s="381"/>
      <c r="UZF96" s="392"/>
      <c r="UZG96" s="381"/>
      <c r="UZO96" s="392"/>
      <c r="UZP96" s="381"/>
      <c r="UZX96" s="392"/>
      <c r="UZY96" s="381"/>
      <c r="VAG96" s="392"/>
      <c r="VAH96" s="381"/>
      <c r="VAP96" s="392"/>
      <c r="VAQ96" s="381"/>
      <c r="VAY96" s="392"/>
      <c r="VAZ96" s="381"/>
      <c r="VBH96" s="392"/>
      <c r="VBI96" s="381"/>
      <c r="VBQ96" s="392"/>
      <c r="VBR96" s="381"/>
      <c r="VBZ96" s="392"/>
      <c r="VCA96" s="381"/>
      <c r="VCI96" s="392"/>
      <c r="VCJ96" s="381"/>
      <c r="VCR96" s="392"/>
      <c r="VCS96" s="381"/>
      <c r="VDA96" s="392"/>
      <c r="VDB96" s="381"/>
      <c r="VDJ96" s="392"/>
      <c r="VDK96" s="381"/>
      <c r="VDS96" s="392"/>
      <c r="VDT96" s="381"/>
      <c r="VEB96" s="392"/>
      <c r="VEC96" s="381"/>
      <c r="VEK96" s="392"/>
      <c r="VEL96" s="381"/>
      <c r="VET96" s="392"/>
      <c r="VEU96" s="381"/>
      <c r="VFC96" s="392"/>
      <c r="VFD96" s="381"/>
      <c r="VFL96" s="392"/>
      <c r="VFM96" s="381"/>
      <c r="VFU96" s="392"/>
      <c r="VFV96" s="381"/>
      <c r="VGD96" s="392"/>
      <c r="VGE96" s="381"/>
      <c r="VGM96" s="392"/>
      <c r="VGN96" s="381"/>
      <c r="VGV96" s="392"/>
      <c r="VGW96" s="381"/>
      <c r="VHE96" s="392"/>
      <c r="VHF96" s="381"/>
      <c r="VHN96" s="392"/>
      <c r="VHO96" s="381"/>
      <c r="VHW96" s="392"/>
      <c r="VHX96" s="381"/>
      <c r="VIF96" s="392"/>
      <c r="VIG96" s="381"/>
      <c r="VIO96" s="392"/>
      <c r="VIP96" s="381"/>
      <c r="VIX96" s="392"/>
      <c r="VIY96" s="381"/>
      <c r="VJG96" s="392"/>
      <c r="VJH96" s="381"/>
      <c r="VJP96" s="392"/>
      <c r="VJQ96" s="381"/>
      <c r="VJY96" s="392"/>
      <c r="VJZ96" s="381"/>
      <c r="VKH96" s="392"/>
      <c r="VKI96" s="381"/>
      <c r="VKQ96" s="392"/>
      <c r="VKR96" s="381"/>
      <c r="VKZ96" s="392"/>
      <c r="VLA96" s="381"/>
      <c r="VLI96" s="392"/>
      <c r="VLJ96" s="381"/>
      <c r="VLR96" s="392"/>
      <c r="VLS96" s="381"/>
      <c r="VMA96" s="392"/>
      <c r="VMB96" s="381"/>
      <c r="VMJ96" s="392"/>
      <c r="VMK96" s="381"/>
      <c r="VMS96" s="392"/>
      <c r="VMT96" s="381"/>
      <c r="VNB96" s="392"/>
      <c r="VNC96" s="381"/>
      <c r="VNK96" s="392"/>
      <c r="VNL96" s="381"/>
      <c r="VNT96" s="392"/>
      <c r="VNU96" s="381"/>
      <c r="VOC96" s="392"/>
      <c r="VOD96" s="381"/>
      <c r="VOL96" s="392"/>
      <c r="VOM96" s="381"/>
      <c r="VOU96" s="392"/>
      <c r="VOV96" s="381"/>
      <c r="VPD96" s="392"/>
      <c r="VPE96" s="381"/>
      <c r="VPM96" s="392"/>
      <c r="VPN96" s="381"/>
      <c r="VPV96" s="392"/>
      <c r="VPW96" s="381"/>
      <c r="VQE96" s="392"/>
      <c r="VQF96" s="381"/>
      <c r="VQN96" s="392"/>
      <c r="VQO96" s="381"/>
      <c r="VQW96" s="392"/>
      <c r="VQX96" s="381"/>
      <c r="VRF96" s="392"/>
      <c r="VRG96" s="381"/>
      <c r="VRO96" s="392"/>
      <c r="VRP96" s="381"/>
      <c r="VRX96" s="392"/>
      <c r="VRY96" s="381"/>
      <c r="VSG96" s="392"/>
      <c r="VSH96" s="381"/>
      <c r="VSP96" s="392"/>
      <c r="VSQ96" s="381"/>
      <c r="VSY96" s="392"/>
      <c r="VSZ96" s="381"/>
      <c r="VTH96" s="392"/>
      <c r="VTI96" s="381"/>
      <c r="VTQ96" s="392"/>
      <c r="VTR96" s="381"/>
      <c r="VTZ96" s="392"/>
      <c r="VUA96" s="381"/>
      <c r="VUI96" s="392"/>
      <c r="VUJ96" s="381"/>
      <c r="VUR96" s="392"/>
      <c r="VUS96" s="381"/>
      <c r="VVA96" s="392"/>
      <c r="VVB96" s="381"/>
      <c r="VVJ96" s="392"/>
      <c r="VVK96" s="381"/>
      <c r="VVS96" s="392"/>
      <c r="VVT96" s="381"/>
      <c r="VWB96" s="392"/>
      <c r="VWC96" s="381"/>
      <c r="VWK96" s="392"/>
      <c r="VWL96" s="381"/>
      <c r="VWT96" s="392"/>
      <c r="VWU96" s="381"/>
      <c r="VXC96" s="392"/>
      <c r="VXD96" s="381"/>
      <c r="VXL96" s="392"/>
      <c r="VXM96" s="381"/>
      <c r="VXU96" s="392"/>
      <c r="VXV96" s="381"/>
      <c r="VYD96" s="392"/>
      <c r="VYE96" s="381"/>
      <c r="VYM96" s="392"/>
      <c r="VYN96" s="381"/>
      <c r="VYV96" s="392"/>
      <c r="VYW96" s="381"/>
      <c r="VZE96" s="392"/>
      <c r="VZF96" s="381"/>
      <c r="VZN96" s="392"/>
      <c r="VZO96" s="381"/>
      <c r="VZW96" s="392"/>
      <c r="VZX96" s="381"/>
      <c r="WAF96" s="392"/>
      <c r="WAG96" s="381"/>
      <c r="WAO96" s="392"/>
      <c r="WAP96" s="381"/>
      <c r="WAX96" s="392"/>
      <c r="WAY96" s="381"/>
      <c r="WBG96" s="392"/>
      <c r="WBH96" s="381"/>
      <c r="WBP96" s="392"/>
      <c r="WBQ96" s="381"/>
      <c r="WBY96" s="392"/>
      <c r="WBZ96" s="381"/>
      <c r="WCH96" s="392"/>
      <c r="WCI96" s="381"/>
      <c r="WCQ96" s="392"/>
      <c r="WCR96" s="381"/>
      <c r="WCZ96" s="392"/>
      <c r="WDA96" s="381"/>
      <c r="WDI96" s="392"/>
      <c r="WDJ96" s="381"/>
      <c r="WDR96" s="392"/>
      <c r="WDS96" s="381"/>
      <c r="WEA96" s="392"/>
      <c r="WEB96" s="381"/>
      <c r="WEJ96" s="392"/>
      <c r="WEK96" s="381"/>
      <c r="WES96" s="392"/>
      <c r="WET96" s="381"/>
      <c r="WFB96" s="392"/>
      <c r="WFC96" s="381"/>
      <c r="WFK96" s="392"/>
      <c r="WFL96" s="381"/>
      <c r="WFT96" s="392"/>
      <c r="WFU96" s="381"/>
      <c r="WGC96" s="392"/>
      <c r="WGD96" s="381"/>
      <c r="WGL96" s="392"/>
      <c r="WGM96" s="381"/>
      <c r="WGU96" s="392"/>
      <c r="WGV96" s="381"/>
      <c r="WHD96" s="392"/>
      <c r="WHE96" s="381"/>
      <c r="WHM96" s="392"/>
      <c r="WHN96" s="381"/>
      <c r="WHV96" s="392"/>
      <c r="WHW96" s="381"/>
      <c r="WIE96" s="392"/>
      <c r="WIF96" s="381"/>
      <c r="WIN96" s="392"/>
      <c r="WIO96" s="381"/>
      <c r="WIW96" s="392"/>
      <c r="WIX96" s="381"/>
      <c r="WJF96" s="392"/>
      <c r="WJG96" s="381"/>
      <c r="WJO96" s="392"/>
      <c r="WJP96" s="381"/>
      <c r="WJX96" s="392"/>
      <c r="WJY96" s="381"/>
      <c r="WKG96" s="392"/>
      <c r="WKH96" s="381"/>
      <c r="WKP96" s="392"/>
      <c r="WKQ96" s="381"/>
      <c r="WKY96" s="392"/>
      <c r="WKZ96" s="381"/>
      <c r="WLH96" s="392"/>
      <c r="WLI96" s="381"/>
      <c r="WLQ96" s="392"/>
      <c r="WLR96" s="381"/>
      <c r="WLZ96" s="392"/>
      <c r="WMA96" s="381"/>
      <c r="WMI96" s="392"/>
      <c r="WMJ96" s="381"/>
      <c r="WMR96" s="392"/>
      <c r="WMS96" s="381"/>
      <c r="WNA96" s="392"/>
      <c r="WNB96" s="381"/>
      <c r="WNJ96" s="392"/>
      <c r="WNK96" s="381"/>
      <c r="WNS96" s="392"/>
      <c r="WNT96" s="381"/>
      <c r="WOB96" s="392"/>
      <c r="WOC96" s="381"/>
      <c r="WOK96" s="392"/>
      <c r="WOL96" s="381"/>
      <c r="WOT96" s="392"/>
      <c r="WOU96" s="381"/>
      <c r="WPC96" s="392"/>
      <c r="WPD96" s="381"/>
      <c r="WPL96" s="392"/>
      <c r="WPM96" s="381"/>
      <c r="WPU96" s="392"/>
      <c r="WPV96" s="381"/>
      <c r="WQD96" s="392"/>
      <c r="WQE96" s="381"/>
      <c r="WQM96" s="392"/>
      <c r="WQN96" s="381"/>
      <c r="WQV96" s="392"/>
      <c r="WQW96" s="381"/>
      <c r="WRE96" s="392"/>
      <c r="WRF96" s="381"/>
      <c r="WRN96" s="392"/>
      <c r="WRO96" s="381"/>
      <c r="WRW96" s="392"/>
      <c r="WRX96" s="381"/>
      <c r="WSF96" s="392"/>
      <c r="WSG96" s="381"/>
      <c r="WSO96" s="392"/>
      <c r="WSP96" s="381"/>
      <c r="WSX96" s="392"/>
      <c r="WSY96" s="381"/>
      <c r="WTG96" s="392"/>
      <c r="WTH96" s="381"/>
      <c r="WTP96" s="392"/>
      <c r="WTQ96" s="381"/>
      <c r="WTY96" s="392"/>
      <c r="WTZ96" s="381"/>
      <c r="WUH96" s="392"/>
      <c r="WUI96" s="381"/>
      <c r="WUQ96" s="392"/>
      <c r="WUR96" s="381"/>
      <c r="WUZ96" s="392"/>
      <c r="WVA96" s="381"/>
      <c r="WVI96" s="392"/>
      <c r="WVJ96" s="381"/>
      <c r="WVR96" s="392"/>
      <c r="WVS96" s="381"/>
      <c r="WWA96" s="392"/>
      <c r="WWB96" s="381"/>
      <c r="WWJ96" s="392"/>
      <c r="WWK96" s="381"/>
      <c r="WWS96" s="392"/>
      <c r="WWT96" s="381"/>
      <c r="WXB96" s="392"/>
      <c r="WXC96" s="381"/>
      <c r="WXK96" s="392"/>
      <c r="WXL96" s="381"/>
      <c r="WXT96" s="392"/>
      <c r="WXU96" s="381"/>
      <c r="WYC96" s="392"/>
      <c r="WYD96" s="381"/>
      <c r="WYL96" s="392"/>
      <c r="WYM96" s="381"/>
      <c r="WYU96" s="392"/>
      <c r="WYV96" s="381"/>
      <c r="WZD96" s="392"/>
      <c r="WZE96" s="381"/>
      <c r="WZM96" s="392"/>
      <c r="WZN96" s="381"/>
      <c r="WZV96" s="392"/>
      <c r="WZW96" s="381"/>
      <c r="XAE96" s="392"/>
      <c r="XAF96" s="381"/>
      <c r="XAN96" s="392"/>
      <c r="XAO96" s="381"/>
      <c r="XAW96" s="392"/>
      <c r="XAX96" s="381"/>
      <c r="XBF96" s="392"/>
      <c r="XBG96" s="381"/>
      <c r="XBO96" s="392"/>
      <c r="XBP96" s="381"/>
      <c r="XBX96" s="392"/>
      <c r="XBY96" s="381"/>
      <c r="XCG96" s="392"/>
      <c r="XCH96" s="381"/>
      <c r="XCP96" s="392"/>
      <c r="XCQ96" s="381"/>
      <c r="XCY96" s="392"/>
      <c r="XCZ96" s="381"/>
      <c r="XDH96" s="392"/>
      <c r="XDI96" s="381"/>
      <c r="XDQ96" s="392"/>
      <c r="XDR96" s="381"/>
      <c r="XDZ96" s="392"/>
      <c r="XEA96" s="381"/>
      <c r="XEI96" s="392"/>
      <c r="XEJ96" s="381"/>
      <c r="XER96" s="392"/>
      <c r="XES96" s="381"/>
      <c r="XFA96" s="392"/>
      <c r="XFB96" s="381"/>
    </row>
    <row r="97" spans="1:1019 1027:2045 2053:3071 3079:5114 5122:6140 6148:7166 7174:8192 8200:9209 9217:10235 10243:11261 11269:12287 12295:14330 14338:15356 15364:16382" s="378" customFormat="1" ht="25.5">
      <c r="A97" s="392">
        <v>47</v>
      </c>
      <c r="B97" s="381" t="s">
        <v>49</v>
      </c>
      <c r="J97" s="392"/>
      <c r="K97" s="381"/>
      <c r="S97" s="392"/>
      <c r="T97" s="381"/>
      <c r="AB97" s="392"/>
      <c r="AC97" s="381"/>
      <c r="AK97" s="392"/>
      <c r="AL97" s="381"/>
      <c r="AT97" s="392"/>
      <c r="AU97" s="381"/>
      <c r="BC97" s="392"/>
      <c r="BD97" s="381"/>
      <c r="BL97" s="392"/>
      <c r="BM97" s="381"/>
      <c r="BU97" s="392"/>
      <c r="BV97" s="381"/>
      <c r="CD97" s="392"/>
      <c r="CE97" s="381"/>
      <c r="CM97" s="392"/>
      <c r="CN97" s="381"/>
      <c r="CV97" s="392"/>
      <c r="CW97" s="381"/>
      <c r="DE97" s="392"/>
      <c r="DF97" s="381"/>
      <c r="DN97" s="392"/>
      <c r="DO97" s="381"/>
      <c r="DW97" s="392"/>
      <c r="DX97" s="381"/>
      <c r="EF97" s="392"/>
      <c r="EG97" s="381"/>
      <c r="EO97" s="392"/>
      <c r="EP97" s="381"/>
      <c r="EX97" s="392"/>
      <c r="EY97" s="381"/>
      <c r="FG97" s="392"/>
      <c r="FH97" s="381"/>
      <c r="FP97" s="392"/>
      <c r="FQ97" s="381"/>
      <c r="FY97" s="392"/>
      <c r="FZ97" s="381"/>
      <c r="GH97" s="392"/>
      <c r="GI97" s="381"/>
      <c r="GQ97" s="392"/>
      <c r="GR97" s="381"/>
      <c r="GZ97" s="392"/>
      <c r="HA97" s="381"/>
      <c r="HI97" s="392"/>
      <c r="HJ97" s="381"/>
      <c r="HR97" s="392"/>
      <c r="HS97" s="381"/>
      <c r="IA97" s="392"/>
      <c r="IB97" s="381"/>
      <c r="IJ97" s="392"/>
      <c r="IK97" s="381"/>
      <c r="IS97" s="392"/>
      <c r="IT97" s="381"/>
      <c r="JB97" s="392"/>
      <c r="JC97" s="381"/>
      <c r="JK97" s="392"/>
      <c r="JL97" s="381"/>
      <c r="JT97" s="392"/>
      <c r="JU97" s="381"/>
      <c r="KC97" s="392"/>
      <c r="KD97" s="381"/>
      <c r="KL97" s="392"/>
      <c r="KM97" s="381"/>
      <c r="KU97" s="392"/>
      <c r="KV97" s="381"/>
      <c r="LD97" s="392"/>
      <c r="LE97" s="381"/>
      <c r="LM97" s="392"/>
      <c r="LN97" s="381"/>
      <c r="LV97" s="392"/>
      <c r="LW97" s="381"/>
      <c r="ME97" s="392"/>
      <c r="MF97" s="381"/>
      <c r="MN97" s="392"/>
      <c r="MO97" s="381"/>
      <c r="MW97" s="392"/>
      <c r="MX97" s="381"/>
      <c r="NF97" s="392"/>
      <c r="NG97" s="381"/>
      <c r="NO97" s="392"/>
      <c r="NP97" s="381"/>
      <c r="NX97" s="392"/>
      <c r="NY97" s="381"/>
      <c r="OG97" s="392"/>
      <c r="OH97" s="381"/>
      <c r="OP97" s="392"/>
      <c r="OQ97" s="381"/>
      <c r="OY97" s="392"/>
      <c r="OZ97" s="381"/>
      <c r="PH97" s="392"/>
      <c r="PI97" s="381"/>
      <c r="PQ97" s="392"/>
      <c r="PR97" s="381"/>
      <c r="PZ97" s="392"/>
      <c r="QA97" s="381"/>
      <c r="QI97" s="392"/>
      <c r="QJ97" s="381"/>
      <c r="QR97" s="392"/>
      <c r="QS97" s="381"/>
      <c r="RA97" s="392"/>
      <c r="RB97" s="381"/>
      <c r="RJ97" s="392"/>
      <c r="RK97" s="381"/>
      <c r="RS97" s="392"/>
      <c r="RT97" s="381"/>
      <c r="SB97" s="392"/>
      <c r="SC97" s="381"/>
      <c r="SK97" s="392"/>
      <c r="SL97" s="381"/>
      <c r="ST97" s="392"/>
      <c r="SU97" s="381"/>
      <c r="TC97" s="392"/>
      <c r="TD97" s="381"/>
      <c r="TL97" s="392"/>
      <c r="TM97" s="381"/>
      <c r="TU97" s="392"/>
      <c r="TV97" s="381"/>
      <c r="UD97" s="392"/>
      <c r="UE97" s="381"/>
      <c r="UM97" s="392"/>
      <c r="UN97" s="381"/>
      <c r="UV97" s="392"/>
      <c r="UW97" s="381"/>
      <c r="VE97" s="392"/>
      <c r="VF97" s="381"/>
      <c r="VN97" s="392"/>
      <c r="VO97" s="381"/>
      <c r="VW97" s="392"/>
      <c r="VX97" s="381"/>
      <c r="WF97" s="392"/>
      <c r="WG97" s="381"/>
      <c r="WO97" s="392"/>
      <c r="WP97" s="381"/>
      <c r="WX97" s="392"/>
      <c r="WY97" s="381"/>
      <c r="XG97" s="392"/>
      <c r="XH97" s="381"/>
      <c r="XP97" s="392"/>
      <c r="XQ97" s="381"/>
      <c r="XY97" s="392"/>
      <c r="XZ97" s="381"/>
      <c r="YH97" s="392"/>
      <c r="YI97" s="381"/>
      <c r="YQ97" s="392"/>
      <c r="YR97" s="381"/>
      <c r="YZ97" s="392"/>
      <c r="ZA97" s="381"/>
      <c r="ZI97" s="392"/>
      <c r="ZJ97" s="381"/>
      <c r="ZR97" s="392"/>
      <c r="ZS97" s="381"/>
      <c r="AAA97" s="392"/>
      <c r="AAB97" s="381"/>
      <c r="AAJ97" s="392"/>
      <c r="AAK97" s="381"/>
      <c r="AAS97" s="392"/>
      <c r="AAT97" s="381"/>
      <c r="ABB97" s="392"/>
      <c r="ABC97" s="381"/>
      <c r="ABK97" s="392"/>
      <c r="ABL97" s="381"/>
      <c r="ABT97" s="392"/>
      <c r="ABU97" s="381"/>
      <c r="ACC97" s="392"/>
      <c r="ACD97" s="381"/>
      <c r="ACL97" s="392"/>
      <c r="ACM97" s="381"/>
      <c r="ACU97" s="392"/>
      <c r="ACV97" s="381"/>
      <c r="ADD97" s="392"/>
      <c r="ADE97" s="381"/>
      <c r="ADM97" s="392"/>
      <c r="ADN97" s="381"/>
      <c r="ADV97" s="392"/>
      <c r="ADW97" s="381"/>
      <c r="AEE97" s="392"/>
      <c r="AEF97" s="381"/>
      <c r="AEN97" s="392"/>
      <c r="AEO97" s="381"/>
      <c r="AEW97" s="392"/>
      <c r="AEX97" s="381"/>
      <c r="AFF97" s="392"/>
      <c r="AFG97" s="381"/>
      <c r="AFO97" s="392"/>
      <c r="AFP97" s="381"/>
      <c r="AFX97" s="392"/>
      <c r="AFY97" s="381"/>
      <c r="AGG97" s="392"/>
      <c r="AGH97" s="381"/>
      <c r="AGP97" s="392"/>
      <c r="AGQ97" s="381"/>
      <c r="AGY97" s="392"/>
      <c r="AGZ97" s="381"/>
      <c r="AHH97" s="392"/>
      <c r="AHI97" s="381"/>
      <c r="AHQ97" s="392"/>
      <c r="AHR97" s="381"/>
      <c r="AHZ97" s="392"/>
      <c r="AIA97" s="381"/>
      <c r="AII97" s="392"/>
      <c r="AIJ97" s="381"/>
      <c r="AIR97" s="392"/>
      <c r="AIS97" s="381"/>
      <c r="AJA97" s="392"/>
      <c r="AJB97" s="381"/>
      <c r="AJJ97" s="392"/>
      <c r="AJK97" s="381"/>
      <c r="AJS97" s="392"/>
      <c r="AJT97" s="381"/>
      <c r="AKB97" s="392"/>
      <c r="AKC97" s="381"/>
      <c r="AKK97" s="392"/>
      <c r="AKL97" s="381"/>
      <c r="AKT97" s="392"/>
      <c r="AKU97" s="381"/>
      <c r="ALC97" s="392"/>
      <c r="ALD97" s="381"/>
      <c r="ALL97" s="392"/>
      <c r="ALM97" s="381"/>
      <c r="ALU97" s="392"/>
      <c r="ALV97" s="381"/>
      <c r="AMD97" s="392"/>
      <c r="AME97" s="381"/>
      <c r="AMM97" s="392"/>
      <c r="AMN97" s="381"/>
      <c r="AMV97" s="392"/>
      <c r="AMW97" s="381"/>
      <c r="ANE97" s="392"/>
      <c r="ANF97" s="381"/>
      <c r="ANN97" s="392"/>
      <c r="ANO97" s="381"/>
      <c r="ANW97" s="392"/>
      <c r="ANX97" s="381"/>
      <c r="AOF97" s="392"/>
      <c r="AOG97" s="381"/>
      <c r="AOO97" s="392"/>
      <c r="AOP97" s="381"/>
      <c r="AOX97" s="392"/>
      <c r="AOY97" s="381"/>
      <c r="APG97" s="392"/>
      <c r="APH97" s="381"/>
      <c r="APP97" s="392"/>
      <c r="APQ97" s="381"/>
      <c r="APY97" s="392"/>
      <c r="APZ97" s="381"/>
      <c r="AQH97" s="392"/>
      <c r="AQI97" s="381"/>
      <c r="AQQ97" s="392"/>
      <c r="AQR97" s="381"/>
      <c r="AQZ97" s="392"/>
      <c r="ARA97" s="381"/>
      <c r="ARI97" s="392"/>
      <c r="ARJ97" s="381"/>
      <c r="ARR97" s="392"/>
      <c r="ARS97" s="381"/>
      <c r="ASA97" s="392"/>
      <c r="ASB97" s="381"/>
      <c r="ASJ97" s="392"/>
      <c r="ASK97" s="381"/>
      <c r="ASS97" s="392"/>
      <c r="AST97" s="381"/>
      <c r="ATB97" s="392"/>
      <c r="ATC97" s="381"/>
      <c r="ATK97" s="392"/>
      <c r="ATL97" s="381"/>
      <c r="ATT97" s="392"/>
      <c r="ATU97" s="381"/>
      <c r="AUC97" s="392"/>
      <c r="AUD97" s="381"/>
      <c r="AUL97" s="392"/>
      <c r="AUM97" s="381"/>
      <c r="AUU97" s="392"/>
      <c r="AUV97" s="381"/>
      <c r="AVD97" s="392"/>
      <c r="AVE97" s="381"/>
      <c r="AVM97" s="392"/>
      <c r="AVN97" s="381"/>
      <c r="AVV97" s="392"/>
      <c r="AVW97" s="381"/>
      <c r="AWE97" s="392"/>
      <c r="AWF97" s="381"/>
      <c r="AWN97" s="392"/>
      <c r="AWO97" s="381"/>
      <c r="AWW97" s="392"/>
      <c r="AWX97" s="381"/>
      <c r="AXF97" s="392"/>
      <c r="AXG97" s="381"/>
      <c r="AXO97" s="392"/>
      <c r="AXP97" s="381"/>
      <c r="AXX97" s="392"/>
      <c r="AXY97" s="381"/>
      <c r="AYG97" s="392"/>
      <c r="AYH97" s="381"/>
      <c r="AYP97" s="392"/>
      <c r="AYQ97" s="381"/>
      <c r="AYY97" s="392"/>
      <c r="AYZ97" s="381"/>
      <c r="AZH97" s="392"/>
      <c r="AZI97" s="381"/>
      <c r="AZQ97" s="392"/>
      <c r="AZR97" s="381"/>
      <c r="AZZ97" s="392"/>
      <c r="BAA97" s="381"/>
      <c r="BAI97" s="392"/>
      <c r="BAJ97" s="381"/>
      <c r="BAR97" s="392"/>
      <c r="BAS97" s="381"/>
      <c r="BBA97" s="392"/>
      <c r="BBB97" s="381"/>
      <c r="BBJ97" s="392"/>
      <c r="BBK97" s="381"/>
      <c r="BBS97" s="392"/>
      <c r="BBT97" s="381"/>
      <c r="BCB97" s="392"/>
      <c r="BCC97" s="381"/>
      <c r="BCK97" s="392"/>
      <c r="BCL97" s="381"/>
      <c r="BCT97" s="392"/>
      <c r="BCU97" s="381"/>
      <c r="BDC97" s="392"/>
      <c r="BDD97" s="381"/>
      <c r="BDL97" s="392"/>
      <c r="BDM97" s="381"/>
      <c r="BDU97" s="392"/>
      <c r="BDV97" s="381"/>
      <c r="BED97" s="392"/>
      <c r="BEE97" s="381"/>
      <c r="BEM97" s="392"/>
      <c r="BEN97" s="381"/>
      <c r="BEV97" s="392"/>
      <c r="BEW97" s="381"/>
      <c r="BFE97" s="392"/>
      <c r="BFF97" s="381"/>
      <c r="BFN97" s="392"/>
      <c r="BFO97" s="381"/>
      <c r="BFW97" s="392"/>
      <c r="BFX97" s="381"/>
      <c r="BGF97" s="392"/>
      <c r="BGG97" s="381"/>
      <c r="BGO97" s="392"/>
      <c r="BGP97" s="381"/>
      <c r="BGX97" s="392"/>
      <c r="BGY97" s="381"/>
      <c r="BHG97" s="392"/>
      <c r="BHH97" s="381"/>
      <c r="BHP97" s="392"/>
      <c r="BHQ97" s="381"/>
      <c r="BHY97" s="392"/>
      <c r="BHZ97" s="381"/>
      <c r="BIH97" s="392"/>
      <c r="BII97" s="381"/>
      <c r="BIQ97" s="392"/>
      <c r="BIR97" s="381"/>
      <c r="BIZ97" s="392"/>
      <c r="BJA97" s="381"/>
      <c r="BJI97" s="392"/>
      <c r="BJJ97" s="381"/>
      <c r="BJR97" s="392"/>
      <c r="BJS97" s="381"/>
      <c r="BKA97" s="392"/>
      <c r="BKB97" s="381"/>
      <c r="BKJ97" s="392"/>
      <c r="BKK97" s="381"/>
      <c r="BKS97" s="392"/>
      <c r="BKT97" s="381"/>
      <c r="BLB97" s="392"/>
      <c r="BLC97" s="381"/>
      <c r="BLK97" s="392"/>
      <c r="BLL97" s="381"/>
      <c r="BLT97" s="392"/>
      <c r="BLU97" s="381"/>
      <c r="BMC97" s="392"/>
      <c r="BMD97" s="381"/>
      <c r="BML97" s="392"/>
      <c r="BMM97" s="381"/>
      <c r="BMU97" s="392"/>
      <c r="BMV97" s="381"/>
      <c r="BND97" s="392"/>
      <c r="BNE97" s="381"/>
      <c r="BNM97" s="392"/>
      <c r="BNN97" s="381"/>
      <c r="BNV97" s="392"/>
      <c r="BNW97" s="381"/>
      <c r="BOE97" s="392"/>
      <c r="BOF97" s="381"/>
      <c r="BON97" s="392"/>
      <c r="BOO97" s="381"/>
      <c r="BOW97" s="392"/>
      <c r="BOX97" s="381"/>
      <c r="BPF97" s="392"/>
      <c r="BPG97" s="381"/>
      <c r="BPO97" s="392"/>
      <c r="BPP97" s="381"/>
      <c r="BPX97" s="392"/>
      <c r="BPY97" s="381"/>
      <c r="BQG97" s="392"/>
      <c r="BQH97" s="381"/>
      <c r="BQP97" s="392"/>
      <c r="BQQ97" s="381"/>
      <c r="BQY97" s="392"/>
      <c r="BQZ97" s="381"/>
      <c r="BRH97" s="392"/>
      <c r="BRI97" s="381"/>
      <c r="BRQ97" s="392"/>
      <c r="BRR97" s="381"/>
      <c r="BRZ97" s="392"/>
      <c r="BSA97" s="381"/>
      <c r="BSI97" s="392"/>
      <c r="BSJ97" s="381"/>
      <c r="BSR97" s="392"/>
      <c r="BSS97" s="381"/>
      <c r="BTA97" s="392"/>
      <c r="BTB97" s="381"/>
      <c r="BTJ97" s="392"/>
      <c r="BTK97" s="381"/>
      <c r="BTS97" s="392"/>
      <c r="BTT97" s="381"/>
      <c r="BUB97" s="392"/>
      <c r="BUC97" s="381"/>
      <c r="BUK97" s="392"/>
      <c r="BUL97" s="381"/>
      <c r="BUT97" s="392"/>
      <c r="BUU97" s="381"/>
      <c r="BVC97" s="392"/>
      <c r="BVD97" s="381"/>
      <c r="BVL97" s="392"/>
      <c r="BVM97" s="381"/>
      <c r="BVU97" s="392"/>
      <c r="BVV97" s="381"/>
      <c r="BWD97" s="392"/>
      <c r="BWE97" s="381"/>
      <c r="BWM97" s="392"/>
      <c r="BWN97" s="381"/>
      <c r="BWV97" s="392"/>
      <c r="BWW97" s="381"/>
      <c r="BXE97" s="392"/>
      <c r="BXF97" s="381"/>
      <c r="BXN97" s="392"/>
      <c r="BXO97" s="381"/>
      <c r="BXW97" s="392"/>
      <c r="BXX97" s="381"/>
      <c r="BYF97" s="392"/>
      <c r="BYG97" s="381"/>
      <c r="BYO97" s="392"/>
      <c r="BYP97" s="381"/>
      <c r="BYX97" s="392"/>
      <c r="BYY97" s="381"/>
      <c r="BZG97" s="392"/>
      <c r="BZH97" s="381"/>
      <c r="BZP97" s="392"/>
      <c r="BZQ97" s="381"/>
      <c r="BZY97" s="392"/>
      <c r="BZZ97" s="381"/>
      <c r="CAH97" s="392"/>
      <c r="CAI97" s="381"/>
      <c r="CAQ97" s="392"/>
      <c r="CAR97" s="381"/>
      <c r="CAZ97" s="392"/>
      <c r="CBA97" s="381"/>
      <c r="CBI97" s="392"/>
      <c r="CBJ97" s="381"/>
      <c r="CBR97" s="392"/>
      <c r="CBS97" s="381"/>
      <c r="CCA97" s="392"/>
      <c r="CCB97" s="381"/>
      <c r="CCJ97" s="392"/>
      <c r="CCK97" s="381"/>
      <c r="CCS97" s="392"/>
      <c r="CCT97" s="381"/>
      <c r="CDB97" s="392"/>
      <c r="CDC97" s="381"/>
      <c r="CDK97" s="392"/>
      <c r="CDL97" s="381"/>
      <c r="CDT97" s="392"/>
      <c r="CDU97" s="381"/>
      <c r="CEC97" s="392"/>
      <c r="CED97" s="381"/>
      <c r="CEL97" s="392"/>
      <c r="CEM97" s="381"/>
      <c r="CEU97" s="392"/>
      <c r="CEV97" s="381"/>
      <c r="CFD97" s="392"/>
      <c r="CFE97" s="381"/>
      <c r="CFM97" s="392"/>
      <c r="CFN97" s="381"/>
      <c r="CFV97" s="392"/>
      <c r="CFW97" s="381"/>
      <c r="CGE97" s="392"/>
      <c r="CGF97" s="381"/>
      <c r="CGN97" s="392"/>
      <c r="CGO97" s="381"/>
      <c r="CGW97" s="392"/>
      <c r="CGX97" s="381"/>
      <c r="CHF97" s="392"/>
      <c r="CHG97" s="381"/>
      <c r="CHO97" s="392"/>
      <c r="CHP97" s="381"/>
      <c r="CHX97" s="392"/>
      <c r="CHY97" s="381"/>
      <c r="CIG97" s="392"/>
      <c r="CIH97" s="381"/>
      <c r="CIP97" s="392"/>
      <c r="CIQ97" s="381"/>
      <c r="CIY97" s="392"/>
      <c r="CIZ97" s="381"/>
      <c r="CJH97" s="392"/>
      <c r="CJI97" s="381"/>
      <c r="CJQ97" s="392"/>
      <c r="CJR97" s="381"/>
      <c r="CJZ97" s="392"/>
      <c r="CKA97" s="381"/>
      <c r="CKI97" s="392"/>
      <c r="CKJ97" s="381"/>
      <c r="CKR97" s="392"/>
      <c r="CKS97" s="381"/>
      <c r="CLA97" s="392"/>
      <c r="CLB97" s="381"/>
      <c r="CLJ97" s="392"/>
      <c r="CLK97" s="381"/>
      <c r="CLS97" s="392"/>
      <c r="CLT97" s="381"/>
      <c r="CMB97" s="392"/>
      <c r="CMC97" s="381"/>
      <c r="CMK97" s="392"/>
      <c r="CML97" s="381"/>
      <c r="CMT97" s="392"/>
      <c r="CMU97" s="381"/>
      <c r="CNC97" s="392"/>
      <c r="CND97" s="381"/>
      <c r="CNL97" s="392"/>
      <c r="CNM97" s="381"/>
      <c r="CNU97" s="392"/>
      <c r="CNV97" s="381"/>
      <c r="COD97" s="392"/>
      <c r="COE97" s="381"/>
      <c r="COM97" s="392"/>
      <c r="CON97" s="381"/>
      <c r="COV97" s="392"/>
      <c r="COW97" s="381"/>
      <c r="CPE97" s="392"/>
      <c r="CPF97" s="381"/>
      <c r="CPN97" s="392"/>
      <c r="CPO97" s="381"/>
      <c r="CPW97" s="392"/>
      <c r="CPX97" s="381"/>
      <c r="CQF97" s="392"/>
      <c r="CQG97" s="381"/>
      <c r="CQO97" s="392"/>
      <c r="CQP97" s="381"/>
      <c r="CQX97" s="392"/>
      <c r="CQY97" s="381"/>
      <c r="CRG97" s="392"/>
      <c r="CRH97" s="381"/>
      <c r="CRP97" s="392"/>
      <c r="CRQ97" s="381"/>
      <c r="CRY97" s="392"/>
      <c r="CRZ97" s="381"/>
      <c r="CSH97" s="392"/>
      <c r="CSI97" s="381"/>
      <c r="CSQ97" s="392"/>
      <c r="CSR97" s="381"/>
      <c r="CSZ97" s="392"/>
      <c r="CTA97" s="381"/>
      <c r="CTI97" s="392"/>
      <c r="CTJ97" s="381"/>
      <c r="CTR97" s="392"/>
      <c r="CTS97" s="381"/>
      <c r="CUA97" s="392"/>
      <c r="CUB97" s="381"/>
      <c r="CUJ97" s="392"/>
      <c r="CUK97" s="381"/>
      <c r="CUS97" s="392"/>
      <c r="CUT97" s="381"/>
      <c r="CVB97" s="392"/>
      <c r="CVC97" s="381"/>
      <c r="CVK97" s="392"/>
      <c r="CVL97" s="381"/>
      <c r="CVT97" s="392"/>
      <c r="CVU97" s="381"/>
      <c r="CWC97" s="392"/>
      <c r="CWD97" s="381"/>
      <c r="CWL97" s="392"/>
      <c r="CWM97" s="381"/>
      <c r="CWU97" s="392"/>
      <c r="CWV97" s="381"/>
      <c r="CXD97" s="392"/>
      <c r="CXE97" s="381"/>
      <c r="CXM97" s="392"/>
      <c r="CXN97" s="381"/>
      <c r="CXV97" s="392"/>
      <c r="CXW97" s="381"/>
      <c r="CYE97" s="392"/>
      <c r="CYF97" s="381"/>
      <c r="CYN97" s="392"/>
      <c r="CYO97" s="381"/>
      <c r="CYW97" s="392"/>
      <c r="CYX97" s="381"/>
      <c r="CZF97" s="392"/>
      <c r="CZG97" s="381"/>
      <c r="CZO97" s="392"/>
      <c r="CZP97" s="381"/>
      <c r="CZX97" s="392"/>
      <c r="CZY97" s="381"/>
      <c r="DAG97" s="392"/>
      <c r="DAH97" s="381"/>
      <c r="DAP97" s="392"/>
      <c r="DAQ97" s="381"/>
      <c r="DAY97" s="392"/>
      <c r="DAZ97" s="381"/>
      <c r="DBH97" s="392"/>
      <c r="DBI97" s="381"/>
      <c r="DBQ97" s="392"/>
      <c r="DBR97" s="381"/>
      <c r="DBZ97" s="392"/>
      <c r="DCA97" s="381"/>
      <c r="DCI97" s="392"/>
      <c r="DCJ97" s="381"/>
      <c r="DCR97" s="392"/>
      <c r="DCS97" s="381"/>
      <c r="DDA97" s="392"/>
      <c r="DDB97" s="381"/>
      <c r="DDJ97" s="392"/>
      <c r="DDK97" s="381"/>
      <c r="DDS97" s="392"/>
      <c r="DDT97" s="381"/>
      <c r="DEB97" s="392"/>
      <c r="DEC97" s="381"/>
      <c r="DEK97" s="392"/>
      <c r="DEL97" s="381"/>
      <c r="DET97" s="392"/>
      <c r="DEU97" s="381"/>
      <c r="DFC97" s="392"/>
      <c r="DFD97" s="381"/>
      <c r="DFL97" s="392"/>
      <c r="DFM97" s="381"/>
      <c r="DFU97" s="392"/>
      <c r="DFV97" s="381"/>
      <c r="DGD97" s="392"/>
      <c r="DGE97" s="381"/>
      <c r="DGM97" s="392"/>
      <c r="DGN97" s="381"/>
      <c r="DGV97" s="392"/>
      <c r="DGW97" s="381"/>
      <c r="DHE97" s="392"/>
      <c r="DHF97" s="381"/>
      <c r="DHN97" s="392"/>
      <c r="DHO97" s="381"/>
      <c r="DHW97" s="392"/>
      <c r="DHX97" s="381"/>
      <c r="DIF97" s="392"/>
      <c r="DIG97" s="381"/>
      <c r="DIO97" s="392"/>
      <c r="DIP97" s="381"/>
      <c r="DIX97" s="392"/>
      <c r="DIY97" s="381"/>
      <c r="DJG97" s="392"/>
      <c r="DJH97" s="381"/>
      <c r="DJP97" s="392"/>
      <c r="DJQ97" s="381"/>
      <c r="DJY97" s="392"/>
      <c r="DJZ97" s="381"/>
      <c r="DKH97" s="392"/>
      <c r="DKI97" s="381"/>
      <c r="DKQ97" s="392"/>
      <c r="DKR97" s="381"/>
      <c r="DKZ97" s="392"/>
      <c r="DLA97" s="381"/>
      <c r="DLI97" s="392"/>
      <c r="DLJ97" s="381"/>
      <c r="DLR97" s="392"/>
      <c r="DLS97" s="381"/>
      <c r="DMA97" s="392"/>
      <c r="DMB97" s="381"/>
      <c r="DMJ97" s="392"/>
      <c r="DMK97" s="381"/>
      <c r="DMS97" s="392"/>
      <c r="DMT97" s="381"/>
      <c r="DNB97" s="392"/>
      <c r="DNC97" s="381"/>
      <c r="DNK97" s="392"/>
      <c r="DNL97" s="381"/>
      <c r="DNT97" s="392"/>
      <c r="DNU97" s="381"/>
      <c r="DOC97" s="392"/>
      <c r="DOD97" s="381"/>
      <c r="DOL97" s="392"/>
      <c r="DOM97" s="381"/>
      <c r="DOU97" s="392"/>
      <c r="DOV97" s="381"/>
      <c r="DPD97" s="392"/>
      <c r="DPE97" s="381"/>
      <c r="DPM97" s="392"/>
      <c r="DPN97" s="381"/>
      <c r="DPV97" s="392"/>
      <c r="DPW97" s="381"/>
      <c r="DQE97" s="392"/>
      <c r="DQF97" s="381"/>
      <c r="DQN97" s="392"/>
      <c r="DQO97" s="381"/>
      <c r="DQW97" s="392"/>
      <c r="DQX97" s="381"/>
      <c r="DRF97" s="392"/>
      <c r="DRG97" s="381"/>
      <c r="DRO97" s="392"/>
      <c r="DRP97" s="381"/>
      <c r="DRX97" s="392"/>
      <c r="DRY97" s="381"/>
      <c r="DSG97" s="392"/>
      <c r="DSH97" s="381"/>
      <c r="DSP97" s="392"/>
      <c r="DSQ97" s="381"/>
      <c r="DSY97" s="392"/>
      <c r="DSZ97" s="381"/>
      <c r="DTH97" s="392"/>
      <c r="DTI97" s="381"/>
      <c r="DTQ97" s="392"/>
      <c r="DTR97" s="381"/>
      <c r="DTZ97" s="392"/>
      <c r="DUA97" s="381"/>
      <c r="DUI97" s="392"/>
      <c r="DUJ97" s="381"/>
      <c r="DUR97" s="392"/>
      <c r="DUS97" s="381"/>
      <c r="DVA97" s="392"/>
      <c r="DVB97" s="381"/>
      <c r="DVJ97" s="392"/>
      <c r="DVK97" s="381"/>
      <c r="DVS97" s="392"/>
      <c r="DVT97" s="381"/>
      <c r="DWB97" s="392"/>
      <c r="DWC97" s="381"/>
      <c r="DWK97" s="392"/>
      <c r="DWL97" s="381"/>
      <c r="DWT97" s="392"/>
      <c r="DWU97" s="381"/>
      <c r="DXC97" s="392"/>
      <c r="DXD97" s="381"/>
      <c r="DXL97" s="392"/>
      <c r="DXM97" s="381"/>
      <c r="DXU97" s="392"/>
      <c r="DXV97" s="381"/>
      <c r="DYD97" s="392"/>
      <c r="DYE97" s="381"/>
      <c r="DYM97" s="392"/>
      <c r="DYN97" s="381"/>
      <c r="DYV97" s="392"/>
      <c r="DYW97" s="381"/>
      <c r="DZE97" s="392"/>
      <c r="DZF97" s="381"/>
      <c r="DZN97" s="392"/>
      <c r="DZO97" s="381"/>
      <c r="DZW97" s="392"/>
      <c r="DZX97" s="381"/>
      <c r="EAF97" s="392"/>
      <c r="EAG97" s="381"/>
      <c r="EAO97" s="392"/>
      <c r="EAP97" s="381"/>
      <c r="EAX97" s="392"/>
      <c r="EAY97" s="381"/>
      <c r="EBG97" s="392"/>
      <c r="EBH97" s="381"/>
      <c r="EBP97" s="392"/>
      <c r="EBQ97" s="381"/>
      <c r="EBY97" s="392"/>
      <c r="EBZ97" s="381"/>
      <c r="ECH97" s="392"/>
      <c r="ECI97" s="381"/>
      <c r="ECQ97" s="392"/>
      <c r="ECR97" s="381"/>
      <c r="ECZ97" s="392"/>
      <c r="EDA97" s="381"/>
      <c r="EDI97" s="392"/>
      <c r="EDJ97" s="381"/>
      <c r="EDR97" s="392"/>
      <c r="EDS97" s="381"/>
      <c r="EEA97" s="392"/>
      <c r="EEB97" s="381"/>
      <c r="EEJ97" s="392"/>
      <c r="EEK97" s="381"/>
      <c r="EES97" s="392"/>
      <c r="EET97" s="381"/>
      <c r="EFB97" s="392"/>
      <c r="EFC97" s="381"/>
      <c r="EFK97" s="392"/>
      <c r="EFL97" s="381"/>
      <c r="EFT97" s="392"/>
      <c r="EFU97" s="381"/>
      <c r="EGC97" s="392"/>
      <c r="EGD97" s="381"/>
      <c r="EGL97" s="392"/>
      <c r="EGM97" s="381"/>
      <c r="EGU97" s="392"/>
      <c r="EGV97" s="381"/>
      <c r="EHD97" s="392"/>
      <c r="EHE97" s="381"/>
      <c r="EHM97" s="392"/>
      <c r="EHN97" s="381"/>
      <c r="EHV97" s="392"/>
      <c r="EHW97" s="381"/>
      <c r="EIE97" s="392"/>
      <c r="EIF97" s="381"/>
      <c r="EIN97" s="392"/>
      <c r="EIO97" s="381"/>
      <c r="EIW97" s="392"/>
      <c r="EIX97" s="381"/>
      <c r="EJF97" s="392"/>
      <c r="EJG97" s="381"/>
      <c r="EJO97" s="392"/>
      <c r="EJP97" s="381"/>
      <c r="EJX97" s="392"/>
      <c r="EJY97" s="381"/>
      <c r="EKG97" s="392"/>
      <c r="EKH97" s="381"/>
      <c r="EKP97" s="392"/>
      <c r="EKQ97" s="381"/>
      <c r="EKY97" s="392"/>
      <c r="EKZ97" s="381"/>
      <c r="ELH97" s="392"/>
      <c r="ELI97" s="381"/>
      <c r="ELQ97" s="392"/>
      <c r="ELR97" s="381"/>
      <c r="ELZ97" s="392"/>
      <c r="EMA97" s="381"/>
      <c r="EMI97" s="392"/>
      <c r="EMJ97" s="381"/>
      <c r="EMR97" s="392"/>
      <c r="EMS97" s="381"/>
      <c r="ENA97" s="392"/>
      <c r="ENB97" s="381"/>
      <c r="ENJ97" s="392"/>
      <c r="ENK97" s="381"/>
      <c r="ENS97" s="392"/>
      <c r="ENT97" s="381"/>
      <c r="EOB97" s="392"/>
      <c r="EOC97" s="381"/>
      <c r="EOK97" s="392"/>
      <c r="EOL97" s="381"/>
      <c r="EOT97" s="392"/>
      <c r="EOU97" s="381"/>
      <c r="EPC97" s="392"/>
      <c r="EPD97" s="381"/>
      <c r="EPL97" s="392"/>
      <c r="EPM97" s="381"/>
      <c r="EPU97" s="392"/>
      <c r="EPV97" s="381"/>
      <c r="EQD97" s="392"/>
      <c r="EQE97" s="381"/>
      <c r="EQM97" s="392"/>
      <c r="EQN97" s="381"/>
      <c r="EQV97" s="392"/>
      <c r="EQW97" s="381"/>
      <c r="ERE97" s="392"/>
      <c r="ERF97" s="381"/>
      <c r="ERN97" s="392"/>
      <c r="ERO97" s="381"/>
      <c r="ERW97" s="392"/>
      <c r="ERX97" s="381"/>
      <c r="ESF97" s="392"/>
      <c r="ESG97" s="381"/>
      <c r="ESO97" s="392"/>
      <c r="ESP97" s="381"/>
      <c r="ESX97" s="392"/>
      <c r="ESY97" s="381"/>
      <c r="ETG97" s="392"/>
      <c r="ETH97" s="381"/>
      <c r="ETP97" s="392"/>
      <c r="ETQ97" s="381"/>
      <c r="ETY97" s="392"/>
      <c r="ETZ97" s="381"/>
      <c r="EUH97" s="392"/>
      <c r="EUI97" s="381"/>
      <c r="EUQ97" s="392"/>
      <c r="EUR97" s="381"/>
      <c r="EUZ97" s="392"/>
      <c r="EVA97" s="381"/>
      <c r="EVI97" s="392"/>
      <c r="EVJ97" s="381"/>
      <c r="EVR97" s="392"/>
      <c r="EVS97" s="381"/>
      <c r="EWA97" s="392"/>
      <c r="EWB97" s="381"/>
      <c r="EWJ97" s="392"/>
      <c r="EWK97" s="381"/>
      <c r="EWS97" s="392"/>
      <c r="EWT97" s="381"/>
      <c r="EXB97" s="392"/>
      <c r="EXC97" s="381"/>
      <c r="EXK97" s="392"/>
      <c r="EXL97" s="381"/>
      <c r="EXT97" s="392"/>
      <c r="EXU97" s="381"/>
      <c r="EYC97" s="392"/>
      <c r="EYD97" s="381"/>
      <c r="EYL97" s="392"/>
      <c r="EYM97" s="381"/>
      <c r="EYU97" s="392"/>
      <c r="EYV97" s="381"/>
      <c r="EZD97" s="392"/>
      <c r="EZE97" s="381"/>
      <c r="EZM97" s="392"/>
      <c r="EZN97" s="381"/>
      <c r="EZV97" s="392"/>
      <c r="EZW97" s="381"/>
      <c r="FAE97" s="392"/>
      <c r="FAF97" s="381"/>
      <c r="FAN97" s="392"/>
      <c r="FAO97" s="381"/>
      <c r="FAW97" s="392"/>
      <c r="FAX97" s="381"/>
      <c r="FBF97" s="392"/>
      <c r="FBG97" s="381"/>
      <c r="FBO97" s="392"/>
      <c r="FBP97" s="381"/>
      <c r="FBX97" s="392"/>
      <c r="FBY97" s="381"/>
      <c r="FCG97" s="392"/>
      <c r="FCH97" s="381"/>
      <c r="FCP97" s="392"/>
      <c r="FCQ97" s="381"/>
      <c r="FCY97" s="392"/>
      <c r="FCZ97" s="381"/>
      <c r="FDH97" s="392"/>
      <c r="FDI97" s="381"/>
      <c r="FDQ97" s="392"/>
      <c r="FDR97" s="381"/>
      <c r="FDZ97" s="392"/>
      <c r="FEA97" s="381"/>
      <c r="FEI97" s="392"/>
      <c r="FEJ97" s="381"/>
      <c r="FER97" s="392"/>
      <c r="FES97" s="381"/>
      <c r="FFA97" s="392"/>
      <c r="FFB97" s="381"/>
      <c r="FFJ97" s="392"/>
      <c r="FFK97" s="381"/>
      <c r="FFS97" s="392"/>
      <c r="FFT97" s="381"/>
      <c r="FGB97" s="392"/>
      <c r="FGC97" s="381"/>
      <c r="FGK97" s="392"/>
      <c r="FGL97" s="381"/>
      <c r="FGT97" s="392"/>
      <c r="FGU97" s="381"/>
      <c r="FHC97" s="392"/>
      <c r="FHD97" s="381"/>
      <c r="FHL97" s="392"/>
      <c r="FHM97" s="381"/>
      <c r="FHU97" s="392"/>
      <c r="FHV97" s="381"/>
      <c r="FID97" s="392"/>
      <c r="FIE97" s="381"/>
      <c r="FIM97" s="392"/>
      <c r="FIN97" s="381"/>
      <c r="FIV97" s="392"/>
      <c r="FIW97" s="381"/>
      <c r="FJE97" s="392"/>
      <c r="FJF97" s="381"/>
      <c r="FJN97" s="392"/>
      <c r="FJO97" s="381"/>
      <c r="FJW97" s="392"/>
      <c r="FJX97" s="381"/>
      <c r="FKF97" s="392"/>
      <c r="FKG97" s="381"/>
      <c r="FKO97" s="392"/>
      <c r="FKP97" s="381"/>
      <c r="FKX97" s="392"/>
      <c r="FKY97" s="381"/>
      <c r="FLG97" s="392"/>
      <c r="FLH97" s="381"/>
      <c r="FLP97" s="392"/>
      <c r="FLQ97" s="381"/>
      <c r="FLY97" s="392"/>
      <c r="FLZ97" s="381"/>
      <c r="FMH97" s="392"/>
      <c r="FMI97" s="381"/>
      <c r="FMQ97" s="392"/>
      <c r="FMR97" s="381"/>
      <c r="FMZ97" s="392"/>
      <c r="FNA97" s="381"/>
      <c r="FNI97" s="392"/>
      <c r="FNJ97" s="381"/>
      <c r="FNR97" s="392"/>
      <c r="FNS97" s="381"/>
      <c r="FOA97" s="392"/>
      <c r="FOB97" s="381"/>
      <c r="FOJ97" s="392"/>
      <c r="FOK97" s="381"/>
      <c r="FOS97" s="392"/>
      <c r="FOT97" s="381"/>
      <c r="FPB97" s="392"/>
      <c r="FPC97" s="381"/>
      <c r="FPK97" s="392"/>
      <c r="FPL97" s="381"/>
      <c r="FPT97" s="392"/>
      <c r="FPU97" s="381"/>
      <c r="FQC97" s="392"/>
      <c r="FQD97" s="381"/>
      <c r="FQL97" s="392"/>
      <c r="FQM97" s="381"/>
      <c r="FQU97" s="392"/>
      <c r="FQV97" s="381"/>
      <c r="FRD97" s="392"/>
      <c r="FRE97" s="381"/>
      <c r="FRM97" s="392"/>
      <c r="FRN97" s="381"/>
      <c r="FRV97" s="392"/>
      <c r="FRW97" s="381"/>
      <c r="FSE97" s="392"/>
      <c r="FSF97" s="381"/>
      <c r="FSN97" s="392"/>
      <c r="FSO97" s="381"/>
      <c r="FSW97" s="392"/>
      <c r="FSX97" s="381"/>
      <c r="FTF97" s="392"/>
      <c r="FTG97" s="381"/>
      <c r="FTO97" s="392"/>
      <c r="FTP97" s="381"/>
      <c r="FTX97" s="392"/>
      <c r="FTY97" s="381"/>
      <c r="FUG97" s="392"/>
      <c r="FUH97" s="381"/>
      <c r="FUP97" s="392"/>
      <c r="FUQ97" s="381"/>
      <c r="FUY97" s="392"/>
      <c r="FUZ97" s="381"/>
      <c r="FVH97" s="392"/>
      <c r="FVI97" s="381"/>
      <c r="FVQ97" s="392"/>
      <c r="FVR97" s="381"/>
      <c r="FVZ97" s="392"/>
      <c r="FWA97" s="381"/>
      <c r="FWI97" s="392"/>
      <c r="FWJ97" s="381"/>
      <c r="FWR97" s="392"/>
      <c r="FWS97" s="381"/>
      <c r="FXA97" s="392"/>
      <c r="FXB97" s="381"/>
      <c r="FXJ97" s="392"/>
      <c r="FXK97" s="381"/>
      <c r="FXS97" s="392"/>
      <c r="FXT97" s="381"/>
      <c r="FYB97" s="392"/>
      <c r="FYC97" s="381"/>
      <c r="FYK97" s="392"/>
      <c r="FYL97" s="381"/>
      <c r="FYT97" s="392"/>
      <c r="FYU97" s="381"/>
      <c r="FZC97" s="392"/>
      <c r="FZD97" s="381"/>
      <c r="FZL97" s="392"/>
      <c r="FZM97" s="381"/>
      <c r="FZU97" s="392"/>
      <c r="FZV97" s="381"/>
      <c r="GAD97" s="392"/>
      <c r="GAE97" s="381"/>
      <c r="GAM97" s="392"/>
      <c r="GAN97" s="381"/>
      <c r="GAV97" s="392"/>
      <c r="GAW97" s="381"/>
      <c r="GBE97" s="392"/>
      <c r="GBF97" s="381"/>
      <c r="GBN97" s="392"/>
      <c r="GBO97" s="381"/>
      <c r="GBW97" s="392"/>
      <c r="GBX97" s="381"/>
      <c r="GCF97" s="392"/>
      <c r="GCG97" s="381"/>
      <c r="GCO97" s="392"/>
      <c r="GCP97" s="381"/>
      <c r="GCX97" s="392"/>
      <c r="GCY97" s="381"/>
      <c r="GDG97" s="392"/>
      <c r="GDH97" s="381"/>
      <c r="GDP97" s="392"/>
      <c r="GDQ97" s="381"/>
      <c r="GDY97" s="392"/>
      <c r="GDZ97" s="381"/>
      <c r="GEH97" s="392"/>
      <c r="GEI97" s="381"/>
      <c r="GEQ97" s="392"/>
      <c r="GER97" s="381"/>
      <c r="GEZ97" s="392"/>
      <c r="GFA97" s="381"/>
      <c r="GFI97" s="392"/>
      <c r="GFJ97" s="381"/>
      <c r="GFR97" s="392"/>
      <c r="GFS97" s="381"/>
      <c r="GGA97" s="392"/>
      <c r="GGB97" s="381"/>
      <c r="GGJ97" s="392"/>
      <c r="GGK97" s="381"/>
      <c r="GGS97" s="392"/>
      <c r="GGT97" s="381"/>
      <c r="GHB97" s="392"/>
      <c r="GHC97" s="381"/>
      <c r="GHK97" s="392"/>
      <c r="GHL97" s="381"/>
      <c r="GHT97" s="392"/>
      <c r="GHU97" s="381"/>
      <c r="GIC97" s="392"/>
      <c r="GID97" s="381"/>
      <c r="GIL97" s="392"/>
      <c r="GIM97" s="381"/>
      <c r="GIU97" s="392"/>
      <c r="GIV97" s="381"/>
      <c r="GJD97" s="392"/>
      <c r="GJE97" s="381"/>
      <c r="GJM97" s="392"/>
      <c r="GJN97" s="381"/>
      <c r="GJV97" s="392"/>
      <c r="GJW97" s="381"/>
      <c r="GKE97" s="392"/>
      <c r="GKF97" s="381"/>
      <c r="GKN97" s="392"/>
      <c r="GKO97" s="381"/>
      <c r="GKW97" s="392"/>
      <c r="GKX97" s="381"/>
      <c r="GLF97" s="392"/>
      <c r="GLG97" s="381"/>
      <c r="GLO97" s="392"/>
      <c r="GLP97" s="381"/>
      <c r="GLX97" s="392"/>
      <c r="GLY97" s="381"/>
      <c r="GMG97" s="392"/>
      <c r="GMH97" s="381"/>
      <c r="GMP97" s="392"/>
      <c r="GMQ97" s="381"/>
      <c r="GMY97" s="392"/>
      <c r="GMZ97" s="381"/>
      <c r="GNH97" s="392"/>
      <c r="GNI97" s="381"/>
      <c r="GNQ97" s="392"/>
      <c r="GNR97" s="381"/>
      <c r="GNZ97" s="392"/>
      <c r="GOA97" s="381"/>
      <c r="GOI97" s="392"/>
      <c r="GOJ97" s="381"/>
      <c r="GOR97" s="392"/>
      <c r="GOS97" s="381"/>
      <c r="GPA97" s="392"/>
      <c r="GPB97" s="381"/>
      <c r="GPJ97" s="392"/>
      <c r="GPK97" s="381"/>
      <c r="GPS97" s="392"/>
      <c r="GPT97" s="381"/>
      <c r="GQB97" s="392"/>
      <c r="GQC97" s="381"/>
      <c r="GQK97" s="392"/>
      <c r="GQL97" s="381"/>
      <c r="GQT97" s="392"/>
      <c r="GQU97" s="381"/>
      <c r="GRC97" s="392"/>
      <c r="GRD97" s="381"/>
      <c r="GRL97" s="392"/>
      <c r="GRM97" s="381"/>
      <c r="GRU97" s="392"/>
      <c r="GRV97" s="381"/>
      <c r="GSD97" s="392"/>
      <c r="GSE97" s="381"/>
      <c r="GSM97" s="392"/>
      <c r="GSN97" s="381"/>
      <c r="GSV97" s="392"/>
      <c r="GSW97" s="381"/>
      <c r="GTE97" s="392"/>
      <c r="GTF97" s="381"/>
      <c r="GTN97" s="392"/>
      <c r="GTO97" s="381"/>
      <c r="GTW97" s="392"/>
      <c r="GTX97" s="381"/>
      <c r="GUF97" s="392"/>
      <c r="GUG97" s="381"/>
      <c r="GUO97" s="392"/>
      <c r="GUP97" s="381"/>
      <c r="GUX97" s="392"/>
      <c r="GUY97" s="381"/>
      <c r="GVG97" s="392"/>
      <c r="GVH97" s="381"/>
      <c r="GVP97" s="392"/>
      <c r="GVQ97" s="381"/>
      <c r="GVY97" s="392"/>
      <c r="GVZ97" s="381"/>
      <c r="GWH97" s="392"/>
      <c r="GWI97" s="381"/>
      <c r="GWQ97" s="392"/>
      <c r="GWR97" s="381"/>
      <c r="GWZ97" s="392"/>
      <c r="GXA97" s="381"/>
      <c r="GXI97" s="392"/>
      <c r="GXJ97" s="381"/>
      <c r="GXR97" s="392"/>
      <c r="GXS97" s="381"/>
      <c r="GYA97" s="392"/>
      <c r="GYB97" s="381"/>
      <c r="GYJ97" s="392"/>
      <c r="GYK97" s="381"/>
      <c r="GYS97" s="392"/>
      <c r="GYT97" s="381"/>
      <c r="GZB97" s="392"/>
      <c r="GZC97" s="381"/>
      <c r="GZK97" s="392"/>
      <c r="GZL97" s="381"/>
      <c r="GZT97" s="392"/>
      <c r="GZU97" s="381"/>
      <c r="HAC97" s="392"/>
      <c r="HAD97" s="381"/>
      <c r="HAL97" s="392"/>
      <c r="HAM97" s="381"/>
      <c r="HAU97" s="392"/>
      <c r="HAV97" s="381"/>
      <c r="HBD97" s="392"/>
      <c r="HBE97" s="381"/>
      <c r="HBM97" s="392"/>
      <c r="HBN97" s="381"/>
      <c r="HBV97" s="392"/>
      <c r="HBW97" s="381"/>
      <c r="HCE97" s="392"/>
      <c r="HCF97" s="381"/>
      <c r="HCN97" s="392"/>
      <c r="HCO97" s="381"/>
      <c r="HCW97" s="392"/>
      <c r="HCX97" s="381"/>
      <c r="HDF97" s="392"/>
      <c r="HDG97" s="381"/>
      <c r="HDO97" s="392"/>
      <c r="HDP97" s="381"/>
      <c r="HDX97" s="392"/>
      <c r="HDY97" s="381"/>
      <c r="HEG97" s="392"/>
      <c r="HEH97" s="381"/>
      <c r="HEP97" s="392"/>
      <c r="HEQ97" s="381"/>
      <c r="HEY97" s="392"/>
      <c r="HEZ97" s="381"/>
      <c r="HFH97" s="392"/>
      <c r="HFI97" s="381"/>
      <c r="HFQ97" s="392"/>
      <c r="HFR97" s="381"/>
      <c r="HFZ97" s="392"/>
      <c r="HGA97" s="381"/>
      <c r="HGI97" s="392"/>
      <c r="HGJ97" s="381"/>
      <c r="HGR97" s="392"/>
      <c r="HGS97" s="381"/>
      <c r="HHA97" s="392"/>
      <c r="HHB97" s="381"/>
      <c r="HHJ97" s="392"/>
      <c r="HHK97" s="381"/>
      <c r="HHS97" s="392"/>
      <c r="HHT97" s="381"/>
      <c r="HIB97" s="392"/>
      <c r="HIC97" s="381"/>
      <c r="HIK97" s="392"/>
      <c r="HIL97" s="381"/>
      <c r="HIT97" s="392"/>
      <c r="HIU97" s="381"/>
      <c r="HJC97" s="392"/>
      <c r="HJD97" s="381"/>
      <c r="HJL97" s="392"/>
      <c r="HJM97" s="381"/>
      <c r="HJU97" s="392"/>
      <c r="HJV97" s="381"/>
      <c r="HKD97" s="392"/>
      <c r="HKE97" s="381"/>
      <c r="HKM97" s="392"/>
      <c r="HKN97" s="381"/>
      <c r="HKV97" s="392"/>
      <c r="HKW97" s="381"/>
      <c r="HLE97" s="392"/>
      <c r="HLF97" s="381"/>
      <c r="HLN97" s="392"/>
      <c r="HLO97" s="381"/>
      <c r="HLW97" s="392"/>
      <c r="HLX97" s="381"/>
      <c r="HMF97" s="392"/>
      <c r="HMG97" s="381"/>
      <c r="HMO97" s="392"/>
      <c r="HMP97" s="381"/>
      <c r="HMX97" s="392"/>
      <c r="HMY97" s="381"/>
      <c r="HNG97" s="392"/>
      <c r="HNH97" s="381"/>
      <c r="HNP97" s="392"/>
      <c r="HNQ97" s="381"/>
      <c r="HNY97" s="392"/>
      <c r="HNZ97" s="381"/>
      <c r="HOH97" s="392"/>
      <c r="HOI97" s="381"/>
      <c r="HOQ97" s="392"/>
      <c r="HOR97" s="381"/>
      <c r="HOZ97" s="392"/>
      <c r="HPA97" s="381"/>
      <c r="HPI97" s="392"/>
      <c r="HPJ97" s="381"/>
      <c r="HPR97" s="392"/>
      <c r="HPS97" s="381"/>
      <c r="HQA97" s="392"/>
      <c r="HQB97" s="381"/>
      <c r="HQJ97" s="392"/>
      <c r="HQK97" s="381"/>
      <c r="HQS97" s="392"/>
      <c r="HQT97" s="381"/>
      <c r="HRB97" s="392"/>
      <c r="HRC97" s="381"/>
      <c r="HRK97" s="392"/>
      <c r="HRL97" s="381"/>
      <c r="HRT97" s="392"/>
      <c r="HRU97" s="381"/>
      <c r="HSC97" s="392"/>
      <c r="HSD97" s="381"/>
      <c r="HSL97" s="392"/>
      <c r="HSM97" s="381"/>
      <c r="HSU97" s="392"/>
      <c r="HSV97" s="381"/>
      <c r="HTD97" s="392"/>
      <c r="HTE97" s="381"/>
      <c r="HTM97" s="392"/>
      <c r="HTN97" s="381"/>
      <c r="HTV97" s="392"/>
      <c r="HTW97" s="381"/>
      <c r="HUE97" s="392"/>
      <c r="HUF97" s="381"/>
      <c r="HUN97" s="392"/>
      <c r="HUO97" s="381"/>
      <c r="HUW97" s="392"/>
      <c r="HUX97" s="381"/>
      <c r="HVF97" s="392"/>
      <c r="HVG97" s="381"/>
      <c r="HVO97" s="392"/>
      <c r="HVP97" s="381"/>
      <c r="HVX97" s="392"/>
      <c r="HVY97" s="381"/>
      <c r="HWG97" s="392"/>
      <c r="HWH97" s="381"/>
      <c r="HWP97" s="392"/>
      <c r="HWQ97" s="381"/>
      <c r="HWY97" s="392"/>
      <c r="HWZ97" s="381"/>
      <c r="HXH97" s="392"/>
      <c r="HXI97" s="381"/>
      <c r="HXQ97" s="392"/>
      <c r="HXR97" s="381"/>
      <c r="HXZ97" s="392"/>
      <c r="HYA97" s="381"/>
      <c r="HYI97" s="392"/>
      <c r="HYJ97" s="381"/>
      <c r="HYR97" s="392"/>
      <c r="HYS97" s="381"/>
      <c r="HZA97" s="392"/>
      <c r="HZB97" s="381"/>
      <c r="HZJ97" s="392"/>
      <c r="HZK97" s="381"/>
      <c r="HZS97" s="392"/>
      <c r="HZT97" s="381"/>
      <c r="IAB97" s="392"/>
      <c r="IAC97" s="381"/>
      <c r="IAK97" s="392"/>
      <c r="IAL97" s="381"/>
      <c r="IAT97" s="392"/>
      <c r="IAU97" s="381"/>
      <c r="IBC97" s="392"/>
      <c r="IBD97" s="381"/>
      <c r="IBL97" s="392"/>
      <c r="IBM97" s="381"/>
      <c r="IBU97" s="392"/>
      <c r="IBV97" s="381"/>
      <c r="ICD97" s="392"/>
      <c r="ICE97" s="381"/>
      <c r="ICM97" s="392"/>
      <c r="ICN97" s="381"/>
      <c r="ICV97" s="392"/>
      <c r="ICW97" s="381"/>
      <c r="IDE97" s="392"/>
      <c r="IDF97" s="381"/>
      <c r="IDN97" s="392"/>
      <c r="IDO97" s="381"/>
      <c r="IDW97" s="392"/>
      <c r="IDX97" s="381"/>
      <c r="IEF97" s="392"/>
      <c r="IEG97" s="381"/>
      <c r="IEO97" s="392"/>
      <c r="IEP97" s="381"/>
      <c r="IEX97" s="392"/>
      <c r="IEY97" s="381"/>
      <c r="IFG97" s="392"/>
      <c r="IFH97" s="381"/>
      <c r="IFP97" s="392"/>
      <c r="IFQ97" s="381"/>
      <c r="IFY97" s="392"/>
      <c r="IFZ97" s="381"/>
      <c r="IGH97" s="392"/>
      <c r="IGI97" s="381"/>
      <c r="IGQ97" s="392"/>
      <c r="IGR97" s="381"/>
      <c r="IGZ97" s="392"/>
      <c r="IHA97" s="381"/>
      <c r="IHI97" s="392"/>
      <c r="IHJ97" s="381"/>
      <c r="IHR97" s="392"/>
      <c r="IHS97" s="381"/>
      <c r="IIA97" s="392"/>
      <c r="IIB97" s="381"/>
      <c r="IIJ97" s="392"/>
      <c r="IIK97" s="381"/>
      <c r="IIS97" s="392"/>
      <c r="IIT97" s="381"/>
      <c r="IJB97" s="392"/>
      <c r="IJC97" s="381"/>
      <c r="IJK97" s="392"/>
      <c r="IJL97" s="381"/>
      <c r="IJT97" s="392"/>
      <c r="IJU97" s="381"/>
      <c r="IKC97" s="392"/>
      <c r="IKD97" s="381"/>
      <c r="IKL97" s="392"/>
      <c r="IKM97" s="381"/>
      <c r="IKU97" s="392"/>
      <c r="IKV97" s="381"/>
      <c r="ILD97" s="392"/>
      <c r="ILE97" s="381"/>
      <c r="ILM97" s="392"/>
      <c r="ILN97" s="381"/>
      <c r="ILV97" s="392"/>
      <c r="ILW97" s="381"/>
      <c r="IME97" s="392"/>
      <c r="IMF97" s="381"/>
      <c r="IMN97" s="392"/>
      <c r="IMO97" s="381"/>
      <c r="IMW97" s="392"/>
      <c r="IMX97" s="381"/>
      <c r="INF97" s="392"/>
      <c r="ING97" s="381"/>
      <c r="INO97" s="392"/>
      <c r="INP97" s="381"/>
      <c r="INX97" s="392"/>
      <c r="INY97" s="381"/>
      <c r="IOG97" s="392"/>
      <c r="IOH97" s="381"/>
      <c r="IOP97" s="392"/>
      <c r="IOQ97" s="381"/>
      <c r="IOY97" s="392"/>
      <c r="IOZ97" s="381"/>
      <c r="IPH97" s="392"/>
      <c r="IPI97" s="381"/>
      <c r="IPQ97" s="392"/>
      <c r="IPR97" s="381"/>
      <c r="IPZ97" s="392"/>
      <c r="IQA97" s="381"/>
      <c r="IQI97" s="392"/>
      <c r="IQJ97" s="381"/>
      <c r="IQR97" s="392"/>
      <c r="IQS97" s="381"/>
      <c r="IRA97" s="392"/>
      <c r="IRB97" s="381"/>
      <c r="IRJ97" s="392"/>
      <c r="IRK97" s="381"/>
      <c r="IRS97" s="392"/>
      <c r="IRT97" s="381"/>
      <c r="ISB97" s="392"/>
      <c r="ISC97" s="381"/>
      <c r="ISK97" s="392"/>
      <c r="ISL97" s="381"/>
      <c r="IST97" s="392"/>
      <c r="ISU97" s="381"/>
      <c r="ITC97" s="392"/>
      <c r="ITD97" s="381"/>
      <c r="ITL97" s="392"/>
      <c r="ITM97" s="381"/>
      <c r="ITU97" s="392"/>
      <c r="ITV97" s="381"/>
      <c r="IUD97" s="392"/>
      <c r="IUE97" s="381"/>
      <c r="IUM97" s="392"/>
      <c r="IUN97" s="381"/>
      <c r="IUV97" s="392"/>
      <c r="IUW97" s="381"/>
      <c r="IVE97" s="392"/>
      <c r="IVF97" s="381"/>
      <c r="IVN97" s="392"/>
      <c r="IVO97" s="381"/>
      <c r="IVW97" s="392"/>
      <c r="IVX97" s="381"/>
      <c r="IWF97" s="392"/>
      <c r="IWG97" s="381"/>
      <c r="IWO97" s="392"/>
      <c r="IWP97" s="381"/>
      <c r="IWX97" s="392"/>
      <c r="IWY97" s="381"/>
      <c r="IXG97" s="392"/>
      <c r="IXH97" s="381"/>
      <c r="IXP97" s="392"/>
      <c r="IXQ97" s="381"/>
      <c r="IXY97" s="392"/>
      <c r="IXZ97" s="381"/>
      <c r="IYH97" s="392"/>
      <c r="IYI97" s="381"/>
      <c r="IYQ97" s="392"/>
      <c r="IYR97" s="381"/>
      <c r="IYZ97" s="392"/>
      <c r="IZA97" s="381"/>
      <c r="IZI97" s="392"/>
      <c r="IZJ97" s="381"/>
      <c r="IZR97" s="392"/>
      <c r="IZS97" s="381"/>
      <c r="JAA97" s="392"/>
      <c r="JAB97" s="381"/>
      <c r="JAJ97" s="392"/>
      <c r="JAK97" s="381"/>
      <c r="JAS97" s="392"/>
      <c r="JAT97" s="381"/>
      <c r="JBB97" s="392"/>
      <c r="JBC97" s="381"/>
      <c r="JBK97" s="392"/>
      <c r="JBL97" s="381"/>
      <c r="JBT97" s="392"/>
      <c r="JBU97" s="381"/>
      <c r="JCC97" s="392"/>
      <c r="JCD97" s="381"/>
      <c r="JCL97" s="392"/>
      <c r="JCM97" s="381"/>
      <c r="JCU97" s="392"/>
      <c r="JCV97" s="381"/>
      <c r="JDD97" s="392"/>
      <c r="JDE97" s="381"/>
      <c r="JDM97" s="392"/>
      <c r="JDN97" s="381"/>
      <c r="JDV97" s="392"/>
      <c r="JDW97" s="381"/>
      <c r="JEE97" s="392"/>
      <c r="JEF97" s="381"/>
      <c r="JEN97" s="392"/>
      <c r="JEO97" s="381"/>
      <c r="JEW97" s="392"/>
      <c r="JEX97" s="381"/>
      <c r="JFF97" s="392"/>
      <c r="JFG97" s="381"/>
      <c r="JFO97" s="392"/>
      <c r="JFP97" s="381"/>
      <c r="JFX97" s="392"/>
      <c r="JFY97" s="381"/>
      <c r="JGG97" s="392"/>
      <c r="JGH97" s="381"/>
      <c r="JGP97" s="392"/>
      <c r="JGQ97" s="381"/>
      <c r="JGY97" s="392"/>
      <c r="JGZ97" s="381"/>
      <c r="JHH97" s="392"/>
      <c r="JHI97" s="381"/>
      <c r="JHQ97" s="392"/>
      <c r="JHR97" s="381"/>
      <c r="JHZ97" s="392"/>
      <c r="JIA97" s="381"/>
      <c r="JII97" s="392"/>
      <c r="JIJ97" s="381"/>
      <c r="JIR97" s="392"/>
      <c r="JIS97" s="381"/>
      <c r="JJA97" s="392"/>
      <c r="JJB97" s="381"/>
      <c r="JJJ97" s="392"/>
      <c r="JJK97" s="381"/>
      <c r="JJS97" s="392"/>
      <c r="JJT97" s="381"/>
      <c r="JKB97" s="392"/>
      <c r="JKC97" s="381"/>
      <c r="JKK97" s="392"/>
      <c r="JKL97" s="381"/>
      <c r="JKT97" s="392"/>
      <c r="JKU97" s="381"/>
      <c r="JLC97" s="392"/>
      <c r="JLD97" s="381"/>
      <c r="JLL97" s="392"/>
      <c r="JLM97" s="381"/>
      <c r="JLU97" s="392"/>
      <c r="JLV97" s="381"/>
      <c r="JMD97" s="392"/>
      <c r="JME97" s="381"/>
      <c r="JMM97" s="392"/>
      <c r="JMN97" s="381"/>
      <c r="JMV97" s="392"/>
      <c r="JMW97" s="381"/>
      <c r="JNE97" s="392"/>
      <c r="JNF97" s="381"/>
      <c r="JNN97" s="392"/>
      <c r="JNO97" s="381"/>
      <c r="JNW97" s="392"/>
      <c r="JNX97" s="381"/>
      <c r="JOF97" s="392"/>
      <c r="JOG97" s="381"/>
      <c r="JOO97" s="392"/>
      <c r="JOP97" s="381"/>
      <c r="JOX97" s="392"/>
      <c r="JOY97" s="381"/>
      <c r="JPG97" s="392"/>
      <c r="JPH97" s="381"/>
      <c r="JPP97" s="392"/>
      <c r="JPQ97" s="381"/>
      <c r="JPY97" s="392"/>
      <c r="JPZ97" s="381"/>
      <c r="JQH97" s="392"/>
      <c r="JQI97" s="381"/>
      <c r="JQQ97" s="392"/>
      <c r="JQR97" s="381"/>
      <c r="JQZ97" s="392"/>
      <c r="JRA97" s="381"/>
      <c r="JRI97" s="392"/>
      <c r="JRJ97" s="381"/>
      <c r="JRR97" s="392"/>
      <c r="JRS97" s="381"/>
      <c r="JSA97" s="392"/>
      <c r="JSB97" s="381"/>
      <c r="JSJ97" s="392"/>
      <c r="JSK97" s="381"/>
      <c r="JSS97" s="392"/>
      <c r="JST97" s="381"/>
      <c r="JTB97" s="392"/>
      <c r="JTC97" s="381"/>
      <c r="JTK97" s="392"/>
      <c r="JTL97" s="381"/>
      <c r="JTT97" s="392"/>
      <c r="JTU97" s="381"/>
      <c r="JUC97" s="392"/>
      <c r="JUD97" s="381"/>
      <c r="JUL97" s="392"/>
      <c r="JUM97" s="381"/>
      <c r="JUU97" s="392"/>
      <c r="JUV97" s="381"/>
      <c r="JVD97" s="392"/>
      <c r="JVE97" s="381"/>
      <c r="JVM97" s="392"/>
      <c r="JVN97" s="381"/>
      <c r="JVV97" s="392"/>
      <c r="JVW97" s="381"/>
      <c r="JWE97" s="392"/>
      <c r="JWF97" s="381"/>
      <c r="JWN97" s="392"/>
      <c r="JWO97" s="381"/>
      <c r="JWW97" s="392"/>
      <c r="JWX97" s="381"/>
      <c r="JXF97" s="392"/>
      <c r="JXG97" s="381"/>
      <c r="JXO97" s="392"/>
      <c r="JXP97" s="381"/>
      <c r="JXX97" s="392"/>
      <c r="JXY97" s="381"/>
      <c r="JYG97" s="392"/>
      <c r="JYH97" s="381"/>
      <c r="JYP97" s="392"/>
      <c r="JYQ97" s="381"/>
      <c r="JYY97" s="392"/>
      <c r="JYZ97" s="381"/>
      <c r="JZH97" s="392"/>
      <c r="JZI97" s="381"/>
      <c r="JZQ97" s="392"/>
      <c r="JZR97" s="381"/>
      <c r="JZZ97" s="392"/>
      <c r="KAA97" s="381"/>
      <c r="KAI97" s="392"/>
      <c r="KAJ97" s="381"/>
      <c r="KAR97" s="392"/>
      <c r="KAS97" s="381"/>
      <c r="KBA97" s="392"/>
      <c r="KBB97" s="381"/>
      <c r="KBJ97" s="392"/>
      <c r="KBK97" s="381"/>
      <c r="KBS97" s="392"/>
      <c r="KBT97" s="381"/>
      <c r="KCB97" s="392"/>
      <c r="KCC97" s="381"/>
      <c r="KCK97" s="392"/>
      <c r="KCL97" s="381"/>
      <c r="KCT97" s="392"/>
      <c r="KCU97" s="381"/>
      <c r="KDC97" s="392"/>
      <c r="KDD97" s="381"/>
      <c r="KDL97" s="392"/>
      <c r="KDM97" s="381"/>
      <c r="KDU97" s="392"/>
      <c r="KDV97" s="381"/>
      <c r="KED97" s="392"/>
      <c r="KEE97" s="381"/>
      <c r="KEM97" s="392"/>
      <c r="KEN97" s="381"/>
      <c r="KEV97" s="392"/>
      <c r="KEW97" s="381"/>
      <c r="KFE97" s="392"/>
      <c r="KFF97" s="381"/>
      <c r="KFN97" s="392"/>
      <c r="KFO97" s="381"/>
      <c r="KFW97" s="392"/>
      <c r="KFX97" s="381"/>
      <c r="KGF97" s="392"/>
      <c r="KGG97" s="381"/>
      <c r="KGO97" s="392"/>
      <c r="KGP97" s="381"/>
      <c r="KGX97" s="392"/>
      <c r="KGY97" s="381"/>
      <c r="KHG97" s="392"/>
      <c r="KHH97" s="381"/>
      <c r="KHP97" s="392"/>
      <c r="KHQ97" s="381"/>
      <c r="KHY97" s="392"/>
      <c r="KHZ97" s="381"/>
      <c r="KIH97" s="392"/>
      <c r="KII97" s="381"/>
      <c r="KIQ97" s="392"/>
      <c r="KIR97" s="381"/>
      <c r="KIZ97" s="392"/>
      <c r="KJA97" s="381"/>
      <c r="KJI97" s="392"/>
      <c r="KJJ97" s="381"/>
      <c r="KJR97" s="392"/>
      <c r="KJS97" s="381"/>
      <c r="KKA97" s="392"/>
      <c r="KKB97" s="381"/>
      <c r="KKJ97" s="392"/>
      <c r="KKK97" s="381"/>
      <c r="KKS97" s="392"/>
      <c r="KKT97" s="381"/>
      <c r="KLB97" s="392"/>
      <c r="KLC97" s="381"/>
      <c r="KLK97" s="392"/>
      <c r="KLL97" s="381"/>
      <c r="KLT97" s="392"/>
      <c r="KLU97" s="381"/>
      <c r="KMC97" s="392"/>
      <c r="KMD97" s="381"/>
      <c r="KML97" s="392"/>
      <c r="KMM97" s="381"/>
      <c r="KMU97" s="392"/>
      <c r="KMV97" s="381"/>
      <c r="KND97" s="392"/>
      <c r="KNE97" s="381"/>
      <c r="KNM97" s="392"/>
      <c r="KNN97" s="381"/>
      <c r="KNV97" s="392"/>
      <c r="KNW97" s="381"/>
      <c r="KOE97" s="392"/>
      <c r="KOF97" s="381"/>
      <c r="KON97" s="392"/>
      <c r="KOO97" s="381"/>
      <c r="KOW97" s="392"/>
      <c r="KOX97" s="381"/>
      <c r="KPF97" s="392"/>
      <c r="KPG97" s="381"/>
      <c r="KPO97" s="392"/>
      <c r="KPP97" s="381"/>
      <c r="KPX97" s="392"/>
      <c r="KPY97" s="381"/>
      <c r="KQG97" s="392"/>
      <c r="KQH97" s="381"/>
      <c r="KQP97" s="392"/>
      <c r="KQQ97" s="381"/>
      <c r="KQY97" s="392"/>
      <c r="KQZ97" s="381"/>
      <c r="KRH97" s="392"/>
      <c r="KRI97" s="381"/>
      <c r="KRQ97" s="392"/>
      <c r="KRR97" s="381"/>
      <c r="KRZ97" s="392"/>
      <c r="KSA97" s="381"/>
      <c r="KSI97" s="392"/>
      <c r="KSJ97" s="381"/>
      <c r="KSR97" s="392"/>
      <c r="KSS97" s="381"/>
      <c r="KTA97" s="392"/>
      <c r="KTB97" s="381"/>
      <c r="KTJ97" s="392"/>
      <c r="KTK97" s="381"/>
      <c r="KTS97" s="392"/>
      <c r="KTT97" s="381"/>
      <c r="KUB97" s="392"/>
      <c r="KUC97" s="381"/>
      <c r="KUK97" s="392"/>
      <c r="KUL97" s="381"/>
      <c r="KUT97" s="392"/>
      <c r="KUU97" s="381"/>
      <c r="KVC97" s="392"/>
      <c r="KVD97" s="381"/>
      <c r="KVL97" s="392"/>
      <c r="KVM97" s="381"/>
      <c r="KVU97" s="392"/>
      <c r="KVV97" s="381"/>
      <c r="KWD97" s="392"/>
      <c r="KWE97" s="381"/>
      <c r="KWM97" s="392"/>
      <c r="KWN97" s="381"/>
      <c r="KWV97" s="392"/>
      <c r="KWW97" s="381"/>
      <c r="KXE97" s="392"/>
      <c r="KXF97" s="381"/>
      <c r="KXN97" s="392"/>
      <c r="KXO97" s="381"/>
      <c r="KXW97" s="392"/>
      <c r="KXX97" s="381"/>
      <c r="KYF97" s="392"/>
      <c r="KYG97" s="381"/>
      <c r="KYO97" s="392"/>
      <c r="KYP97" s="381"/>
      <c r="KYX97" s="392"/>
      <c r="KYY97" s="381"/>
      <c r="KZG97" s="392"/>
      <c r="KZH97" s="381"/>
      <c r="KZP97" s="392"/>
      <c r="KZQ97" s="381"/>
      <c r="KZY97" s="392"/>
      <c r="KZZ97" s="381"/>
      <c r="LAH97" s="392"/>
      <c r="LAI97" s="381"/>
      <c r="LAQ97" s="392"/>
      <c r="LAR97" s="381"/>
      <c r="LAZ97" s="392"/>
      <c r="LBA97" s="381"/>
      <c r="LBI97" s="392"/>
      <c r="LBJ97" s="381"/>
      <c r="LBR97" s="392"/>
      <c r="LBS97" s="381"/>
      <c r="LCA97" s="392"/>
      <c r="LCB97" s="381"/>
      <c r="LCJ97" s="392"/>
      <c r="LCK97" s="381"/>
      <c r="LCS97" s="392"/>
      <c r="LCT97" s="381"/>
      <c r="LDB97" s="392"/>
      <c r="LDC97" s="381"/>
      <c r="LDK97" s="392"/>
      <c r="LDL97" s="381"/>
      <c r="LDT97" s="392"/>
      <c r="LDU97" s="381"/>
      <c r="LEC97" s="392"/>
      <c r="LED97" s="381"/>
      <c r="LEL97" s="392"/>
      <c r="LEM97" s="381"/>
      <c r="LEU97" s="392"/>
      <c r="LEV97" s="381"/>
      <c r="LFD97" s="392"/>
      <c r="LFE97" s="381"/>
      <c r="LFM97" s="392"/>
      <c r="LFN97" s="381"/>
      <c r="LFV97" s="392"/>
      <c r="LFW97" s="381"/>
      <c r="LGE97" s="392"/>
      <c r="LGF97" s="381"/>
      <c r="LGN97" s="392"/>
      <c r="LGO97" s="381"/>
      <c r="LGW97" s="392"/>
      <c r="LGX97" s="381"/>
      <c r="LHF97" s="392"/>
      <c r="LHG97" s="381"/>
      <c r="LHO97" s="392"/>
      <c r="LHP97" s="381"/>
      <c r="LHX97" s="392"/>
      <c r="LHY97" s="381"/>
      <c r="LIG97" s="392"/>
      <c r="LIH97" s="381"/>
      <c r="LIP97" s="392"/>
      <c r="LIQ97" s="381"/>
      <c r="LIY97" s="392"/>
      <c r="LIZ97" s="381"/>
      <c r="LJH97" s="392"/>
      <c r="LJI97" s="381"/>
      <c r="LJQ97" s="392"/>
      <c r="LJR97" s="381"/>
      <c r="LJZ97" s="392"/>
      <c r="LKA97" s="381"/>
      <c r="LKI97" s="392"/>
      <c r="LKJ97" s="381"/>
      <c r="LKR97" s="392"/>
      <c r="LKS97" s="381"/>
      <c r="LLA97" s="392"/>
      <c r="LLB97" s="381"/>
      <c r="LLJ97" s="392"/>
      <c r="LLK97" s="381"/>
      <c r="LLS97" s="392"/>
      <c r="LLT97" s="381"/>
      <c r="LMB97" s="392"/>
      <c r="LMC97" s="381"/>
      <c r="LMK97" s="392"/>
      <c r="LML97" s="381"/>
      <c r="LMT97" s="392"/>
      <c r="LMU97" s="381"/>
      <c r="LNC97" s="392"/>
      <c r="LND97" s="381"/>
      <c r="LNL97" s="392"/>
      <c r="LNM97" s="381"/>
      <c r="LNU97" s="392"/>
      <c r="LNV97" s="381"/>
      <c r="LOD97" s="392"/>
      <c r="LOE97" s="381"/>
      <c r="LOM97" s="392"/>
      <c r="LON97" s="381"/>
      <c r="LOV97" s="392"/>
      <c r="LOW97" s="381"/>
      <c r="LPE97" s="392"/>
      <c r="LPF97" s="381"/>
      <c r="LPN97" s="392"/>
      <c r="LPO97" s="381"/>
      <c r="LPW97" s="392"/>
      <c r="LPX97" s="381"/>
      <c r="LQF97" s="392"/>
      <c r="LQG97" s="381"/>
      <c r="LQO97" s="392"/>
      <c r="LQP97" s="381"/>
      <c r="LQX97" s="392"/>
      <c r="LQY97" s="381"/>
      <c r="LRG97" s="392"/>
      <c r="LRH97" s="381"/>
      <c r="LRP97" s="392"/>
      <c r="LRQ97" s="381"/>
      <c r="LRY97" s="392"/>
      <c r="LRZ97" s="381"/>
      <c r="LSH97" s="392"/>
      <c r="LSI97" s="381"/>
      <c r="LSQ97" s="392"/>
      <c r="LSR97" s="381"/>
      <c r="LSZ97" s="392"/>
      <c r="LTA97" s="381"/>
      <c r="LTI97" s="392"/>
      <c r="LTJ97" s="381"/>
      <c r="LTR97" s="392"/>
      <c r="LTS97" s="381"/>
      <c r="LUA97" s="392"/>
      <c r="LUB97" s="381"/>
      <c r="LUJ97" s="392"/>
      <c r="LUK97" s="381"/>
      <c r="LUS97" s="392"/>
      <c r="LUT97" s="381"/>
      <c r="LVB97" s="392"/>
      <c r="LVC97" s="381"/>
      <c r="LVK97" s="392"/>
      <c r="LVL97" s="381"/>
      <c r="LVT97" s="392"/>
      <c r="LVU97" s="381"/>
      <c r="LWC97" s="392"/>
      <c r="LWD97" s="381"/>
      <c r="LWL97" s="392"/>
      <c r="LWM97" s="381"/>
      <c r="LWU97" s="392"/>
      <c r="LWV97" s="381"/>
      <c r="LXD97" s="392"/>
      <c r="LXE97" s="381"/>
      <c r="LXM97" s="392"/>
      <c r="LXN97" s="381"/>
      <c r="LXV97" s="392"/>
      <c r="LXW97" s="381"/>
      <c r="LYE97" s="392"/>
      <c r="LYF97" s="381"/>
      <c r="LYN97" s="392"/>
      <c r="LYO97" s="381"/>
      <c r="LYW97" s="392"/>
      <c r="LYX97" s="381"/>
      <c r="LZF97" s="392"/>
      <c r="LZG97" s="381"/>
      <c r="LZO97" s="392"/>
      <c r="LZP97" s="381"/>
      <c r="LZX97" s="392"/>
      <c r="LZY97" s="381"/>
      <c r="MAG97" s="392"/>
      <c r="MAH97" s="381"/>
      <c r="MAP97" s="392"/>
      <c r="MAQ97" s="381"/>
      <c r="MAY97" s="392"/>
      <c r="MAZ97" s="381"/>
      <c r="MBH97" s="392"/>
      <c r="MBI97" s="381"/>
      <c r="MBQ97" s="392"/>
      <c r="MBR97" s="381"/>
      <c r="MBZ97" s="392"/>
      <c r="MCA97" s="381"/>
      <c r="MCI97" s="392"/>
      <c r="MCJ97" s="381"/>
      <c r="MCR97" s="392"/>
      <c r="MCS97" s="381"/>
      <c r="MDA97" s="392"/>
      <c r="MDB97" s="381"/>
      <c r="MDJ97" s="392"/>
      <c r="MDK97" s="381"/>
      <c r="MDS97" s="392"/>
      <c r="MDT97" s="381"/>
      <c r="MEB97" s="392"/>
      <c r="MEC97" s="381"/>
      <c r="MEK97" s="392"/>
      <c r="MEL97" s="381"/>
      <c r="MET97" s="392"/>
      <c r="MEU97" s="381"/>
      <c r="MFC97" s="392"/>
      <c r="MFD97" s="381"/>
      <c r="MFL97" s="392"/>
      <c r="MFM97" s="381"/>
      <c r="MFU97" s="392"/>
      <c r="MFV97" s="381"/>
      <c r="MGD97" s="392"/>
      <c r="MGE97" s="381"/>
      <c r="MGM97" s="392"/>
      <c r="MGN97" s="381"/>
      <c r="MGV97" s="392"/>
      <c r="MGW97" s="381"/>
      <c r="MHE97" s="392"/>
      <c r="MHF97" s="381"/>
      <c r="MHN97" s="392"/>
      <c r="MHO97" s="381"/>
      <c r="MHW97" s="392"/>
      <c r="MHX97" s="381"/>
      <c r="MIF97" s="392"/>
      <c r="MIG97" s="381"/>
      <c r="MIO97" s="392"/>
      <c r="MIP97" s="381"/>
      <c r="MIX97" s="392"/>
      <c r="MIY97" s="381"/>
      <c r="MJG97" s="392"/>
      <c r="MJH97" s="381"/>
      <c r="MJP97" s="392"/>
      <c r="MJQ97" s="381"/>
      <c r="MJY97" s="392"/>
      <c r="MJZ97" s="381"/>
      <c r="MKH97" s="392"/>
      <c r="MKI97" s="381"/>
      <c r="MKQ97" s="392"/>
      <c r="MKR97" s="381"/>
      <c r="MKZ97" s="392"/>
      <c r="MLA97" s="381"/>
      <c r="MLI97" s="392"/>
      <c r="MLJ97" s="381"/>
      <c r="MLR97" s="392"/>
      <c r="MLS97" s="381"/>
      <c r="MMA97" s="392"/>
      <c r="MMB97" s="381"/>
      <c r="MMJ97" s="392"/>
      <c r="MMK97" s="381"/>
      <c r="MMS97" s="392"/>
      <c r="MMT97" s="381"/>
      <c r="MNB97" s="392"/>
      <c r="MNC97" s="381"/>
      <c r="MNK97" s="392"/>
      <c r="MNL97" s="381"/>
      <c r="MNT97" s="392"/>
      <c r="MNU97" s="381"/>
      <c r="MOC97" s="392"/>
      <c r="MOD97" s="381"/>
      <c r="MOL97" s="392"/>
      <c r="MOM97" s="381"/>
      <c r="MOU97" s="392"/>
      <c r="MOV97" s="381"/>
      <c r="MPD97" s="392"/>
      <c r="MPE97" s="381"/>
      <c r="MPM97" s="392"/>
      <c r="MPN97" s="381"/>
      <c r="MPV97" s="392"/>
      <c r="MPW97" s="381"/>
      <c r="MQE97" s="392"/>
      <c r="MQF97" s="381"/>
      <c r="MQN97" s="392"/>
      <c r="MQO97" s="381"/>
      <c r="MQW97" s="392"/>
      <c r="MQX97" s="381"/>
      <c r="MRF97" s="392"/>
      <c r="MRG97" s="381"/>
      <c r="MRO97" s="392"/>
      <c r="MRP97" s="381"/>
      <c r="MRX97" s="392"/>
      <c r="MRY97" s="381"/>
      <c r="MSG97" s="392"/>
      <c r="MSH97" s="381"/>
      <c r="MSP97" s="392"/>
      <c r="MSQ97" s="381"/>
      <c r="MSY97" s="392"/>
      <c r="MSZ97" s="381"/>
      <c r="MTH97" s="392"/>
      <c r="MTI97" s="381"/>
      <c r="MTQ97" s="392"/>
      <c r="MTR97" s="381"/>
      <c r="MTZ97" s="392"/>
      <c r="MUA97" s="381"/>
      <c r="MUI97" s="392"/>
      <c r="MUJ97" s="381"/>
      <c r="MUR97" s="392"/>
      <c r="MUS97" s="381"/>
      <c r="MVA97" s="392"/>
      <c r="MVB97" s="381"/>
      <c r="MVJ97" s="392"/>
      <c r="MVK97" s="381"/>
      <c r="MVS97" s="392"/>
      <c r="MVT97" s="381"/>
      <c r="MWB97" s="392"/>
      <c r="MWC97" s="381"/>
      <c r="MWK97" s="392"/>
      <c r="MWL97" s="381"/>
      <c r="MWT97" s="392"/>
      <c r="MWU97" s="381"/>
      <c r="MXC97" s="392"/>
      <c r="MXD97" s="381"/>
      <c r="MXL97" s="392"/>
      <c r="MXM97" s="381"/>
      <c r="MXU97" s="392"/>
      <c r="MXV97" s="381"/>
      <c r="MYD97" s="392"/>
      <c r="MYE97" s="381"/>
      <c r="MYM97" s="392"/>
      <c r="MYN97" s="381"/>
      <c r="MYV97" s="392"/>
      <c r="MYW97" s="381"/>
      <c r="MZE97" s="392"/>
      <c r="MZF97" s="381"/>
      <c r="MZN97" s="392"/>
      <c r="MZO97" s="381"/>
      <c r="MZW97" s="392"/>
      <c r="MZX97" s="381"/>
      <c r="NAF97" s="392"/>
      <c r="NAG97" s="381"/>
      <c r="NAO97" s="392"/>
      <c r="NAP97" s="381"/>
      <c r="NAX97" s="392"/>
      <c r="NAY97" s="381"/>
      <c r="NBG97" s="392"/>
      <c r="NBH97" s="381"/>
      <c r="NBP97" s="392"/>
      <c r="NBQ97" s="381"/>
      <c r="NBY97" s="392"/>
      <c r="NBZ97" s="381"/>
      <c r="NCH97" s="392"/>
      <c r="NCI97" s="381"/>
      <c r="NCQ97" s="392"/>
      <c r="NCR97" s="381"/>
      <c r="NCZ97" s="392"/>
      <c r="NDA97" s="381"/>
      <c r="NDI97" s="392"/>
      <c r="NDJ97" s="381"/>
      <c r="NDR97" s="392"/>
      <c r="NDS97" s="381"/>
      <c r="NEA97" s="392"/>
      <c r="NEB97" s="381"/>
      <c r="NEJ97" s="392"/>
      <c r="NEK97" s="381"/>
      <c r="NES97" s="392"/>
      <c r="NET97" s="381"/>
      <c r="NFB97" s="392"/>
      <c r="NFC97" s="381"/>
      <c r="NFK97" s="392"/>
      <c r="NFL97" s="381"/>
      <c r="NFT97" s="392"/>
      <c r="NFU97" s="381"/>
      <c r="NGC97" s="392"/>
      <c r="NGD97" s="381"/>
      <c r="NGL97" s="392"/>
      <c r="NGM97" s="381"/>
      <c r="NGU97" s="392"/>
      <c r="NGV97" s="381"/>
      <c r="NHD97" s="392"/>
      <c r="NHE97" s="381"/>
      <c r="NHM97" s="392"/>
      <c r="NHN97" s="381"/>
      <c r="NHV97" s="392"/>
      <c r="NHW97" s="381"/>
      <c r="NIE97" s="392"/>
      <c r="NIF97" s="381"/>
      <c r="NIN97" s="392"/>
      <c r="NIO97" s="381"/>
      <c r="NIW97" s="392"/>
      <c r="NIX97" s="381"/>
      <c r="NJF97" s="392"/>
      <c r="NJG97" s="381"/>
      <c r="NJO97" s="392"/>
      <c r="NJP97" s="381"/>
      <c r="NJX97" s="392"/>
      <c r="NJY97" s="381"/>
      <c r="NKG97" s="392"/>
      <c r="NKH97" s="381"/>
      <c r="NKP97" s="392"/>
      <c r="NKQ97" s="381"/>
      <c r="NKY97" s="392"/>
      <c r="NKZ97" s="381"/>
      <c r="NLH97" s="392"/>
      <c r="NLI97" s="381"/>
      <c r="NLQ97" s="392"/>
      <c r="NLR97" s="381"/>
      <c r="NLZ97" s="392"/>
      <c r="NMA97" s="381"/>
      <c r="NMI97" s="392"/>
      <c r="NMJ97" s="381"/>
      <c r="NMR97" s="392"/>
      <c r="NMS97" s="381"/>
      <c r="NNA97" s="392"/>
      <c r="NNB97" s="381"/>
      <c r="NNJ97" s="392"/>
      <c r="NNK97" s="381"/>
      <c r="NNS97" s="392"/>
      <c r="NNT97" s="381"/>
      <c r="NOB97" s="392"/>
      <c r="NOC97" s="381"/>
      <c r="NOK97" s="392"/>
      <c r="NOL97" s="381"/>
      <c r="NOT97" s="392"/>
      <c r="NOU97" s="381"/>
      <c r="NPC97" s="392"/>
      <c r="NPD97" s="381"/>
      <c r="NPL97" s="392"/>
      <c r="NPM97" s="381"/>
      <c r="NPU97" s="392"/>
      <c r="NPV97" s="381"/>
      <c r="NQD97" s="392"/>
      <c r="NQE97" s="381"/>
      <c r="NQM97" s="392"/>
      <c r="NQN97" s="381"/>
      <c r="NQV97" s="392"/>
      <c r="NQW97" s="381"/>
      <c r="NRE97" s="392"/>
      <c r="NRF97" s="381"/>
      <c r="NRN97" s="392"/>
      <c r="NRO97" s="381"/>
      <c r="NRW97" s="392"/>
      <c r="NRX97" s="381"/>
      <c r="NSF97" s="392"/>
      <c r="NSG97" s="381"/>
      <c r="NSO97" s="392"/>
      <c r="NSP97" s="381"/>
      <c r="NSX97" s="392"/>
      <c r="NSY97" s="381"/>
      <c r="NTG97" s="392"/>
      <c r="NTH97" s="381"/>
      <c r="NTP97" s="392"/>
      <c r="NTQ97" s="381"/>
      <c r="NTY97" s="392"/>
      <c r="NTZ97" s="381"/>
      <c r="NUH97" s="392"/>
      <c r="NUI97" s="381"/>
      <c r="NUQ97" s="392"/>
      <c r="NUR97" s="381"/>
      <c r="NUZ97" s="392"/>
      <c r="NVA97" s="381"/>
      <c r="NVI97" s="392"/>
      <c r="NVJ97" s="381"/>
      <c r="NVR97" s="392"/>
      <c r="NVS97" s="381"/>
      <c r="NWA97" s="392"/>
      <c r="NWB97" s="381"/>
      <c r="NWJ97" s="392"/>
      <c r="NWK97" s="381"/>
      <c r="NWS97" s="392"/>
      <c r="NWT97" s="381"/>
      <c r="NXB97" s="392"/>
      <c r="NXC97" s="381"/>
      <c r="NXK97" s="392"/>
      <c r="NXL97" s="381"/>
      <c r="NXT97" s="392"/>
      <c r="NXU97" s="381"/>
      <c r="NYC97" s="392"/>
      <c r="NYD97" s="381"/>
      <c r="NYL97" s="392"/>
      <c r="NYM97" s="381"/>
      <c r="NYU97" s="392"/>
      <c r="NYV97" s="381"/>
      <c r="NZD97" s="392"/>
      <c r="NZE97" s="381"/>
      <c r="NZM97" s="392"/>
      <c r="NZN97" s="381"/>
      <c r="NZV97" s="392"/>
      <c r="NZW97" s="381"/>
      <c r="OAE97" s="392"/>
      <c r="OAF97" s="381"/>
      <c r="OAN97" s="392"/>
      <c r="OAO97" s="381"/>
      <c r="OAW97" s="392"/>
      <c r="OAX97" s="381"/>
      <c r="OBF97" s="392"/>
      <c r="OBG97" s="381"/>
      <c r="OBO97" s="392"/>
      <c r="OBP97" s="381"/>
      <c r="OBX97" s="392"/>
      <c r="OBY97" s="381"/>
      <c r="OCG97" s="392"/>
      <c r="OCH97" s="381"/>
      <c r="OCP97" s="392"/>
      <c r="OCQ97" s="381"/>
      <c r="OCY97" s="392"/>
      <c r="OCZ97" s="381"/>
      <c r="ODH97" s="392"/>
      <c r="ODI97" s="381"/>
      <c r="ODQ97" s="392"/>
      <c r="ODR97" s="381"/>
      <c r="ODZ97" s="392"/>
      <c r="OEA97" s="381"/>
      <c r="OEI97" s="392"/>
      <c r="OEJ97" s="381"/>
      <c r="OER97" s="392"/>
      <c r="OES97" s="381"/>
      <c r="OFA97" s="392"/>
      <c r="OFB97" s="381"/>
      <c r="OFJ97" s="392"/>
      <c r="OFK97" s="381"/>
      <c r="OFS97" s="392"/>
      <c r="OFT97" s="381"/>
      <c r="OGB97" s="392"/>
      <c r="OGC97" s="381"/>
      <c r="OGK97" s="392"/>
      <c r="OGL97" s="381"/>
      <c r="OGT97" s="392"/>
      <c r="OGU97" s="381"/>
      <c r="OHC97" s="392"/>
      <c r="OHD97" s="381"/>
      <c r="OHL97" s="392"/>
      <c r="OHM97" s="381"/>
      <c r="OHU97" s="392"/>
      <c r="OHV97" s="381"/>
      <c r="OID97" s="392"/>
      <c r="OIE97" s="381"/>
      <c r="OIM97" s="392"/>
      <c r="OIN97" s="381"/>
      <c r="OIV97" s="392"/>
      <c r="OIW97" s="381"/>
      <c r="OJE97" s="392"/>
      <c r="OJF97" s="381"/>
      <c r="OJN97" s="392"/>
      <c r="OJO97" s="381"/>
      <c r="OJW97" s="392"/>
      <c r="OJX97" s="381"/>
      <c r="OKF97" s="392"/>
      <c r="OKG97" s="381"/>
      <c r="OKO97" s="392"/>
      <c r="OKP97" s="381"/>
      <c r="OKX97" s="392"/>
      <c r="OKY97" s="381"/>
      <c r="OLG97" s="392"/>
      <c r="OLH97" s="381"/>
      <c r="OLP97" s="392"/>
      <c r="OLQ97" s="381"/>
      <c r="OLY97" s="392"/>
      <c r="OLZ97" s="381"/>
      <c r="OMH97" s="392"/>
      <c r="OMI97" s="381"/>
      <c r="OMQ97" s="392"/>
      <c r="OMR97" s="381"/>
      <c r="OMZ97" s="392"/>
      <c r="ONA97" s="381"/>
      <c r="ONI97" s="392"/>
      <c r="ONJ97" s="381"/>
      <c r="ONR97" s="392"/>
      <c r="ONS97" s="381"/>
      <c r="OOA97" s="392"/>
      <c r="OOB97" s="381"/>
      <c r="OOJ97" s="392"/>
      <c r="OOK97" s="381"/>
      <c r="OOS97" s="392"/>
      <c r="OOT97" s="381"/>
      <c r="OPB97" s="392"/>
      <c r="OPC97" s="381"/>
      <c r="OPK97" s="392"/>
      <c r="OPL97" s="381"/>
      <c r="OPT97" s="392"/>
      <c r="OPU97" s="381"/>
      <c r="OQC97" s="392"/>
      <c r="OQD97" s="381"/>
      <c r="OQL97" s="392"/>
      <c r="OQM97" s="381"/>
      <c r="OQU97" s="392"/>
      <c r="OQV97" s="381"/>
      <c r="ORD97" s="392"/>
      <c r="ORE97" s="381"/>
      <c r="ORM97" s="392"/>
      <c r="ORN97" s="381"/>
      <c r="ORV97" s="392"/>
      <c r="ORW97" s="381"/>
      <c r="OSE97" s="392"/>
      <c r="OSF97" s="381"/>
      <c r="OSN97" s="392"/>
      <c r="OSO97" s="381"/>
      <c r="OSW97" s="392"/>
      <c r="OSX97" s="381"/>
      <c r="OTF97" s="392"/>
      <c r="OTG97" s="381"/>
      <c r="OTO97" s="392"/>
      <c r="OTP97" s="381"/>
      <c r="OTX97" s="392"/>
      <c r="OTY97" s="381"/>
      <c r="OUG97" s="392"/>
      <c r="OUH97" s="381"/>
      <c r="OUP97" s="392"/>
      <c r="OUQ97" s="381"/>
      <c r="OUY97" s="392"/>
      <c r="OUZ97" s="381"/>
      <c r="OVH97" s="392"/>
      <c r="OVI97" s="381"/>
      <c r="OVQ97" s="392"/>
      <c r="OVR97" s="381"/>
      <c r="OVZ97" s="392"/>
      <c r="OWA97" s="381"/>
      <c r="OWI97" s="392"/>
      <c r="OWJ97" s="381"/>
      <c r="OWR97" s="392"/>
      <c r="OWS97" s="381"/>
      <c r="OXA97" s="392"/>
      <c r="OXB97" s="381"/>
      <c r="OXJ97" s="392"/>
      <c r="OXK97" s="381"/>
      <c r="OXS97" s="392"/>
      <c r="OXT97" s="381"/>
      <c r="OYB97" s="392"/>
      <c r="OYC97" s="381"/>
      <c r="OYK97" s="392"/>
      <c r="OYL97" s="381"/>
      <c r="OYT97" s="392"/>
      <c r="OYU97" s="381"/>
      <c r="OZC97" s="392"/>
      <c r="OZD97" s="381"/>
      <c r="OZL97" s="392"/>
      <c r="OZM97" s="381"/>
      <c r="OZU97" s="392"/>
      <c r="OZV97" s="381"/>
      <c r="PAD97" s="392"/>
      <c r="PAE97" s="381"/>
      <c r="PAM97" s="392"/>
      <c r="PAN97" s="381"/>
      <c r="PAV97" s="392"/>
      <c r="PAW97" s="381"/>
      <c r="PBE97" s="392"/>
      <c r="PBF97" s="381"/>
      <c r="PBN97" s="392"/>
      <c r="PBO97" s="381"/>
      <c r="PBW97" s="392"/>
      <c r="PBX97" s="381"/>
      <c r="PCF97" s="392"/>
      <c r="PCG97" s="381"/>
      <c r="PCO97" s="392"/>
      <c r="PCP97" s="381"/>
      <c r="PCX97" s="392"/>
      <c r="PCY97" s="381"/>
      <c r="PDG97" s="392"/>
      <c r="PDH97" s="381"/>
      <c r="PDP97" s="392"/>
      <c r="PDQ97" s="381"/>
      <c r="PDY97" s="392"/>
      <c r="PDZ97" s="381"/>
      <c r="PEH97" s="392"/>
      <c r="PEI97" s="381"/>
      <c r="PEQ97" s="392"/>
      <c r="PER97" s="381"/>
      <c r="PEZ97" s="392"/>
      <c r="PFA97" s="381"/>
      <c r="PFI97" s="392"/>
      <c r="PFJ97" s="381"/>
      <c r="PFR97" s="392"/>
      <c r="PFS97" s="381"/>
      <c r="PGA97" s="392"/>
      <c r="PGB97" s="381"/>
      <c r="PGJ97" s="392"/>
      <c r="PGK97" s="381"/>
      <c r="PGS97" s="392"/>
      <c r="PGT97" s="381"/>
      <c r="PHB97" s="392"/>
      <c r="PHC97" s="381"/>
      <c r="PHK97" s="392"/>
      <c r="PHL97" s="381"/>
      <c r="PHT97" s="392"/>
      <c r="PHU97" s="381"/>
      <c r="PIC97" s="392"/>
      <c r="PID97" s="381"/>
      <c r="PIL97" s="392"/>
      <c r="PIM97" s="381"/>
      <c r="PIU97" s="392"/>
      <c r="PIV97" s="381"/>
      <c r="PJD97" s="392"/>
      <c r="PJE97" s="381"/>
      <c r="PJM97" s="392"/>
      <c r="PJN97" s="381"/>
      <c r="PJV97" s="392"/>
      <c r="PJW97" s="381"/>
      <c r="PKE97" s="392"/>
      <c r="PKF97" s="381"/>
      <c r="PKN97" s="392"/>
      <c r="PKO97" s="381"/>
      <c r="PKW97" s="392"/>
      <c r="PKX97" s="381"/>
      <c r="PLF97" s="392"/>
      <c r="PLG97" s="381"/>
      <c r="PLO97" s="392"/>
      <c r="PLP97" s="381"/>
      <c r="PLX97" s="392"/>
      <c r="PLY97" s="381"/>
      <c r="PMG97" s="392"/>
      <c r="PMH97" s="381"/>
      <c r="PMP97" s="392"/>
      <c r="PMQ97" s="381"/>
      <c r="PMY97" s="392"/>
      <c r="PMZ97" s="381"/>
      <c r="PNH97" s="392"/>
      <c r="PNI97" s="381"/>
      <c r="PNQ97" s="392"/>
      <c r="PNR97" s="381"/>
      <c r="PNZ97" s="392"/>
      <c r="POA97" s="381"/>
      <c r="POI97" s="392"/>
      <c r="POJ97" s="381"/>
      <c r="POR97" s="392"/>
      <c r="POS97" s="381"/>
      <c r="PPA97" s="392"/>
      <c r="PPB97" s="381"/>
      <c r="PPJ97" s="392"/>
      <c r="PPK97" s="381"/>
      <c r="PPS97" s="392"/>
      <c r="PPT97" s="381"/>
      <c r="PQB97" s="392"/>
      <c r="PQC97" s="381"/>
      <c r="PQK97" s="392"/>
      <c r="PQL97" s="381"/>
      <c r="PQT97" s="392"/>
      <c r="PQU97" s="381"/>
      <c r="PRC97" s="392"/>
      <c r="PRD97" s="381"/>
      <c r="PRL97" s="392"/>
      <c r="PRM97" s="381"/>
      <c r="PRU97" s="392"/>
      <c r="PRV97" s="381"/>
      <c r="PSD97" s="392"/>
      <c r="PSE97" s="381"/>
      <c r="PSM97" s="392"/>
      <c r="PSN97" s="381"/>
      <c r="PSV97" s="392"/>
      <c r="PSW97" s="381"/>
      <c r="PTE97" s="392"/>
      <c r="PTF97" s="381"/>
      <c r="PTN97" s="392"/>
      <c r="PTO97" s="381"/>
      <c r="PTW97" s="392"/>
      <c r="PTX97" s="381"/>
      <c r="PUF97" s="392"/>
      <c r="PUG97" s="381"/>
      <c r="PUO97" s="392"/>
      <c r="PUP97" s="381"/>
      <c r="PUX97" s="392"/>
      <c r="PUY97" s="381"/>
      <c r="PVG97" s="392"/>
      <c r="PVH97" s="381"/>
      <c r="PVP97" s="392"/>
      <c r="PVQ97" s="381"/>
      <c r="PVY97" s="392"/>
      <c r="PVZ97" s="381"/>
      <c r="PWH97" s="392"/>
      <c r="PWI97" s="381"/>
      <c r="PWQ97" s="392"/>
      <c r="PWR97" s="381"/>
      <c r="PWZ97" s="392"/>
      <c r="PXA97" s="381"/>
      <c r="PXI97" s="392"/>
      <c r="PXJ97" s="381"/>
      <c r="PXR97" s="392"/>
      <c r="PXS97" s="381"/>
      <c r="PYA97" s="392"/>
      <c r="PYB97" s="381"/>
      <c r="PYJ97" s="392"/>
      <c r="PYK97" s="381"/>
      <c r="PYS97" s="392"/>
      <c r="PYT97" s="381"/>
      <c r="PZB97" s="392"/>
      <c r="PZC97" s="381"/>
      <c r="PZK97" s="392"/>
      <c r="PZL97" s="381"/>
      <c r="PZT97" s="392"/>
      <c r="PZU97" s="381"/>
      <c r="QAC97" s="392"/>
      <c r="QAD97" s="381"/>
      <c r="QAL97" s="392"/>
      <c r="QAM97" s="381"/>
      <c r="QAU97" s="392"/>
      <c r="QAV97" s="381"/>
      <c r="QBD97" s="392"/>
      <c r="QBE97" s="381"/>
      <c r="QBM97" s="392"/>
      <c r="QBN97" s="381"/>
      <c r="QBV97" s="392"/>
      <c r="QBW97" s="381"/>
      <c r="QCE97" s="392"/>
      <c r="QCF97" s="381"/>
      <c r="QCN97" s="392"/>
      <c r="QCO97" s="381"/>
      <c r="QCW97" s="392"/>
      <c r="QCX97" s="381"/>
      <c r="QDF97" s="392"/>
      <c r="QDG97" s="381"/>
      <c r="QDO97" s="392"/>
      <c r="QDP97" s="381"/>
      <c r="QDX97" s="392"/>
      <c r="QDY97" s="381"/>
      <c r="QEG97" s="392"/>
      <c r="QEH97" s="381"/>
      <c r="QEP97" s="392"/>
      <c r="QEQ97" s="381"/>
      <c r="QEY97" s="392"/>
      <c r="QEZ97" s="381"/>
      <c r="QFH97" s="392"/>
      <c r="QFI97" s="381"/>
      <c r="QFQ97" s="392"/>
      <c r="QFR97" s="381"/>
      <c r="QFZ97" s="392"/>
      <c r="QGA97" s="381"/>
      <c r="QGI97" s="392"/>
      <c r="QGJ97" s="381"/>
      <c r="QGR97" s="392"/>
      <c r="QGS97" s="381"/>
      <c r="QHA97" s="392"/>
      <c r="QHB97" s="381"/>
      <c r="QHJ97" s="392"/>
      <c r="QHK97" s="381"/>
      <c r="QHS97" s="392"/>
      <c r="QHT97" s="381"/>
      <c r="QIB97" s="392"/>
      <c r="QIC97" s="381"/>
      <c r="QIK97" s="392"/>
      <c r="QIL97" s="381"/>
      <c r="QIT97" s="392"/>
      <c r="QIU97" s="381"/>
      <c r="QJC97" s="392"/>
      <c r="QJD97" s="381"/>
      <c r="QJL97" s="392"/>
      <c r="QJM97" s="381"/>
      <c r="QJU97" s="392"/>
      <c r="QJV97" s="381"/>
      <c r="QKD97" s="392"/>
      <c r="QKE97" s="381"/>
      <c r="QKM97" s="392"/>
      <c r="QKN97" s="381"/>
      <c r="QKV97" s="392"/>
      <c r="QKW97" s="381"/>
      <c r="QLE97" s="392"/>
      <c r="QLF97" s="381"/>
      <c r="QLN97" s="392"/>
      <c r="QLO97" s="381"/>
      <c r="QLW97" s="392"/>
      <c r="QLX97" s="381"/>
      <c r="QMF97" s="392"/>
      <c r="QMG97" s="381"/>
      <c r="QMO97" s="392"/>
      <c r="QMP97" s="381"/>
      <c r="QMX97" s="392"/>
      <c r="QMY97" s="381"/>
      <c r="QNG97" s="392"/>
      <c r="QNH97" s="381"/>
      <c r="QNP97" s="392"/>
      <c r="QNQ97" s="381"/>
      <c r="QNY97" s="392"/>
      <c r="QNZ97" s="381"/>
      <c r="QOH97" s="392"/>
      <c r="QOI97" s="381"/>
      <c r="QOQ97" s="392"/>
      <c r="QOR97" s="381"/>
      <c r="QOZ97" s="392"/>
      <c r="QPA97" s="381"/>
      <c r="QPI97" s="392"/>
      <c r="QPJ97" s="381"/>
      <c r="QPR97" s="392"/>
      <c r="QPS97" s="381"/>
      <c r="QQA97" s="392"/>
      <c r="QQB97" s="381"/>
      <c r="QQJ97" s="392"/>
      <c r="QQK97" s="381"/>
      <c r="QQS97" s="392"/>
      <c r="QQT97" s="381"/>
      <c r="QRB97" s="392"/>
      <c r="QRC97" s="381"/>
      <c r="QRK97" s="392"/>
      <c r="QRL97" s="381"/>
      <c r="QRT97" s="392"/>
      <c r="QRU97" s="381"/>
      <c r="QSC97" s="392"/>
      <c r="QSD97" s="381"/>
      <c r="QSL97" s="392"/>
      <c r="QSM97" s="381"/>
      <c r="QSU97" s="392"/>
      <c r="QSV97" s="381"/>
      <c r="QTD97" s="392"/>
      <c r="QTE97" s="381"/>
      <c r="QTM97" s="392"/>
      <c r="QTN97" s="381"/>
      <c r="QTV97" s="392"/>
      <c r="QTW97" s="381"/>
      <c r="QUE97" s="392"/>
      <c r="QUF97" s="381"/>
      <c r="QUN97" s="392"/>
      <c r="QUO97" s="381"/>
      <c r="QUW97" s="392"/>
      <c r="QUX97" s="381"/>
      <c r="QVF97" s="392"/>
      <c r="QVG97" s="381"/>
      <c r="QVO97" s="392"/>
      <c r="QVP97" s="381"/>
      <c r="QVX97" s="392"/>
      <c r="QVY97" s="381"/>
      <c r="QWG97" s="392"/>
      <c r="QWH97" s="381"/>
      <c r="QWP97" s="392"/>
      <c r="QWQ97" s="381"/>
      <c r="QWY97" s="392"/>
      <c r="QWZ97" s="381"/>
      <c r="QXH97" s="392"/>
      <c r="QXI97" s="381"/>
      <c r="QXQ97" s="392"/>
      <c r="QXR97" s="381"/>
      <c r="QXZ97" s="392"/>
      <c r="QYA97" s="381"/>
      <c r="QYI97" s="392"/>
      <c r="QYJ97" s="381"/>
      <c r="QYR97" s="392"/>
      <c r="QYS97" s="381"/>
      <c r="QZA97" s="392"/>
      <c r="QZB97" s="381"/>
      <c r="QZJ97" s="392"/>
      <c r="QZK97" s="381"/>
      <c r="QZS97" s="392"/>
      <c r="QZT97" s="381"/>
      <c r="RAB97" s="392"/>
      <c r="RAC97" s="381"/>
      <c r="RAK97" s="392"/>
      <c r="RAL97" s="381"/>
      <c r="RAT97" s="392"/>
      <c r="RAU97" s="381"/>
      <c r="RBC97" s="392"/>
      <c r="RBD97" s="381"/>
      <c r="RBL97" s="392"/>
      <c r="RBM97" s="381"/>
      <c r="RBU97" s="392"/>
      <c r="RBV97" s="381"/>
      <c r="RCD97" s="392"/>
      <c r="RCE97" s="381"/>
      <c r="RCM97" s="392"/>
      <c r="RCN97" s="381"/>
      <c r="RCV97" s="392"/>
      <c r="RCW97" s="381"/>
      <c r="RDE97" s="392"/>
      <c r="RDF97" s="381"/>
      <c r="RDN97" s="392"/>
      <c r="RDO97" s="381"/>
      <c r="RDW97" s="392"/>
      <c r="RDX97" s="381"/>
      <c r="REF97" s="392"/>
      <c r="REG97" s="381"/>
      <c r="REO97" s="392"/>
      <c r="REP97" s="381"/>
      <c r="REX97" s="392"/>
      <c r="REY97" s="381"/>
      <c r="RFG97" s="392"/>
      <c r="RFH97" s="381"/>
      <c r="RFP97" s="392"/>
      <c r="RFQ97" s="381"/>
      <c r="RFY97" s="392"/>
      <c r="RFZ97" s="381"/>
      <c r="RGH97" s="392"/>
      <c r="RGI97" s="381"/>
      <c r="RGQ97" s="392"/>
      <c r="RGR97" s="381"/>
      <c r="RGZ97" s="392"/>
      <c r="RHA97" s="381"/>
      <c r="RHI97" s="392"/>
      <c r="RHJ97" s="381"/>
      <c r="RHR97" s="392"/>
      <c r="RHS97" s="381"/>
      <c r="RIA97" s="392"/>
      <c r="RIB97" s="381"/>
      <c r="RIJ97" s="392"/>
      <c r="RIK97" s="381"/>
      <c r="RIS97" s="392"/>
      <c r="RIT97" s="381"/>
      <c r="RJB97" s="392"/>
      <c r="RJC97" s="381"/>
      <c r="RJK97" s="392"/>
      <c r="RJL97" s="381"/>
      <c r="RJT97" s="392"/>
      <c r="RJU97" s="381"/>
      <c r="RKC97" s="392"/>
      <c r="RKD97" s="381"/>
      <c r="RKL97" s="392"/>
      <c r="RKM97" s="381"/>
      <c r="RKU97" s="392"/>
      <c r="RKV97" s="381"/>
      <c r="RLD97" s="392"/>
      <c r="RLE97" s="381"/>
      <c r="RLM97" s="392"/>
      <c r="RLN97" s="381"/>
      <c r="RLV97" s="392"/>
      <c r="RLW97" s="381"/>
      <c r="RME97" s="392"/>
      <c r="RMF97" s="381"/>
      <c r="RMN97" s="392"/>
      <c r="RMO97" s="381"/>
      <c r="RMW97" s="392"/>
      <c r="RMX97" s="381"/>
      <c r="RNF97" s="392"/>
      <c r="RNG97" s="381"/>
      <c r="RNO97" s="392"/>
      <c r="RNP97" s="381"/>
      <c r="RNX97" s="392"/>
      <c r="RNY97" s="381"/>
      <c r="ROG97" s="392"/>
      <c r="ROH97" s="381"/>
      <c r="ROP97" s="392"/>
      <c r="ROQ97" s="381"/>
      <c r="ROY97" s="392"/>
      <c r="ROZ97" s="381"/>
      <c r="RPH97" s="392"/>
      <c r="RPI97" s="381"/>
      <c r="RPQ97" s="392"/>
      <c r="RPR97" s="381"/>
      <c r="RPZ97" s="392"/>
      <c r="RQA97" s="381"/>
      <c r="RQI97" s="392"/>
      <c r="RQJ97" s="381"/>
      <c r="RQR97" s="392"/>
      <c r="RQS97" s="381"/>
      <c r="RRA97" s="392"/>
      <c r="RRB97" s="381"/>
      <c r="RRJ97" s="392"/>
      <c r="RRK97" s="381"/>
      <c r="RRS97" s="392"/>
      <c r="RRT97" s="381"/>
      <c r="RSB97" s="392"/>
      <c r="RSC97" s="381"/>
      <c r="RSK97" s="392"/>
      <c r="RSL97" s="381"/>
      <c r="RST97" s="392"/>
      <c r="RSU97" s="381"/>
      <c r="RTC97" s="392"/>
      <c r="RTD97" s="381"/>
      <c r="RTL97" s="392"/>
      <c r="RTM97" s="381"/>
      <c r="RTU97" s="392"/>
      <c r="RTV97" s="381"/>
      <c r="RUD97" s="392"/>
      <c r="RUE97" s="381"/>
      <c r="RUM97" s="392"/>
      <c r="RUN97" s="381"/>
      <c r="RUV97" s="392"/>
      <c r="RUW97" s="381"/>
      <c r="RVE97" s="392"/>
      <c r="RVF97" s="381"/>
      <c r="RVN97" s="392"/>
      <c r="RVO97" s="381"/>
      <c r="RVW97" s="392"/>
      <c r="RVX97" s="381"/>
      <c r="RWF97" s="392"/>
      <c r="RWG97" s="381"/>
      <c r="RWO97" s="392"/>
      <c r="RWP97" s="381"/>
      <c r="RWX97" s="392"/>
      <c r="RWY97" s="381"/>
      <c r="RXG97" s="392"/>
      <c r="RXH97" s="381"/>
      <c r="RXP97" s="392"/>
      <c r="RXQ97" s="381"/>
      <c r="RXY97" s="392"/>
      <c r="RXZ97" s="381"/>
      <c r="RYH97" s="392"/>
      <c r="RYI97" s="381"/>
      <c r="RYQ97" s="392"/>
      <c r="RYR97" s="381"/>
      <c r="RYZ97" s="392"/>
      <c r="RZA97" s="381"/>
      <c r="RZI97" s="392"/>
      <c r="RZJ97" s="381"/>
      <c r="RZR97" s="392"/>
      <c r="RZS97" s="381"/>
      <c r="SAA97" s="392"/>
      <c r="SAB97" s="381"/>
      <c r="SAJ97" s="392"/>
      <c r="SAK97" s="381"/>
      <c r="SAS97" s="392"/>
      <c r="SAT97" s="381"/>
      <c r="SBB97" s="392"/>
      <c r="SBC97" s="381"/>
      <c r="SBK97" s="392"/>
      <c r="SBL97" s="381"/>
      <c r="SBT97" s="392"/>
      <c r="SBU97" s="381"/>
      <c r="SCC97" s="392"/>
      <c r="SCD97" s="381"/>
      <c r="SCL97" s="392"/>
      <c r="SCM97" s="381"/>
      <c r="SCU97" s="392"/>
      <c r="SCV97" s="381"/>
      <c r="SDD97" s="392"/>
      <c r="SDE97" s="381"/>
      <c r="SDM97" s="392"/>
      <c r="SDN97" s="381"/>
      <c r="SDV97" s="392"/>
      <c r="SDW97" s="381"/>
      <c r="SEE97" s="392"/>
      <c r="SEF97" s="381"/>
      <c r="SEN97" s="392"/>
      <c r="SEO97" s="381"/>
      <c r="SEW97" s="392"/>
      <c r="SEX97" s="381"/>
      <c r="SFF97" s="392"/>
      <c r="SFG97" s="381"/>
      <c r="SFO97" s="392"/>
      <c r="SFP97" s="381"/>
      <c r="SFX97" s="392"/>
      <c r="SFY97" s="381"/>
      <c r="SGG97" s="392"/>
      <c r="SGH97" s="381"/>
      <c r="SGP97" s="392"/>
      <c r="SGQ97" s="381"/>
      <c r="SGY97" s="392"/>
      <c r="SGZ97" s="381"/>
      <c r="SHH97" s="392"/>
      <c r="SHI97" s="381"/>
      <c r="SHQ97" s="392"/>
      <c r="SHR97" s="381"/>
      <c r="SHZ97" s="392"/>
      <c r="SIA97" s="381"/>
      <c r="SII97" s="392"/>
      <c r="SIJ97" s="381"/>
      <c r="SIR97" s="392"/>
      <c r="SIS97" s="381"/>
      <c r="SJA97" s="392"/>
      <c r="SJB97" s="381"/>
      <c r="SJJ97" s="392"/>
      <c r="SJK97" s="381"/>
      <c r="SJS97" s="392"/>
      <c r="SJT97" s="381"/>
      <c r="SKB97" s="392"/>
      <c r="SKC97" s="381"/>
      <c r="SKK97" s="392"/>
      <c r="SKL97" s="381"/>
      <c r="SKT97" s="392"/>
      <c r="SKU97" s="381"/>
      <c r="SLC97" s="392"/>
      <c r="SLD97" s="381"/>
      <c r="SLL97" s="392"/>
      <c r="SLM97" s="381"/>
      <c r="SLU97" s="392"/>
      <c r="SLV97" s="381"/>
      <c r="SMD97" s="392"/>
      <c r="SME97" s="381"/>
      <c r="SMM97" s="392"/>
      <c r="SMN97" s="381"/>
      <c r="SMV97" s="392"/>
      <c r="SMW97" s="381"/>
      <c r="SNE97" s="392"/>
      <c r="SNF97" s="381"/>
      <c r="SNN97" s="392"/>
      <c r="SNO97" s="381"/>
      <c r="SNW97" s="392"/>
      <c r="SNX97" s="381"/>
      <c r="SOF97" s="392"/>
      <c r="SOG97" s="381"/>
      <c r="SOO97" s="392"/>
      <c r="SOP97" s="381"/>
      <c r="SOX97" s="392"/>
      <c r="SOY97" s="381"/>
      <c r="SPG97" s="392"/>
      <c r="SPH97" s="381"/>
      <c r="SPP97" s="392"/>
      <c r="SPQ97" s="381"/>
      <c r="SPY97" s="392"/>
      <c r="SPZ97" s="381"/>
      <c r="SQH97" s="392"/>
      <c r="SQI97" s="381"/>
      <c r="SQQ97" s="392"/>
      <c r="SQR97" s="381"/>
      <c r="SQZ97" s="392"/>
      <c r="SRA97" s="381"/>
      <c r="SRI97" s="392"/>
      <c r="SRJ97" s="381"/>
      <c r="SRR97" s="392"/>
      <c r="SRS97" s="381"/>
      <c r="SSA97" s="392"/>
      <c r="SSB97" s="381"/>
      <c r="SSJ97" s="392"/>
      <c r="SSK97" s="381"/>
      <c r="SSS97" s="392"/>
      <c r="SST97" s="381"/>
      <c r="STB97" s="392"/>
      <c r="STC97" s="381"/>
      <c r="STK97" s="392"/>
      <c r="STL97" s="381"/>
      <c r="STT97" s="392"/>
      <c r="STU97" s="381"/>
      <c r="SUC97" s="392"/>
      <c r="SUD97" s="381"/>
      <c r="SUL97" s="392"/>
      <c r="SUM97" s="381"/>
      <c r="SUU97" s="392"/>
      <c r="SUV97" s="381"/>
      <c r="SVD97" s="392"/>
      <c r="SVE97" s="381"/>
      <c r="SVM97" s="392"/>
      <c r="SVN97" s="381"/>
      <c r="SVV97" s="392"/>
      <c r="SVW97" s="381"/>
      <c r="SWE97" s="392"/>
      <c r="SWF97" s="381"/>
      <c r="SWN97" s="392"/>
      <c r="SWO97" s="381"/>
      <c r="SWW97" s="392"/>
      <c r="SWX97" s="381"/>
      <c r="SXF97" s="392"/>
      <c r="SXG97" s="381"/>
      <c r="SXO97" s="392"/>
      <c r="SXP97" s="381"/>
      <c r="SXX97" s="392"/>
      <c r="SXY97" s="381"/>
      <c r="SYG97" s="392"/>
      <c r="SYH97" s="381"/>
      <c r="SYP97" s="392"/>
      <c r="SYQ97" s="381"/>
      <c r="SYY97" s="392"/>
      <c r="SYZ97" s="381"/>
      <c r="SZH97" s="392"/>
      <c r="SZI97" s="381"/>
      <c r="SZQ97" s="392"/>
      <c r="SZR97" s="381"/>
      <c r="SZZ97" s="392"/>
      <c r="TAA97" s="381"/>
      <c r="TAI97" s="392"/>
      <c r="TAJ97" s="381"/>
      <c r="TAR97" s="392"/>
      <c r="TAS97" s="381"/>
      <c r="TBA97" s="392"/>
      <c r="TBB97" s="381"/>
      <c r="TBJ97" s="392"/>
      <c r="TBK97" s="381"/>
      <c r="TBS97" s="392"/>
      <c r="TBT97" s="381"/>
      <c r="TCB97" s="392"/>
      <c r="TCC97" s="381"/>
      <c r="TCK97" s="392"/>
      <c r="TCL97" s="381"/>
      <c r="TCT97" s="392"/>
      <c r="TCU97" s="381"/>
      <c r="TDC97" s="392"/>
      <c r="TDD97" s="381"/>
      <c r="TDL97" s="392"/>
      <c r="TDM97" s="381"/>
      <c r="TDU97" s="392"/>
      <c r="TDV97" s="381"/>
      <c r="TED97" s="392"/>
      <c r="TEE97" s="381"/>
      <c r="TEM97" s="392"/>
      <c r="TEN97" s="381"/>
      <c r="TEV97" s="392"/>
      <c r="TEW97" s="381"/>
      <c r="TFE97" s="392"/>
      <c r="TFF97" s="381"/>
      <c r="TFN97" s="392"/>
      <c r="TFO97" s="381"/>
      <c r="TFW97" s="392"/>
      <c r="TFX97" s="381"/>
      <c r="TGF97" s="392"/>
      <c r="TGG97" s="381"/>
      <c r="TGO97" s="392"/>
      <c r="TGP97" s="381"/>
      <c r="TGX97" s="392"/>
      <c r="TGY97" s="381"/>
      <c r="THG97" s="392"/>
      <c r="THH97" s="381"/>
      <c r="THP97" s="392"/>
      <c r="THQ97" s="381"/>
      <c r="THY97" s="392"/>
      <c r="THZ97" s="381"/>
      <c r="TIH97" s="392"/>
      <c r="TII97" s="381"/>
      <c r="TIQ97" s="392"/>
      <c r="TIR97" s="381"/>
      <c r="TIZ97" s="392"/>
      <c r="TJA97" s="381"/>
      <c r="TJI97" s="392"/>
      <c r="TJJ97" s="381"/>
      <c r="TJR97" s="392"/>
      <c r="TJS97" s="381"/>
      <c r="TKA97" s="392"/>
      <c r="TKB97" s="381"/>
      <c r="TKJ97" s="392"/>
      <c r="TKK97" s="381"/>
      <c r="TKS97" s="392"/>
      <c r="TKT97" s="381"/>
      <c r="TLB97" s="392"/>
      <c r="TLC97" s="381"/>
      <c r="TLK97" s="392"/>
      <c r="TLL97" s="381"/>
      <c r="TLT97" s="392"/>
      <c r="TLU97" s="381"/>
      <c r="TMC97" s="392"/>
      <c r="TMD97" s="381"/>
      <c r="TML97" s="392"/>
      <c r="TMM97" s="381"/>
      <c r="TMU97" s="392"/>
      <c r="TMV97" s="381"/>
      <c r="TND97" s="392"/>
      <c r="TNE97" s="381"/>
      <c r="TNM97" s="392"/>
      <c r="TNN97" s="381"/>
      <c r="TNV97" s="392"/>
      <c r="TNW97" s="381"/>
      <c r="TOE97" s="392"/>
      <c r="TOF97" s="381"/>
      <c r="TON97" s="392"/>
      <c r="TOO97" s="381"/>
      <c r="TOW97" s="392"/>
      <c r="TOX97" s="381"/>
      <c r="TPF97" s="392"/>
      <c r="TPG97" s="381"/>
      <c r="TPO97" s="392"/>
      <c r="TPP97" s="381"/>
      <c r="TPX97" s="392"/>
      <c r="TPY97" s="381"/>
      <c r="TQG97" s="392"/>
      <c r="TQH97" s="381"/>
      <c r="TQP97" s="392"/>
      <c r="TQQ97" s="381"/>
      <c r="TQY97" s="392"/>
      <c r="TQZ97" s="381"/>
      <c r="TRH97" s="392"/>
      <c r="TRI97" s="381"/>
      <c r="TRQ97" s="392"/>
      <c r="TRR97" s="381"/>
      <c r="TRZ97" s="392"/>
      <c r="TSA97" s="381"/>
      <c r="TSI97" s="392"/>
      <c r="TSJ97" s="381"/>
      <c r="TSR97" s="392"/>
      <c r="TSS97" s="381"/>
      <c r="TTA97" s="392"/>
      <c r="TTB97" s="381"/>
      <c r="TTJ97" s="392"/>
      <c r="TTK97" s="381"/>
      <c r="TTS97" s="392"/>
      <c r="TTT97" s="381"/>
      <c r="TUB97" s="392"/>
      <c r="TUC97" s="381"/>
      <c r="TUK97" s="392"/>
      <c r="TUL97" s="381"/>
      <c r="TUT97" s="392"/>
      <c r="TUU97" s="381"/>
      <c r="TVC97" s="392"/>
      <c r="TVD97" s="381"/>
      <c r="TVL97" s="392"/>
      <c r="TVM97" s="381"/>
      <c r="TVU97" s="392"/>
      <c r="TVV97" s="381"/>
      <c r="TWD97" s="392"/>
      <c r="TWE97" s="381"/>
      <c r="TWM97" s="392"/>
      <c r="TWN97" s="381"/>
      <c r="TWV97" s="392"/>
      <c r="TWW97" s="381"/>
      <c r="TXE97" s="392"/>
      <c r="TXF97" s="381"/>
      <c r="TXN97" s="392"/>
      <c r="TXO97" s="381"/>
      <c r="TXW97" s="392"/>
      <c r="TXX97" s="381"/>
      <c r="TYF97" s="392"/>
      <c r="TYG97" s="381"/>
      <c r="TYO97" s="392"/>
      <c r="TYP97" s="381"/>
      <c r="TYX97" s="392"/>
      <c r="TYY97" s="381"/>
      <c r="TZG97" s="392"/>
      <c r="TZH97" s="381"/>
      <c r="TZP97" s="392"/>
      <c r="TZQ97" s="381"/>
      <c r="TZY97" s="392"/>
      <c r="TZZ97" s="381"/>
      <c r="UAH97" s="392"/>
      <c r="UAI97" s="381"/>
      <c r="UAQ97" s="392"/>
      <c r="UAR97" s="381"/>
      <c r="UAZ97" s="392"/>
      <c r="UBA97" s="381"/>
      <c r="UBI97" s="392"/>
      <c r="UBJ97" s="381"/>
      <c r="UBR97" s="392"/>
      <c r="UBS97" s="381"/>
      <c r="UCA97" s="392"/>
      <c r="UCB97" s="381"/>
      <c r="UCJ97" s="392"/>
      <c r="UCK97" s="381"/>
      <c r="UCS97" s="392"/>
      <c r="UCT97" s="381"/>
      <c r="UDB97" s="392"/>
      <c r="UDC97" s="381"/>
      <c r="UDK97" s="392"/>
      <c r="UDL97" s="381"/>
      <c r="UDT97" s="392"/>
      <c r="UDU97" s="381"/>
      <c r="UEC97" s="392"/>
      <c r="UED97" s="381"/>
      <c r="UEL97" s="392"/>
      <c r="UEM97" s="381"/>
      <c r="UEU97" s="392"/>
      <c r="UEV97" s="381"/>
      <c r="UFD97" s="392"/>
      <c r="UFE97" s="381"/>
      <c r="UFM97" s="392"/>
      <c r="UFN97" s="381"/>
      <c r="UFV97" s="392"/>
      <c r="UFW97" s="381"/>
      <c r="UGE97" s="392"/>
      <c r="UGF97" s="381"/>
      <c r="UGN97" s="392"/>
      <c r="UGO97" s="381"/>
      <c r="UGW97" s="392"/>
      <c r="UGX97" s="381"/>
      <c r="UHF97" s="392"/>
      <c r="UHG97" s="381"/>
      <c r="UHO97" s="392"/>
      <c r="UHP97" s="381"/>
      <c r="UHX97" s="392"/>
      <c r="UHY97" s="381"/>
      <c r="UIG97" s="392"/>
      <c r="UIH97" s="381"/>
      <c r="UIP97" s="392"/>
      <c r="UIQ97" s="381"/>
      <c r="UIY97" s="392"/>
      <c r="UIZ97" s="381"/>
      <c r="UJH97" s="392"/>
      <c r="UJI97" s="381"/>
      <c r="UJQ97" s="392"/>
      <c r="UJR97" s="381"/>
      <c r="UJZ97" s="392"/>
      <c r="UKA97" s="381"/>
      <c r="UKI97" s="392"/>
      <c r="UKJ97" s="381"/>
      <c r="UKR97" s="392"/>
      <c r="UKS97" s="381"/>
      <c r="ULA97" s="392"/>
      <c r="ULB97" s="381"/>
      <c r="ULJ97" s="392"/>
      <c r="ULK97" s="381"/>
      <c r="ULS97" s="392"/>
      <c r="ULT97" s="381"/>
      <c r="UMB97" s="392"/>
      <c r="UMC97" s="381"/>
      <c r="UMK97" s="392"/>
      <c r="UML97" s="381"/>
      <c r="UMT97" s="392"/>
      <c r="UMU97" s="381"/>
      <c r="UNC97" s="392"/>
      <c r="UND97" s="381"/>
      <c r="UNL97" s="392"/>
      <c r="UNM97" s="381"/>
      <c r="UNU97" s="392"/>
      <c r="UNV97" s="381"/>
      <c r="UOD97" s="392"/>
      <c r="UOE97" s="381"/>
      <c r="UOM97" s="392"/>
      <c r="UON97" s="381"/>
      <c r="UOV97" s="392"/>
      <c r="UOW97" s="381"/>
      <c r="UPE97" s="392"/>
      <c r="UPF97" s="381"/>
      <c r="UPN97" s="392"/>
      <c r="UPO97" s="381"/>
      <c r="UPW97" s="392"/>
      <c r="UPX97" s="381"/>
      <c r="UQF97" s="392"/>
      <c r="UQG97" s="381"/>
      <c r="UQO97" s="392"/>
      <c r="UQP97" s="381"/>
      <c r="UQX97" s="392"/>
      <c r="UQY97" s="381"/>
      <c r="URG97" s="392"/>
      <c r="URH97" s="381"/>
      <c r="URP97" s="392"/>
      <c r="URQ97" s="381"/>
      <c r="URY97" s="392"/>
      <c r="URZ97" s="381"/>
      <c r="USH97" s="392"/>
      <c r="USI97" s="381"/>
      <c r="USQ97" s="392"/>
      <c r="USR97" s="381"/>
      <c r="USZ97" s="392"/>
      <c r="UTA97" s="381"/>
      <c r="UTI97" s="392"/>
      <c r="UTJ97" s="381"/>
      <c r="UTR97" s="392"/>
      <c r="UTS97" s="381"/>
      <c r="UUA97" s="392"/>
      <c r="UUB97" s="381"/>
      <c r="UUJ97" s="392"/>
      <c r="UUK97" s="381"/>
      <c r="UUS97" s="392"/>
      <c r="UUT97" s="381"/>
      <c r="UVB97" s="392"/>
      <c r="UVC97" s="381"/>
      <c r="UVK97" s="392"/>
      <c r="UVL97" s="381"/>
      <c r="UVT97" s="392"/>
      <c r="UVU97" s="381"/>
      <c r="UWC97" s="392"/>
      <c r="UWD97" s="381"/>
      <c r="UWL97" s="392"/>
      <c r="UWM97" s="381"/>
      <c r="UWU97" s="392"/>
      <c r="UWV97" s="381"/>
      <c r="UXD97" s="392"/>
      <c r="UXE97" s="381"/>
      <c r="UXM97" s="392"/>
      <c r="UXN97" s="381"/>
      <c r="UXV97" s="392"/>
      <c r="UXW97" s="381"/>
      <c r="UYE97" s="392"/>
      <c r="UYF97" s="381"/>
      <c r="UYN97" s="392"/>
      <c r="UYO97" s="381"/>
      <c r="UYW97" s="392"/>
      <c r="UYX97" s="381"/>
      <c r="UZF97" s="392"/>
      <c r="UZG97" s="381"/>
      <c r="UZO97" s="392"/>
      <c r="UZP97" s="381"/>
      <c r="UZX97" s="392"/>
      <c r="UZY97" s="381"/>
      <c r="VAG97" s="392"/>
      <c r="VAH97" s="381"/>
      <c r="VAP97" s="392"/>
      <c r="VAQ97" s="381"/>
      <c r="VAY97" s="392"/>
      <c r="VAZ97" s="381"/>
      <c r="VBH97" s="392"/>
      <c r="VBI97" s="381"/>
      <c r="VBQ97" s="392"/>
      <c r="VBR97" s="381"/>
      <c r="VBZ97" s="392"/>
      <c r="VCA97" s="381"/>
      <c r="VCI97" s="392"/>
      <c r="VCJ97" s="381"/>
      <c r="VCR97" s="392"/>
      <c r="VCS97" s="381"/>
      <c r="VDA97" s="392"/>
      <c r="VDB97" s="381"/>
      <c r="VDJ97" s="392"/>
      <c r="VDK97" s="381"/>
      <c r="VDS97" s="392"/>
      <c r="VDT97" s="381"/>
      <c r="VEB97" s="392"/>
      <c r="VEC97" s="381"/>
      <c r="VEK97" s="392"/>
      <c r="VEL97" s="381"/>
      <c r="VET97" s="392"/>
      <c r="VEU97" s="381"/>
      <c r="VFC97" s="392"/>
      <c r="VFD97" s="381"/>
      <c r="VFL97" s="392"/>
      <c r="VFM97" s="381"/>
      <c r="VFU97" s="392"/>
      <c r="VFV97" s="381"/>
      <c r="VGD97" s="392"/>
      <c r="VGE97" s="381"/>
      <c r="VGM97" s="392"/>
      <c r="VGN97" s="381"/>
      <c r="VGV97" s="392"/>
      <c r="VGW97" s="381"/>
      <c r="VHE97" s="392"/>
      <c r="VHF97" s="381"/>
      <c r="VHN97" s="392"/>
      <c r="VHO97" s="381"/>
      <c r="VHW97" s="392"/>
      <c r="VHX97" s="381"/>
      <c r="VIF97" s="392"/>
      <c r="VIG97" s="381"/>
      <c r="VIO97" s="392"/>
      <c r="VIP97" s="381"/>
      <c r="VIX97" s="392"/>
      <c r="VIY97" s="381"/>
      <c r="VJG97" s="392"/>
      <c r="VJH97" s="381"/>
      <c r="VJP97" s="392"/>
      <c r="VJQ97" s="381"/>
      <c r="VJY97" s="392"/>
      <c r="VJZ97" s="381"/>
      <c r="VKH97" s="392"/>
      <c r="VKI97" s="381"/>
      <c r="VKQ97" s="392"/>
      <c r="VKR97" s="381"/>
      <c r="VKZ97" s="392"/>
      <c r="VLA97" s="381"/>
      <c r="VLI97" s="392"/>
      <c r="VLJ97" s="381"/>
      <c r="VLR97" s="392"/>
      <c r="VLS97" s="381"/>
      <c r="VMA97" s="392"/>
      <c r="VMB97" s="381"/>
      <c r="VMJ97" s="392"/>
      <c r="VMK97" s="381"/>
      <c r="VMS97" s="392"/>
      <c r="VMT97" s="381"/>
      <c r="VNB97" s="392"/>
      <c r="VNC97" s="381"/>
      <c r="VNK97" s="392"/>
      <c r="VNL97" s="381"/>
      <c r="VNT97" s="392"/>
      <c r="VNU97" s="381"/>
      <c r="VOC97" s="392"/>
      <c r="VOD97" s="381"/>
      <c r="VOL97" s="392"/>
      <c r="VOM97" s="381"/>
      <c r="VOU97" s="392"/>
      <c r="VOV97" s="381"/>
      <c r="VPD97" s="392"/>
      <c r="VPE97" s="381"/>
      <c r="VPM97" s="392"/>
      <c r="VPN97" s="381"/>
      <c r="VPV97" s="392"/>
      <c r="VPW97" s="381"/>
      <c r="VQE97" s="392"/>
      <c r="VQF97" s="381"/>
      <c r="VQN97" s="392"/>
      <c r="VQO97" s="381"/>
      <c r="VQW97" s="392"/>
      <c r="VQX97" s="381"/>
      <c r="VRF97" s="392"/>
      <c r="VRG97" s="381"/>
      <c r="VRO97" s="392"/>
      <c r="VRP97" s="381"/>
      <c r="VRX97" s="392"/>
      <c r="VRY97" s="381"/>
      <c r="VSG97" s="392"/>
      <c r="VSH97" s="381"/>
      <c r="VSP97" s="392"/>
      <c r="VSQ97" s="381"/>
      <c r="VSY97" s="392"/>
      <c r="VSZ97" s="381"/>
      <c r="VTH97" s="392"/>
      <c r="VTI97" s="381"/>
      <c r="VTQ97" s="392"/>
      <c r="VTR97" s="381"/>
      <c r="VTZ97" s="392"/>
      <c r="VUA97" s="381"/>
      <c r="VUI97" s="392"/>
      <c r="VUJ97" s="381"/>
      <c r="VUR97" s="392"/>
      <c r="VUS97" s="381"/>
      <c r="VVA97" s="392"/>
      <c r="VVB97" s="381"/>
      <c r="VVJ97" s="392"/>
      <c r="VVK97" s="381"/>
      <c r="VVS97" s="392"/>
      <c r="VVT97" s="381"/>
      <c r="VWB97" s="392"/>
      <c r="VWC97" s="381"/>
      <c r="VWK97" s="392"/>
      <c r="VWL97" s="381"/>
      <c r="VWT97" s="392"/>
      <c r="VWU97" s="381"/>
      <c r="VXC97" s="392"/>
      <c r="VXD97" s="381"/>
      <c r="VXL97" s="392"/>
      <c r="VXM97" s="381"/>
      <c r="VXU97" s="392"/>
      <c r="VXV97" s="381"/>
      <c r="VYD97" s="392"/>
      <c r="VYE97" s="381"/>
      <c r="VYM97" s="392"/>
      <c r="VYN97" s="381"/>
      <c r="VYV97" s="392"/>
      <c r="VYW97" s="381"/>
      <c r="VZE97" s="392"/>
      <c r="VZF97" s="381"/>
      <c r="VZN97" s="392"/>
      <c r="VZO97" s="381"/>
      <c r="VZW97" s="392"/>
      <c r="VZX97" s="381"/>
      <c r="WAF97" s="392"/>
      <c r="WAG97" s="381"/>
      <c r="WAO97" s="392"/>
      <c r="WAP97" s="381"/>
      <c r="WAX97" s="392"/>
      <c r="WAY97" s="381"/>
      <c r="WBG97" s="392"/>
      <c r="WBH97" s="381"/>
      <c r="WBP97" s="392"/>
      <c r="WBQ97" s="381"/>
      <c r="WBY97" s="392"/>
      <c r="WBZ97" s="381"/>
      <c r="WCH97" s="392"/>
      <c r="WCI97" s="381"/>
      <c r="WCQ97" s="392"/>
      <c r="WCR97" s="381"/>
      <c r="WCZ97" s="392"/>
      <c r="WDA97" s="381"/>
      <c r="WDI97" s="392"/>
      <c r="WDJ97" s="381"/>
      <c r="WDR97" s="392"/>
      <c r="WDS97" s="381"/>
      <c r="WEA97" s="392"/>
      <c r="WEB97" s="381"/>
      <c r="WEJ97" s="392"/>
      <c r="WEK97" s="381"/>
      <c r="WES97" s="392"/>
      <c r="WET97" s="381"/>
      <c r="WFB97" s="392"/>
      <c r="WFC97" s="381"/>
      <c r="WFK97" s="392"/>
      <c r="WFL97" s="381"/>
      <c r="WFT97" s="392"/>
      <c r="WFU97" s="381"/>
      <c r="WGC97" s="392"/>
      <c r="WGD97" s="381"/>
      <c r="WGL97" s="392"/>
      <c r="WGM97" s="381"/>
      <c r="WGU97" s="392"/>
      <c r="WGV97" s="381"/>
      <c r="WHD97" s="392"/>
      <c r="WHE97" s="381"/>
      <c r="WHM97" s="392"/>
      <c r="WHN97" s="381"/>
      <c r="WHV97" s="392"/>
      <c r="WHW97" s="381"/>
      <c r="WIE97" s="392"/>
      <c r="WIF97" s="381"/>
      <c r="WIN97" s="392"/>
      <c r="WIO97" s="381"/>
      <c r="WIW97" s="392"/>
      <c r="WIX97" s="381"/>
      <c r="WJF97" s="392"/>
      <c r="WJG97" s="381"/>
      <c r="WJO97" s="392"/>
      <c r="WJP97" s="381"/>
      <c r="WJX97" s="392"/>
      <c r="WJY97" s="381"/>
      <c r="WKG97" s="392"/>
      <c r="WKH97" s="381"/>
      <c r="WKP97" s="392"/>
      <c r="WKQ97" s="381"/>
      <c r="WKY97" s="392"/>
      <c r="WKZ97" s="381"/>
      <c r="WLH97" s="392"/>
      <c r="WLI97" s="381"/>
      <c r="WLQ97" s="392"/>
      <c r="WLR97" s="381"/>
      <c r="WLZ97" s="392"/>
      <c r="WMA97" s="381"/>
      <c r="WMI97" s="392"/>
      <c r="WMJ97" s="381"/>
      <c r="WMR97" s="392"/>
      <c r="WMS97" s="381"/>
      <c r="WNA97" s="392"/>
      <c r="WNB97" s="381"/>
      <c r="WNJ97" s="392"/>
      <c r="WNK97" s="381"/>
      <c r="WNS97" s="392"/>
      <c r="WNT97" s="381"/>
      <c r="WOB97" s="392"/>
      <c r="WOC97" s="381"/>
      <c r="WOK97" s="392"/>
      <c r="WOL97" s="381"/>
      <c r="WOT97" s="392"/>
      <c r="WOU97" s="381"/>
      <c r="WPC97" s="392"/>
      <c r="WPD97" s="381"/>
      <c r="WPL97" s="392"/>
      <c r="WPM97" s="381"/>
      <c r="WPU97" s="392"/>
      <c r="WPV97" s="381"/>
      <c r="WQD97" s="392"/>
      <c r="WQE97" s="381"/>
      <c r="WQM97" s="392"/>
      <c r="WQN97" s="381"/>
      <c r="WQV97" s="392"/>
      <c r="WQW97" s="381"/>
      <c r="WRE97" s="392"/>
      <c r="WRF97" s="381"/>
      <c r="WRN97" s="392"/>
      <c r="WRO97" s="381"/>
      <c r="WRW97" s="392"/>
      <c r="WRX97" s="381"/>
      <c r="WSF97" s="392"/>
      <c r="WSG97" s="381"/>
      <c r="WSO97" s="392"/>
      <c r="WSP97" s="381"/>
      <c r="WSX97" s="392"/>
      <c r="WSY97" s="381"/>
      <c r="WTG97" s="392"/>
      <c r="WTH97" s="381"/>
      <c r="WTP97" s="392"/>
      <c r="WTQ97" s="381"/>
      <c r="WTY97" s="392"/>
      <c r="WTZ97" s="381"/>
      <c r="WUH97" s="392"/>
      <c r="WUI97" s="381"/>
      <c r="WUQ97" s="392"/>
      <c r="WUR97" s="381"/>
      <c r="WUZ97" s="392"/>
      <c r="WVA97" s="381"/>
      <c r="WVI97" s="392"/>
      <c r="WVJ97" s="381"/>
      <c r="WVR97" s="392"/>
      <c r="WVS97" s="381"/>
      <c r="WWA97" s="392"/>
      <c r="WWB97" s="381"/>
      <c r="WWJ97" s="392"/>
      <c r="WWK97" s="381"/>
      <c r="WWS97" s="392"/>
      <c r="WWT97" s="381"/>
      <c r="WXB97" s="392"/>
      <c r="WXC97" s="381"/>
      <c r="WXK97" s="392"/>
      <c r="WXL97" s="381"/>
      <c r="WXT97" s="392"/>
      <c r="WXU97" s="381"/>
      <c r="WYC97" s="392"/>
      <c r="WYD97" s="381"/>
      <c r="WYL97" s="392"/>
      <c r="WYM97" s="381"/>
      <c r="WYU97" s="392"/>
      <c r="WYV97" s="381"/>
      <c r="WZD97" s="392"/>
      <c r="WZE97" s="381"/>
      <c r="WZM97" s="392"/>
      <c r="WZN97" s="381"/>
      <c r="WZV97" s="392"/>
      <c r="WZW97" s="381"/>
      <c r="XAE97" s="392"/>
      <c r="XAF97" s="381"/>
      <c r="XAN97" s="392"/>
      <c r="XAO97" s="381"/>
      <c r="XAW97" s="392"/>
      <c r="XAX97" s="381"/>
      <c r="XBF97" s="392"/>
      <c r="XBG97" s="381"/>
      <c r="XBO97" s="392"/>
      <c r="XBP97" s="381"/>
      <c r="XBX97" s="392"/>
      <c r="XBY97" s="381"/>
      <c r="XCG97" s="392"/>
      <c r="XCH97" s="381"/>
      <c r="XCP97" s="392"/>
      <c r="XCQ97" s="381"/>
      <c r="XCY97" s="392"/>
      <c r="XCZ97" s="381"/>
      <c r="XDH97" s="392"/>
      <c r="XDI97" s="381"/>
      <c r="XDQ97" s="392"/>
      <c r="XDR97" s="381"/>
      <c r="XDZ97" s="392"/>
      <c r="XEA97" s="381"/>
      <c r="XEI97" s="392"/>
      <c r="XEJ97" s="381"/>
      <c r="XER97" s="392"/>
      <c r="XES97" s="381"/>
      <c r="XFA97" s="392"/>
      <c r="XFB97" s="381"/>
    </row>
    <row r="98" spans="1:1019 1027:2045 2053:3071 3079:5114 5122:6140 6148:7166 7174:8192 8200:9209 9217:10235 10243:11261 11269:12287 12295:14330 14338:15356 15364:16382" s="378" customFormat="1">
      <c r="A98" s="392"/>
      <c r="B98" s="381"/>
      <c r="J98" s="392"/>
      <c r="K98" s="381"/>
      <c r="S98" s="392"/>
      <c r="T98" s="381"/>
      <c r="AB98" s="392"/>
      <c r="AC98" s="381"/>
      <c r="AK98" s="392"/>
      <c r="AL98" s="381"/>
      <c r="AT98" s="392"/>
      <c r="AU98" s="381"/>
      <c r="BC98" s="392"/>
      <c r="BD98" s="381"/>
      <c r="BL98" s="392"/>
      <c r="BM98" s="381"/>
      <c r="BU98" s="392"/>
      <c r="BV98" s="381"/>
      <c r="CD98" s="392"/>
      <c r="CE98" s="381"/>
      <c r="CM98" s="392"/>
      <c r="CN98" s="381"/>
      <c r="CV98" s="392"/>
      <c r="CW98" s="381"/>
      <c r="DE98" s="392"/>
      <c r="DF98" s="381"/>
      <c r="DN98" s="392"/>
      <c r="DO98" s="381"/>
      <c r="DW98" s="392"/>
      <c r="DX98" s="381"/>
      <c r="EF98" s="392"/>
      <c r="EG98" s="381"/>
      <c r="EO98" s="392"/>
      <c r="EP98" s="381"/>
      <c r="EX98" s="392"/>
      <c r="EY98" s="381"/>
      <c r="FG98" s="392"/>
      <c r="FH98" s="381"/>
      <c r="FP98" s="392"/>
      <c r="FQ98" s="381"/>
      <c r="FY98" s="392"/>
      <c r="FZ98" s="381"/>
      <c r="GH98" s="392"/>
      <c r="GI98" s="381"/>
      <c r="GQ98" s="392"/>
      <c r="GR98" s="381"/>
      <c r="GZ98" s="392"/>
      <c r="HA98" s="381"/>
      <c r="HI98" s="392"/>
      <c r="HJ98" s="381"/>
      <c r="HR98" s="392"/>
      <c r="HS98" s="381"/>
      <c r="IA98" s="392"/>
      <c r="IB98" s="381"/>
      <c r="IJ98" s="392"/>
      <c r="IK98" s="381"/>
      <c r="IS98" s="392"/>
      <c r="IT98" s="381"/>
      <c r="JB98" s="392"/>
      <c r="JC98" s="381"/>
      <c r="JK98" s="392"/>
      <c r="JL98" s="381"/>
      <c r="JT98" s="392"/>
      <c r="JU98" s="381"/>
      <c r="KC98" s="392"/>
      <c r="KD98" s="381"/>
      <c r="KL98" s="392"/>
      <c r="KM98" s="381"/>
      <c r="KU98" s="392"/>
      <c r="KV98" s="381"/>
      <c r="LD98" s="392"/>
      <c r="LE98" s="381"/>
      <c r="LM98" s="392"/>
      <c r="LN98" s="381"/>
      <c r="LV98" s="392"/>
      <c r="LW98" s="381"/>
      <c r="ME98" s="392"/>
      <c r="MF98" s="381"/>
      <c r="MN98" s="392"/>
      <c r="MO98" s="381"/>
      <c r="MW98" s="392"/>
      <c r="MX98" s="381"/>
      <c r="NF98" s="392"/>
      <c r="NG98" s="381"/>
      <c r="NO98" s="392"/>
      <c r="NP98" s="381"/>
      <c r="NX98" s="392"/>
      <c r="NY98" s="381"/>
      <c r="OG98" s="392"/>
      <c r="OH98" s="381"/>
      <c r="OP98" s="392"/>
      <c r="OQ98" s="381"/>
      <c r="OY98" s="392"/>
      <c r="OZ98" s="381"/>
      <c r="PH98" s="392"/>
      <c r="PI98" s="381"/>
      <c r="PQ98" s="392"/>
      <c r="PR98" s="381"/>
      <c r="PZ98" s="392"/>
      <c r="QA98" s="381"/>
      <c r="QI98" s="392"/>
      <c r="QJ98" s="381"/>
      <c r="QR98" s="392"/>
      <c r="QS98" s="381"/>
      <c r="RA98" s="392"/>
      <c r="RB98" s="381"/>
      <c r="RJ98" s="392"/>
      <c r="RK98" s="381"/>
      <c r="RS98" s="392"/>
      <c r="RT98" s="381"/>
      <c r="SB98" s="392"/>
      <c r="SC98" s="381"/>
      <c r="SK98" s="392"/>
      <c r="SL98" s="381"/>
      <c r="ST98" s="392"/>
      <c r="SU98" s="381"/>
      <c r="TC98" s="392"/>
      <c r="TD98" s="381"/>
      <c r="TL98" s="392"/>
      <c r="TM98" s="381"/>
      <c r="TU98" s="392"/>
      <c r="TV98" s="381"/>
      <c r="UD98" s="392"/>
      <c r="UE98" s="381"/>
      <c r="UM98" s="392"/>
      <c r="UN98" s="381"/>
      <c r="UV98" s="392"/>
      <c r="UW98" s="381"/>
      <c r="VE98" s="392"/>
      <c r="VF98" s="381"/>
      <c r="VN98" s="392"/>
      <c r="VO98" s="381"/>
      <c r="VW98" s="392"/>
      <c r="VX98" s="381"/>
      <c r="WF98" s="392"/>
      <c r="WG98" s="381"/>
      <c r="WO98" s="392"/>
      <c r="WP98" s="381"/>
      <c r="WX98" s="392"/>
      <c r="WY98" s="381"/>
      <c r="XG98" s="392"/>
      <c r="XH98" s="381"/>
      <c r="XP98" s="392"/>
      <c r="XQ98" s="381"/>
      <c r="XY98" s="392"/>
      <c r="XZ98" s="381"/>
      <c r="YH98" s="392"/>
      <c r="YI98" s="381"/>
      <c r="YQ98" s="392"/>
      <c r="YR98" s="381"/>
      <c r="YZ98" s="392"/>
      <c r="ZA98" s="381"/>
      <c r="ZI98" s="392"/>
      <c r="ZJ98" s="381"/>
      <c r="ZR98" s="392"/>
      <c r="ZS98" s="381"/>
      <c r="AAA98" s="392"/>
      <c r="AAB98" s="381"/>
      <c r="AAJ98" s="392"/>
      <c r="AAK98" s="381"/>
      <c r="AAS98" s="392"/>
      <c r="AAT98" s="381"/>
      <c r="ABB98" s="392"/>
      <c r="ABC98" s="381"/>
      <c r="ABK98" s="392"/>
      <c r="ABL98" s="381"/>
      <c r="ABT98" s="392"/>
      <c r="ABU98" s="381"/>
      <c r="ACC98" s="392"/>
      <c r="ACD98" s="381"/>
      <c r="ACL98" s="392"/>
      <c r="ACM98" s="381"/>
      <c r="ACU98" s="392"/>
      <c r="ACV98" s="381"/>
      <c r="ADD98" s="392"/>
      <c r="ADE98" s="381"/>
      <c r="ADM98" s="392"/>
      <c r="ADN98" s="381"/>
      <c r="ADV98" s="392"/>
      <c r="ADW98" s="381"/>
      <c r="AEE98" s="392"/>
      <c r="AEF98" s="381"/>
      <c r="AEN98" s="392"/>
      <c r="AEO98" s="381"/>
      <c r="AEW98" s="392"/>
      <c r="AEX98" s="381"/>
      <c r="AFF98" s="392"/>
      <c r="AFG98" s="381"/>
      <c r="AFO98" s="392"/>
      <c r="AFP98" s="381"/>
      <c r="AFX98" s="392"/>
      <c r="AFY98" s="381"/>
      <c r="AGG98" s="392"/>
      <c r="AGH98" s="381"/>
      <c r="AGP98" s="392"/>
      <c r="AGQ98" s="381"/>
      <c r="AGY98" s="392"/>
      <c r="AGZ98" s="381"/>
      <c r="AHH98" s="392"/>
      <c r="AHI98" s="381"/>
      <c r="AHQ98" s="392"/>
      <c r="AHR98" s="381"/>
      <c r="AHZ98" s="392"/>
      <c r="AIA98" s="381"/>
      <c r="AII98" s="392"/>
      <c r="AIJ98" s="381"/>
      <c r="AIR98" s="392"/>
      <c r="AIS98" s="381"/>
      <c r="AJA98" s="392"/>
      <c r="AJB98" s="381"/>
      <c r="AJJ98" s="392"/>
      <c r="AJK98" s="381"/>
      <c r="AJS98" s="392"/>
      <c r="AJT98" s="381"/>
      <c r="AKB98" s="392"/>
      <c r="AKC98" s="381"/>
      <c r="AKK98" s="392"/>
      <c r="AKL98" s="381"/>
      <c r="AKT98" s="392"/>
      <c r="AKU98" s="381"/>
      <c r="ALC98" s="392"/>
      <c r="ALD98" s="381"/>
      <c r="ALL98" s="392"/>
      <c r="ALM98" s="381"/>
      <c r="ALU98" s="392"/>
      <c r="ALV98" s="381"/>
      <c r="AMD98" s="392"/>
      <c r="AME98" s="381"/>
      <c r="AMM98" s="392"/>
      <c r="AMN98" s="381"/>
      <c r="AMV98" s="392"/>
      <c r="AMW98" s="381"/>
      <c r="ANE98" s="392"/>
      <c r="ANF98" s="381"/>
      <c r="ANN98" s="392"/>
      <c r="ANO98" s="381"/>
      <c r="ANW98" s="392"/>
      <c r="ANX98" s="381"/>
      <c r="AOF98" s="392"/>
      <c r="AOG98" s="381"/>
      <c r="AOO98" s="392"/>
      <c r="AOP98" s="381"/>
      <c r="AOX98" s="392"/>
      <c r="AOY98" s="381"/>
      <c r="APG98" s="392"/>
      <c r="APH98" s="381"/>
      <c r="APP98" s="392"/>
      <c r="APQ98" s="381"/>
      <c r="APY98" s="392"/>
      <c r="APZ98" s="381"/>
      <c r="AQH98" s="392"/>
      <c r="AQI98" s="381"/>
      <c r="AQQ98" s="392"/>
      <c r="AQR98" s="381"/>
      <c r="AQZ98" s="392"/>
      <c r="ARA98" s="381"/>
      <c r="ARI98" s="392"/>
      <c r="ARJ98" s="381"/>
      <c r="ARR98" s="392"/>
      <c r="ARS98" s="381"/>
      <c r="ASA98" s="392"/>
      <c r="ASB98" s="381"/>
      <c r="ASJ98" s="392"/>
      <c r="ASK98" s="381"/>
      <c r="ASS98" s="392"/>
      <c r="AST98" s="381"/>
      <c r="ATB98" s="392"/>
      <c r="ATC98" s="381"/>
      <c r="ATK98" s="392"/>
      <c r="ATL98" s="381"/>
      <c r="ATT98" s="392"/>
      <c r="ATU98" s="381"/>
      <c r="AUC98" s="392"/>
      <c r="AUD98" s="381"/>
      <c r="AUL98" s="392"/>
      <c r="AUM98" s="381"/>
      <c r="AUU98" s="392"/>
      <c r="AUV98" s="381"/>
      <c r="AVD98" s="392"/>
      <c r="AVE98" s="381"/>
      <c r="AVM98" s="392"/>
      <c r="AVN98" s="381"/>
      <c r="AVV98" s="392"/>
      <c r="AVW98" s="381"/>
      <c r="AWE98" s="392"/>
      <c r="AWF98" s="381"/>
      <c r="AWN98" s="392"/>
      <c r="AWO98" s="381"/>
      <c r="AWW98" s="392"/>
      <c r="AWX98" s="381"/>
      <c r="AXF98" s="392"/>
      <c r="AXG98" s="381"/>
      <c r="AXO98" s="392"/>
      <c r="AXP98" s="381"/>
      <c r="AXX98" s="392"/>
      <c r="AXY98" s="381"/>
      <c r="AYG98" s="392"/>
      <c r="AYH98" s="381"/>
      <c r="AYP98" s="392"/>
      <c r="AYQ98" s="381"/>
      <c r="AYY98" s="392"/>
      <c r="AYZ98" s="381"/>
      <c r="AZH98" s="392"/>
      <c r="AZI98" s="381"/>
      <c r="AZQ98" s="392"/>
      <c r="AZR98" s="381"/>
      <c r="AZZ98" s="392"/>
      <c r="BAA98" s="381"/>
      <c r="BAI98" s="392"/>
      <c r="BAJ98" s="381"/>
      <c r="BAR98" s="392"/>
      <c r="BAS98" s="381"/>
      <c r="BBA98" s="392"/>
      <c r="BBB98" s="381"/>
      <c r="BBJ98" s="392"/>
      <c r="BBK98" s="381"/>
      <c r="BBS98" s="392"/>
      <c r="BBT98" s="381"/>
      <c r="BCB98" s="392"/>
      <c r="BCC98" s="381"/>
      <c r="BCK98" s="392"/>
      <c r="BCL98" s="381"/>
      <c r="BCT98" s="392"/>
      <c r="BCU98" s="381"/>
      <c r="BDC98" s="392"/>
      <c r="BDD98" s="381"/>
      <c r="BDL98" s="392"/>
      <c r="BDM98" s="381"/>
      <c r="BDU98" s="392"/>
      <c r="BDV98" s="381"/>
      <c r="BED98" s="392"/>
      <c r="BEE98" s="381"/>
      <c r="BEM98" s="392"/>
      <c r="BEN98" s="381"/>
      <c r="BEV98" s="392"/>
      <c r="BEW98" s="381"/>
      <c r="BFE98" s="392"/>
      <c r="BFF98" s="381"/>
      <c r="BFN98" s="392"/>
      <c r="BFO98" s="381"/>
      <c r="BFW98" s="392"/>
      <c r="BFX98" s="381"/>
      <c r="BGF98" s="392"/>
      <c r="BGG98" s="381"/>
      <c r="BGO98" s="392"/>
      <c r="BGP98" s="381"/>
      <c r="BGX98" s="392"/>
      <c r="BGY98" s="381"/>
      <c r="BHG98" s="392"/>
      <c r="BHH98" s="381"/>
      <c r="BHP98" s="392"/>
      <c r="BHQ98" s="381"/>
      <c r="BHY98" s="392"/>
      <c r="BHZ98" s="381"/>
      <c r="BIH98" s="392"/>
      <c r="BII98" s="381"/>
      <c r="BIQ98" s="392"/>
      <c r="BIR98" s="381"/>
      <c r="BIZ98" s="392"/>
      <c r="BJA98" s="381"/>
      <c r="BJI98" s="392"/>
      <c r="BJJ98" s="381"/>
      <c r="BJR98" s="392"/>
      <c r="BJS98" s="381"/>
      <c r="BKA98" s="392"/>
      <c r="BKB98" s="381"/>
      <c r="BKJ98" s="392"/>
      <c r="BKK98" s="381"/>
      <c r="BKS98" s="392"/>
      <c r="BKT98" s="381"/>
      <c r="BLB98" s="392"/>
      <c r="BLC98" s="381"/>
      <c r="BLK98" s="392"/>
      <c r="BLL98" s="381"/>
      <c r="BLT98" s="392"/>
      <c r="BLU98" s="381"/>
      <c r="BMC98" s="392"/>
      <c r="BMD98" s="381"/>
      <c r="BML98" s="392"/>
      <c r="BMM98" s="381"/>
      <c r="BMU98" s="392"/>
      <c r="BMV98" s="381"/>
      <c r="BND98" s="392"/>
      <c r="BNE98" s="381"/>
      <c r="BNM98" s="392"/>
      <c r="BNN98" s="381"/>
      <c r="BNV98" s="392"/>
      <c r="BNW98" s="381"/>
      <c r="BOE98" s="392"/>
      <c r="BOF98" s="381"/>
      <c r="BON98" s="392"/>
      <c r="BOO98" s="381"/>
      <c r="BOW98" s="392"/>
      <c r="BOX98" s="381"/>
      <c r="BPF98" s="392"/>
      <c r="BPG98" s="381"/>
      <c r="BPO98" s="392"/>
      <c r="BPP98" s="381"/>
      <c r="BPX98" s="392"/>
      <c r="BPY98" s="381"/>
      <c r="BQG98" s="392"/>
      <c r="BQH98" s="381"/>
      <c r="BQP98" s="392"/>
      <c r="BQQ98" s="381"/>
      <c r="BQY98" s="392"/>
      <c r="BQZ98" s="381"/>
      <c r="BRH98" s="392"/>
      <c r="BRI98" s="381"/>
      <c r="BRQ98" s="392"/>
      <c r="BRR98" s="381"/>
      <c r="BRZ98" s="392"/>
      <c r="BSA98" s="381"/>
      <c r="BSI98" s="392"/>
      <c r="BSJ98" s="381"/>
      <c r="BSR98" s="392"/>
      <c r="BSS98" s="381"/>
      <c r="BTA98" s="392"/>
      <c r="BTB98" s="381"/>
      <c r="BTJ98" s="392"/>
      <c r="BTK98" s="381"/>
      <c r="BTS98" s="392"/>
      <c r="BTT98" s="381"/>
      <c r="BUB98" s="392"/>
      <c r="BUC98" s="381"/>
      <c r="BUK98" s="392"/>
      <c r="BUL98" s="381"/>
      <c r="BUT98" s="392"/>
      <c r="BUU98" s="381"/>
      <c r="BVC98" s="392"/>
      <c r="BVD98" s="381"/>
      <c r="BVL98" s="392"/>
      <c r="BVM98" s="381"/>
      <c r="BVU98" s="392"/>
      <c r="BVV98" s="381"/>
      <c r="BWD98" s="392"/>
      <c r="BWE98" s="381"/>
      <c r="BWM98" s="392"/>
      <c r="BWN98" s="381"/>
      <c r="BWV98" s="392"/>
      <c r="BWW98" s="381"/>
      <c r="BXE98" s="392"/>
      <c r="BXF98" s="381"/>
      <c r="BXN98" s="392"/>
      <c r="BXO98" s="381"/>
      <c r="BXW98" s="392"/>
      <c r="BXX98" s="381"/>
      <c r="BYF98" s="392"/>
      <c r="BYG98" s="381"/>
      <c r="BYO98" s="392"/>
      <c r="BYP98" s="381"/>
      <c r="BYX98" s="392"/>
      <c r="BYY98" s="381"/>
      <c r="BZG98" s="392"/>
      <c r="BZH98" s="381"/>
      <c r="BZP98" s="392"/>
      <c r="BZQ98" s="381"/>
      <c r="BZY98" s="392"/>
      <c r="BZZ98" s="381"/>
      <c r="CAH98" s="392"/>
      <c r="CAI98" s="381"/>
      <c r="CAQ98" s="392"/>
      <c r="CAR98" s="381"/>
      <c r="CAZ98" s="392"/>
      <c r="CBA98" s="381"/>
      <c r="CBI98" s="392"/>
      <c r="CBJ98" s="381"/>
      <c r="CBR98" s="392"/>
      <c r="CBS98" s="381"/>
      <c r="CCA98" s="392"/>
      <c r="CCB98" s="381"/>
      <c r="CCJ98" s="392"/>
      <c r="CCK98" s="381"/>
      <c r="CCS98" s="392"/>
      <c r="CCT98" s="381"/>
      <c r="CDB98" s="392"/>
      <c r="CDC98" s="381"/>
      <c r="CDK98" s="392"/>
      <c r="CDL98" s="381"/>
      <c r="CDT98" s="392"/>
      <c r="CDU98" s="381"/>
      <c r="CEC98" s="392"/>
      <c r="CED98" s="381"/>
      <c r="CEL98" s="392"/>
      <c r="CEM98" s="381"/>
      <c r="CEU98" s="392"/>
      <c r="CEV98" s="381"/>
      <c r="CFD98" s="392"/>
      <c r="CFE98" s="381"/>
      <c r="CFM98" s="392"/>
      <c r="CFN98" s="381"/>
      <c r="CFV98" s="392"/>
      <c r="CFW98" s="381"/>
      <c r="CGE98" s="392"/>
      <c r="CGF98" s="381"/>
      <c r="CGN98" s="392"/>
      <c r="CGO98" s="381"/>
      <c r="CGW98" s="392"/>
      <c r="CGX98" s="381"/>
      <c r="CHF98" s="392"/>
      <c r="CHG98" s="381"/>
      <c r="CHO98" s="392"/>
      <c r="CHP98" s="381"/>
      <c r="CHX98" s="392"/>
      <c r="CHY98" s="381"/>
      <c r="CIG98" s="392"/>
      <c r="CIH98" s="381"/>
      <c r="CIP98" s="392"/>
      <c r="CIQ98" s="381"/>
      <c r="CIY98" s="392"/>
      <c r="CIZ98" s="381"/>
      <c r="CJH98" s="392"/>
      <c r="CJI98" s="381"/>
      <c r="CJQ98" s="392"/>
      <c r="CJR98" s="381"/>
      <c r="CJZ98" s="392"/>
      <c r="CKA98" s="381"/>
      <c r="CKI98" s="392"/>
      <c r="CKJ98" s="381"/>
      <c r="CKR98" s="392"/>
      <c r="CKS98" s="381"/>
      <c r="CLA98" s="392"/>
      <c r="CLB98" s="381"/>
      <c r="CLJ98" s="392"/>
      <c r="CLK98" s="381"/>
      <c r="CLS98" s="392"/>
      <c r="CLT98" s="381"/>
      <c r="CMB98" s="392"/>
      <c r="CMC98" s="381"/>
      <c r="CMK98" s="392"/>
      <c r="CML98" s="381"/>
      <c r="CMT98" s="392"/>
      <c r="CMU98" s="381"/>
      <c r="CNC98" s="392"/>
      <c r="CND98" s="381"/>
      <c r="CNL98" s="392"/>
      <c r="CNM98" s="381"/>
      <c r="CNU98" s="392"/>
      <c r="CNV98" s="381"/>
      <c r="COD98" s="392"/>
      <c r="COE98" s="381"/>
      <c r="COM98" s="392"/>
      <c r="CON98" s="381"/>
      <c r="COV98" s="392"/>
      <c r="COW98" s="381"/>
      <c r="CPE98" s="392"/>
      <c r="CPF98" s="381"/>
      <c r="CPN98" s="392"/>
      <c r="CPO98" s="381"/>
      <c r="CPW98" s="392"/>
      <c r="CPX98" s="381"/>
      <c r="CQF98" s="392"/>
      <c r="CQG98" s="381"/>
      <c r="CQO98" s="392"/>
      <c r="CQP98" s="381"/>
      <c r="CQX98" s="392"/>
      <c r="CQY98" s="381"/>
      <c r="CRG98" s="392"/>
      <c r="CRH98" s="381"/>
      <c r="CRP98" s="392"/>
      <c r="CRQ98" s="381"/>
      <c r="CRY98" s="392"/>
      <c r="CRZ98" s="381"/>
      <c r="CSH98" s="392"/>
      <c r="CSI98" s="381"/>
      <c r="CSQ98" s="392"/>
      <c r="CSR98" s="381"/>
      <c r="CSZ98" s="392"/>
      <c r="CTA98" s="381"/>
      <c r="CTI98" s="392"/>
      <c r="CTJ98" s="381"/>
      <c r="CTR98" s="392"/>
      <c r="CTS98" s="381"/>
      <c r="CUA98" s="392"/>
      <c r="CUB98" s="381"/>
      <c r="CUJ98" s="392"/>
      <c r="CUK98" s="381"/>
      <c r="CUS98" s="392"/>
      <c r="CUT98" s="381"/>
      <c r="CVB98" s="392"/>
      <c r="CVC98" s="381"/>
      <c r="CVK98" s="392"/>
      <c r="CVL98" s="381"/>
      <c r="CVT98" s="392"/>
      <c r="CVU98" s="381"/>
      <c r="CWC98" s="392"/>
      <c r="CWD98" s="381"/>
      <c r="CWL98" s="392"/>
      <c r="CWM98" s="381"/>
      <c r="CWU98" s="392"/>
      <c r="CWV98" s="381"/>
      <c r="CXD98" s="392"/>
      <c r="CXE98" s="381"/>
      <c r="CXM98" s="392"/>
      <c r="CXN98" s="381"/>
      <c r="CXV98" s="392"/>
      <c r="CXW98" s="381"/>
      <c r="CYE98" s="392"/>
      <c r="CYF98" s="381"/>
      <c r="CYN98" s="392"/>
      <c r="CYO98" s="381"/>
      <c r="CYW98" s="392"/>
      <c r="CYX98" s="381"/>
      <c r="CZF98" s="392"/>
      <c r="CZG98" s="381"/>
      <c r="CZO98" s="392"/>
      <c r="CZP98" s="381"/>
      <c r="CZX98" s="392"/>
      <c r="CZY98" s="381"/>
      <c r="DAG98" s="392"/>
      <c r="DAH98" s="381"/>
      <c r="DAP98" s="392"/>
      <c r="DAQ98" s="381"/>
      <c r="DAY98" s="392"/>
      <c r="DAZ98" s="381"/>
      <c r="DBH98" s="392"/>
      <c r="DBI98" s="381"/>
      <c r="DBQ98" s="392"/>
      <c r="DBR98" s="381"/>
      <c r="DBZ98" s="392"/>
      <c r="DCA98" s="381"/>
      <c r="DCI98" s="392"/>
      <c r="DCJ98" s="381"/>
      <c r="DCR98" s="392"/>
      <c r="DCS98" s="381"/>
      <c r="DDA98" s="392"/>
      <c r="DDB98" s="381"/>
      <c r="DDJ98" s="392"/>
      <c r="DDK98" s="381"/>
      <c r="DDS98" s="392"/>
      <c r="DDT98" s="381"/>
      <c r="DEB98" s="392"/>
      <c r="DEC98" s="381"/>
      <c r="DEK98" s="392"/>
      <c r="DEL98" s="381"/>
      <c r="DET98" s="392"/>
      <c r="DEU98" s="381"/>
      <c r="DFC98" s="392"/>
      <c r="DFD98" s="381"/>
      <c r="DFL98" s="392"/>
      <c r="DFM98" s="381"/>
      <c r="DFU98" s="392"/>
      <c r="DFV98" s="381"/>
      <c r="DGD98" s="392"/>
      <c r="DGE98" s="381"/>
      <c r="DGM98" s="392"/>
      <c r="DGN98" s="381"/>
      <c r="DGV98" s="392"/>
      <c r="DGW98" s="381"/>
      <c r="DHE98" s="392"/>
      <c r="DHF98" s="381"/>
      <c r="DHN98" s="392"/>
      <c r="DHO98" s="381"/>
      <c r="DHW98" s="392"/>
      <c r="DHX98" s="381"/>
      <c r="DIF98" s="392"/>
      <c r="DIG98" s="381"/>
      <c r="DIO98" s="392"/>
      <c r="DIP98" s="381"/>
      <c r="DIX98" s="392"/>
      <c r="DIY98" s="381"/>
      <c r="DJG98" s="392"/>
      <c r="DJH98" s="381"/>
      <c r="DJP98" s="392"/>
      <c r="DJQ98" s="381"/>
      <c r="DJY98" s="392"/>
      <c r="DJZ98" s="381"/>
      <c r="DKH98" s="392"/>
      <c r="DKI98" s="381"/>
      <c r="DKQ98" s="392"/>
      <c r="DKR98" s="381"/>
      <c r="DKZ98" s="392"/>
      <c r="DLA98" s="381"/>
      <c r="DLI98" s="392"/>
      <c r="DLJ98" s="381"/>
      <c r="DLR98" s="392"/>
      <c r="DLS98" s="381"/>
      <c r="DMA98" s="392"/>
      <c r="DMB98" s="381"/>
      <c r="DMJ98" s="392"/>
      <c r="DMK98" s="381"/>
      <c r="DMS98" s="392"/>
      <c r="DMT98" s="381"/>
      <c r="DNB98" s="392"/>
      <c r="DNC98" s="381"/>
      <c r="DNK98" s="392"/>
      <c r="DNL98" s="381"/>
      <c r="DNT98" s="392"/>
      <c r="DNU98" s="381"/>
      <c r="DOC98" s="392"/>
      <c r="DOD98" s="381"/>
      <c r="DOL98" s="392"/>
      <c r="DOM98" s="381"/>
      <c r="DOU98" s="392"/>
      <c r="DOV98" s="381"/>
      <c r="DPD98" s="392"/>
      <c r="DPE98" s="381"/>
      <c r="DPM98" s="392"/>
      <c r="DPN98" s="381"/>
      <c r="DPV98" s="392"/>
      <c r="DPW98" s="381"/>
      <c r="DQE98" s="392"/>
      <c r="DQF98" s="381"/>
      <c r="DQN98" s="392"/>
      <c r="DQO98" s="381"/>
      <c r="DQW98" s="392"/>
      <c r="DQX98" s="381"/>
      <c r="DRF98" s="392"/>
      <c r="DRG98" s="381"/>
      <c r="DRO98" s="392"/>
      <c r="DRP98" s="381"/>
      <c r="DRX98" s="392"/>
      <c r="DRY98" s="381"/>
      <c r="DSG98" s="392"/>
      <c r="DSH98" s="381"/>
      <c r="DSP98" s="392"/>
      <c r="DSQ98" s="381"/>
      <c r="DSY98" s="392"/>
      <c r="DSZ98" s="381"/>
      <c r="DTH98" s="392"/>
      <c r="DTI98" s="381"/>
      <c r="DTQ98" s="392"/>
      <c r="DTR98" s="381"/>
      <c r="DTZ98" s="392"/>
      <c r="DUA98" s="381"/>
      <c r="DUI98" s="392"/>
      <c r="DUJ98" s="381"/>
      <c r="DUR98" s="392"/>
      <c r="DUS98" s="381"/>
      <c r="DVA98" s="392"/>
      <c r="DVB98" s="381"/>
      <c r="DVJ98" s="392"/>
      <c r="DVK98" s="381"/>
      <c r="DVS98" s="392"/>
      <c r="DVT98" s="381"/>
      <c r="DWB98" s="392"/>
      <c r="DWC98" s="381"/>
      <c r="DWK98" s="392"/>
      <c r="DWL98" s="381"/>
      <c r="DWT98" s="392"/>
      <c r="DWU98" s="381"/>
      <c r="DXC98" s="392"/>
      <c r="DXD98" s="381"/>
      <c r="DXL98" s="392"/>
      <c r="DXM98" s="381"/>
      <c r="DXU98" s="392"/>
      <c r="DXV98" s="381"/>
      <c r="DYD98" s="392"/>
      <c r="DYE98" s="381"/>
      <c r="DYM98" s="392"/>
      <c r="DYN98" s="381"/>
      <c r="DYV98" s="392"/>
      <c r="DYW98" s="381"/>
      <c r="DZE98" s="392"/>
      <c r="DZF98" s="381"/>
      <c r="DZN98" s="392"/>
      <c r="DZO98" s="381"/>
      <c r="DZW98" s="392"/>
      <c r="DZX98" s="381"/>
      <c r="EAF98" s="392"/>
      <c r="EAG98" s="381"/>
      <c r="EAO98" s="392"/>
      <c r="EAP98" s="381"/>
      <c r="EAX98" s="392"/>
      <c r="EAY98" s="381"/>
      <c r="EBG98" s="392"/>
      <c r="EBH98" s="381"/>
      <c r="EBP98" s="392"/>
      <c r="EBQ98" s="381"/>
      <c r="EBY98" s="392"/>
      <c r="EBZ98" s="381"/>
      <c r="ECH98" s="392"/>
      <c r="ECI98" s="381"/>
      <c r="ECQ98" s="392"/>
      <c r="ECR98" s="381"/>
      <c r="ECZ98" s="392"/>
      <c r="EDA98" s="381"/>
      <c r="EDI98" s="392"/>
      <c r="EDJ98" s="381"/>
      <c r="EDR98" s="392"/>
      <c r="EDS98" s="381"/>
      <c r="EEA98" s="392"/>
      <c r="EEB98" s="381"/>
      <c r="EEJ98" s="392"/>
      <c r="EEK98" s="381"/>
      <c r="EES98" s="392"/>
      <c r="EET98" s="381"/>
      <c r="EFB98" s="392"/>
      <c r="EFC98" s="381"/>
      <c r="EFK98" s="392"/>
      <c r="EFL98" s="381"/>
      <c r="EFT98" s="392"/>
      <c r="EFU98" s="381"/>
      <c r="EGC98" s="392"/>
      <c r="EGD98" s="381"/>
      <c r="EGL98" s="392"/>
      <c r="EGM98" s="381"/>
      <c r="EGU98" s="392"/>
      <c r="EGV98" s="381"/>
      <c r="EHD98" s="392"/>
      <c r="EHE98" s="381"/>
      <c r="EHM98" s="392"/>
      <c r="EHN98" s="381"/>
      <c r="EHV98" s="392"/>
      <c r="EHW98" s="381"/>
      <c r="EIE98" s="392"/>
      <c r="EIF98" s="381"/>
      <c r="EIN98" s="392"/>
      <c r="EIO98" s="381"/>
      <c r="EIW98" s="392"/>
      <c r="EIX98" s="381"/>
      <c r="EJF98" s="392"/>
      <c r="EJG98" s="381"/>
      <c r="EJO98" s="392"/>
      <c r="EJP98" s="381"/>
      <c r="EJX98" s="392"/>
      <c r="EJY98" s="381"/>
      <c r="EKG98" s="392"/>
      <c r="EKH98" s="381"/>
      <c r="EKP98" s="392"/>
      <c r="EKQ98" s="381"/>
      <c r="EKY98" s="392"/>
      <c r="EKZ98" s="381"/>
      <c r="ELH98" s="392"/>
      <c r="ELI98" s="381"/>
      <c r="ELQ98" s="392"/>
      <c r="ELR98" s="381"/>
      <c r="ELZ98" s="392"/>
      <c r="EMA98" s="381"/>
      <c r="EMI98" s="392"/>
      <c r="EMJ98" s="381"/>
      <c r="EMR98" s="392"/>
      <c r="EMS98" s="381"/>
      <c r="ENA98" s="392"/>
      <c r="ENB98" s="381"/>
      <c r="ENJ98" s="392"/>
      <c r="ENK98" s="381"/>
      <c r="ENS98" s="392"/>
      <c r="ENT98" s="381"/>
      <c r="EOB98" s="392"/>
      <c r="EOC98" s="381"/>
      <c r="EOK98" s="392"/>
      <c r="EOL98" s="381"/>
      <c r="EOT98" s="392"/>
      <c r="EOU98" s="381"/>
      <c r="EPC98" s="392"/>
      <c r="EPD98" s="381"/>
      <c r="EPL98" s="392"/>
      <c r="EPM98" s="381"/>
      <c r="EPU98" s="392"/>
      <c r="EPV98" s="381"/>
      <c r="EQD98" s="392"/>
      <c r="EQE98" s="381"/>
      <c r="EQM98" s="392"/>
      <c r="EQN98" s="381"/>
      <c r="EQV98" s="392"/>
      <c r="EQW98" s="381"/>
      <c r="ERE98" s="392"/>
      <c r="ERF98" s="381"/>
      <c r="ERN98" s="392"/>
      <c r="ERO98" s="381"/>
      <c r="ERW98" s="392"/>
      <c r="ERX98" s="381"/>
      <c r="ESF98" s="392"/>
      <c r="ESG98" s="381"/>
      <c r="ESO98" s="392"/>
      <c r="ESP98" s="381"/>
      <c r="ESX98" s="392"/>
      <c r="ESY98" s="381"/>
      <c r="ETG98" s="392"/>
      <c r="ETH98" s="381"/>
      <c r="ETP98" s="392"/>
      <c r="ETQ98" s="381"/>
      <c r="ETY98" s="392"/>
      <c r="ETZ98" s="381"/>
      <c r="EUH98" s="392"/>
      <c r="EUI98" s="381"/>
      <c r="EUQ98" s="392"/>
      <c r="EUR98" s="381"/>
      <c r="EUZ98" s="392"/>
      <c r="EVA98" s="381"/>
      <c r="EVI98" s="392"/>
      <c r="EVJ98" s="381"/>
      <c r="EVR98" s="392"/>
      <c r="EVS98" s="381"/>
      <c r="EWA98" s="392"/>
      <c r="EWB98" s="381"/>
      <c r="EWJ98" s="392"/>
      <c r="EWK98" s="381"/>
      <c r="EWS98" s="392"/>
      <c r="EWT98" s="381"/>
      <c r="EXB98" s="392"/>
      <c r="EXC98" s="381"/>
      <c r="EXK98" s="392"/>
      <c r="EXL98" s="381"/>
      <c r="EXT98" s="392"/>
      <c r="EXU98" s="381"/>
      <c r="EYC98" s="392"/>
      <c r="EYD98" s="381"/>
      <c r="EYL98" s="392"/>
      <c r="EYM98" s="381"/>
      <c r="EYU98" s="392"/>
      <c r="EYV98" s="381"/>
      <c r="EZD98" s="392"/>
      <c r="EZE98" s="381"/>
      <c r="EZM98" s="392"/>
      <c r="EZN98" s="381"/>
      <c r="EZV98" s="392"/>
      <c r="EZW98" s="381"/>
      <c r="FAE98" s="392"/>
      <c r="FAF98" s="381"/>
      <c r="FAN98" s="392"/>
      <c r="FAO98" s="381"/>
      <c r="FAW98" s="392"/>
      <c r="FAX98" s="381"/>
      <c r="FBF98" s="392"/>
      <c r="FBG98" s="381"/>
      <c r="FBO98" s="392"/>
      <c r="FBP98" s="381"/>
      <c r="FBX98" s="392"/>
      <c r="FBY98" s="381"/>
      <c r="FCG98" s="392"/>
      <c r="FCH98" s="381"/>
      <c r="FCP98" s="392"/>
      <c r="FCQ98" s="381"/>
      <c r="FCY98" s="392"/>
      <c r="FCZ98" s="381"/>
      <c r="FDH98" s="392"/>
      <c r="FDI98" s="381"/>
      <c r="FDQ98" s="392"/>
      <c r="FDR98" s="381"/>
      <c r="FDZ98" s="392"/>
      <c r="FEA98" s="381"/>
      <c r="FEI98" s="392"/>
      <c r="FEJ98" s="381"/>
      <c r="FER98" s="392"/>
      <c r="FES98" s="381"/>
      <c r="FFA98" s="392"/>
      <c r="FFB98" s="381"/>
      <c r="FFJ98" s="392"/>
      <c r="FFK98" s="381"/>
      <c r="FFS98" s="392"/>
      <c r="FFT98" s="381"/>
      <c r="FGB98" s="392"/>
      <c r="FGC98" s="381"/>
      <c r="FGK98" s="392"/>
      <c r="FGL98" s="381"/>
      <c r="FGT98" s="392"/>
      <c r="FGU98" s="381"/>
      <c r="FHC98" s="392"/>
      <c r="FHD98" s="381"/>
      <c r="FHL98" s="392"/>
      <c r="FHM98" s="381"/>
      <c r="FHU98" s="392"/>
      <c r="FHV98" s="381"/>
      <c r="FID98" s="392"/>
      <c r="FIE98" s="381"/>
      <c r="FIM98" s="392"/>
      <c r="FIN98" s="381"/>
      <c r="FIV98" s="392"/>
      <c r="FIW98" s="381"/>
      <c r="FJE98" s="392"/>
      <c r="FJF98" s="381"/>
      <c r="FJN98" s="392"/>
      <c r="FJO98" s="381"/>
      <c r="FJW98" s="392"/>
      <c r="FJX98" s="381"/>
      <c r="FKF98" s="392"/>
      <c r="FKG98" s="381"/>
      <c r="FKO98" s="392"/>
      <c r="FKP98" s="381"/>
      <c r="FKX98" s="392"/>
      <c r="FKY98" s="381"/>
      <c r="FLG98" s="392"/>
      <c r="FLH98" s="381"/>
      <c r="FLP98" s="392"/>
      <c r="FLQ98" s="381"/>
      <c r="FLY98" s="392"/>
      <c r="FLZ98" s="381"/>
      <c r="FMH98" s="392"/>
      <c r="FMI98" s="381"/>
      <c r="FMQ98" s="392"/>
      <c r="FMR98" s="381"/>
      <c r="FMZ98" s="392"/>
      <c r="FNA98" s="381"/>
      <c r="FNI98" s="392"/>
      <c r="FNJ98" s="381"/>
      <c r="FNR98" s="392"/>
      <c r="FNS98" s="381"/>
      <c r="FOA98" s="392"/>
      <c r="FOB98" s="381"/>
      <c r="FOJ98" s="392"/>
      <c r="FOK98" s="381"/>
      <c r="FOS98" s="392"/>
      <c r="FOT98" s="381"/>
      <c r="FPB98" s="392"/>
      <c r="FPC98" s="381"/>
      <c r="FPK98" s="392"/>
      <c r="FPL98" s="381"/>
      <c r="FPT98" s="392"/>
      <c r="FPU98" s="381"/>
      <c r="FQC98" s="392"/>
      <c r="FQD98" s="381"/>
      <c r="FQL98" s="392"/>
      <c r="FQM98" s="381"/>
      <c r="FQU98" s="392"/>
      <c r="FQV98" s="381"/>
      <c r="FRD98" s="392"/>
      <c r="FRE98" s="381"/>
      <c r="FRM98" s="392"/>
      <c r="FRN98" s="381"/>
      <c r="FRV98" s="392"/>
      <c r="FRW98" s="381"/>
      <c r="FSE98" s="392"/>
      <c r="FSF98" s="381"/>
      <c r="FSN98" s="392"/>
      <c r="FSO98" s="381"/>
      <c r="FSW98" s="392"/>
      <c r="FSX98" s="381"/>
      <c r="FTF98" s="392"/>
      <c r="FTG98" s="381"/>
      <c r="FTO98" s="392"/>
      <c r="FTP98" s="381"/>
      <c r="FTX98" s="392"/>
      <c r="FTY98" s="381"/>
      <c r="FUG98" s="392"/>
      <c r="FUH98" s="381"/>
      <c r="FUP98" s="392"/>
      <c r="FUQ98" s="381"/>
      <c r="FUY98" s="392"/>
      <c r="FUZ98" s="381"/>
      <c r="FVH98" s="392"/>
      <c r="FVI98" s="381"/>
      <c r="FVQ98" s="392"/>
      <c r="FVR98" s="381"/>
      <c r="FVZ98" s="392"/>
      <c r="FWA98" s="381"/>
      <c r="FWI98" s="392"/>
      <c r="FWJ98" s="381"/>
      <c r="FWR98" s="392"/>
      <c r="FWS98" s="381"/>
      <c r="FXA98" s="392"/>
      <c r="FXB98" s="381"/>
      <c r="FXJ98" s="392"/>
      <c r="FXK98" s="381"/>
      <c r="FXS98" s="392"/>
      <c r="FXT98" s="381"/>
      <c r="FYB98" s="392"/>
      <c r="FYC98" s="381"/>
      <c r="FYK98" s="392"/>
      <c r="FYL98" s="381"/>
      <c r="FYT98" s="392"/>
      <c r="FYU98" s="381"/>
      <c r="FZC98" s="392"/>
      <c r="FZD98" s="381"/>
      <c r="FZL98" s="392"/>
      <c r="FZM98" s="381"/>
      <c r="FZU98" s="392"/>
      <c r="FZV98" s="381"/>
      <c r="GAD98" s="392"/>
      <c r="GAE98" s="381"/>
      <c r="GAM98" s="392"/>
      <c r="GAN98" s="381"/>
      <c r="GAV98" s="392"/>
      <c r="GAW98" s="381"/>
      <c r="GBE98" s="392"/>
      <c r="GBF98" s="381"/>
      <c r="GBN98" s="392"/>
      <c r="GBO98" s="381"/>
      <c r="GBW98" s="392"/>
      <c r="GBX98" s="381"/>
      <c r="GCF98" s="392"/>
      <c r="GCG98" s="381"/>
      <c r="GCO98" s="392"/>
      <c r="GCP98" s="381"/>
      <c r="GCX98" s="392"/>
      <c r="GCY98" s="381"/>
      <c r="GDG98" s="392"/>
      <c r="GDH98" s="381"/>
      <c r="GDP98" s="392"/>
      <c r="GDQ98" s="381"/>
      <c r="GDY98" s="392"/>
      <c r="GDZ98" s="381"/>
      <c r="GEH98" s="392"/>
      <c r="GEI98" s="381"/>
      <c r="GEQ98" s="392"/>
      <c r="GER98" s="381"/>
      <c r="GEZ98" s="392"/>
      <c r="GFA98" s="381"/>
      <c r="GFI98" s="392"/>
      <c r="GFJ98" s="381"/>
      <c r="GFR98" s="392"/>
      <c r="GFS98" s="381"/>
      <c r="GGA98" s="392"/>
      <c r="GGB98" s="381"/>
      <c r="GGJ98" s="392"/>
      <c r="GGK98" s="381"/>
      <c r="GGS98" s="392"/>
      <c r="GGT98" s="381"/>
      <c r="GHB98" s="392"/>
      <c r="GHC98" s="381"/>
      <c r="GHK98" s="392"/>
      <c r="GHL98" s="381"/>
      <c r="GHT98" s="392"/>
      <c r="GHU98" s="381"/>
      <c r="GIC98" s="392"/>
      <c r="GID98" s="381"/>
      <c r="GIL98" s="392"/>
      <c r="GIM98" s="381"/>
      <c r="GIU98" s="392"/>
      <c r="GIV98" s="381"/>
      <c r="GJD98" s="392"/>
      <c r="GJE98" s="381"/>
      <c r="GJM98" s="392"/>
      <c r="GJN98" s="381"/>
      <c r="GJV98" s="392"/>
      <c r="GJW98" s="381"/>
      <c r="GKE98" s="392"/>
      <c r="GKF98" s="381"/>
      <c r="GKN98" s="392"/>
      <c r="GKO98" s="381"/>
      <c r="GKW98" s="392"/>
      <c r="GKX98" s="381"/>
      <c r="GLF98" s="392"/>
      <c r="GLG98" s="381"/>
      <c r="GLO98" s="392"/>
      <c r="GLP98" s="381"/>
      <c r="GLX98" s="392"/>
      <c r="GLY98" s="381"/>
      <c r="GMG98" s="392"/>
      <c r="GMH98" s="381"/>
      <c r="GMP98" s="392"/>
      <c r="GMQ98" s="381"/>
      <c r="GMY98" s="392"/>
      <c r="GMZ98" s="381"/>
      <c r="GNH98" s="392"/>
      <c r="GNI98" s="381"/>
      <c r="GNQ98" s="392"/>
      <c r="GNR98" s="381"/>
      <c r="GNZ98" s="392"/>
      <c r="GOA98" s="381"/>
      <c r="GOI98" s="392"/>
      <c r="GOJ98" s="381"/>
      <c r="GOR98" s="392"/>
      <c r="GOS98" s="381"/>
      <c r="GPA98" s="392"/>
      <c r="GPB98" s="381"/>
      <c r="GPJ98" s="392"/>
      <c r="GPK98" s="381"/>
      <c r="GPS98" s="392"/>
      <c r="GPT98" s="381"/>
      <c r="GQB98" s="392"/>
      <c r="GQC98" s="381"/>
      <c r="GQK98" s="392"/>
      <c r="GQL98" s="381"/>
      <c r="GQT98" s="392"/>
      <c r="GQU98" s="381"/>
      <c r="GRC98" s="392"/>
      <c r="GRD98" s="381"/>
      <c r="GRL98" s="392"/>
      <c r="GRM98" s="381"/>
      <c r="GRU98" s="392"/>
      <c r="GRV98" s="381"/>
      <c r="GSD98" s="392"/>
      <c r="GSE98" s="381"/>
      <c r="GSM98" s="392"/>
      <c r="GSN98" s="381"/>
      <c r="GSV98" s="392"/>
      <c r="GSW98" s="381"/>
      <c r="GTE98" s="392"/>
      <c r="GTF98" s="381"/>
      <c r="GTN98" s="392"/>
      <c r="GTO98" s="381"/>
      <c r="GTW98" s="392"/>
      <c r="GTX98" s="381"/>
      <c r="GUF98" s="392"/>
      <c r="GUG98" s="381"/>
      <c r="GUO98" s="392"/>
      <c r="GUP98" s="381"/>
      <c r="GUX98" s="392"/>
      <c r="GUY98" s="381"/>
      <c r="GVG98" s="392"/>
      <c r="GVH98" s="381"/>
      <c r="GVP98" s="392"/>
      <c r="GVQ98" s="381"/>
      <c r="GVY98" s="392"/>
      <c r="GVZ98" s="381"/>
      <c r="GWH98" s="392"/>
      <c r="GWI98" s="381"/>
      <c r="GWQ98" s="392"/>
      <c r="GWR98" s="381"/>
      <c r="GWZ98" s="392"/>
      <c r="GXA98" s="381"/>
      <c r="GXI98" s="392"/>
      <c r="GXJ98" s="381"/>
      <c r="GXR98" s="392"/>
      <c r="GXS98" s="381"/>
      <c r="GYA98" s="392"/>
      <c r="GYB98" s="381"/>
      <c r="GYJ98" s="392"/>
      <c r="GYK98" s="381"/>
      <c r="GYS98" s="392"/>
      <c r="GYT98" s="381"/>
      <c r="GZB98" s="392"/>
      <c r="GZC98" s="381"/>
      <c r="GZK98" s="392"/>
      <c r="GZL98" s="381"/>
      <c r="GZT98" s="392"/>
      <c r="GZU98" s="381"/>
      <c r="HAC98" s="392"/>
      <c r="HAD98" s="381"/>
      <c r="HAL98" s="392"/>
      <c r="HAM98" s="381"/>
      <c r="HAU98" s="392"/>
      <c r="HAV98" s="381"/>
      <c r="HBD98" s="392"/>
      <c r="HBE98" s="381"/>
      <c r="HBM98" s="392"/>
      <c r="HBN98" s="381"/>
      <c r="HBV98" s="392"/>
      <c r="HBW98" s="381"/>
      <c r="HCE98" s="392"/>
      <c r="HCF98" s="381"/>
      <c r="HCN98" s="392"/>
      <c r="HCO98" s="381"/>
      <c r="HCW98" s="392"/>
      <c r="HCX98" s="381"/>
      <c r="HDF98" s="392"/>
      <c r="HDG98" s="381"/>
      <c r="HDO98" s="392"/>
      <c r="HDP98" s="381"/>
      <c r="HDX98" s="392"/>
      <c r="HDY98" s="381"/>
      <c r="HEG98" s="392"/>
      <c r="HEH98" s="381"/>
      <c r="HEP98" s="392"/>
      <c r="HEQ98" s="381"/>
      <c r="HEY98" s="392"/>
      <c r="HEZ98" s="381"/>
      <c r="HFH98" s="392"/>
      <c r="HFI98" s="381"/>
      <c r="HFQ98" s="392"/>
      <c r="HFR98" s="381"/>
      <c r="HFZ98" s="392"/>
      <c r="HGA98" s="381"/>
      <c r="HGI98" s="392"/>
      <c r="HGJ98" s="381"/>
      <c r="HGR98" s="392"/>
      <c r="HGS98" s="381"/>
      <c r="HHA98" s="392"/>
      <c r="HHB98" s="381"/>
      <c r="HHJ98" s="392"/>
      <c r="HHK98" s="381"/>
      <c r="HHS98" s="392"/>
      <c r="HHT98" s="381"/>
      <c r="HIB98" s="392"/>
      <c r="HIC98" s="381"/>
      <c r="HIK98" s="392"/>
      <c r="HIL98" s="381"/>
      <c r="HIT98" s="392"/>
      <c r="HIU98" s="381"/>
      <c r="HJC98" s="392"/>
      <c r="HJD98" s="381"/>
      <c r="HJL98" s="392"/>
      <c r="HJM98" s="381"/>
      <c r="HJU98" s="392"/>
      <c r="HJV98" s="381"/>
      <c r="HKD98" s="392"/>
      <c r="HKE98" s="381"/>
      <c r="HKM98" s="392"/>
      <c r="HKN98" s="381"/>
      <c r="HKV98" s="392"/>
      <c r="HKW98" s="381"/>
      <c r="HLE98" s="392"/>
      <c r="HLF98" s="381"/>
      <c r="HLN98" s="392"/>
      <c r="HLO98" s="381"/>
      <c r="HLW98" s="392"/>
      <c r="HLX98" s="381"/>
      <c r="HMF98" s="392"/>
      <c r="HMG98" s="381"/>
      <c r="HMO98" s="392"/>
      <c r="HMP98" s="381"/>
      <c r="HMX98" s="392"/>
      <c r="HMY98" s="381"/>
      <c r="HNG98" s="392"/>
      <c r="HNH98" s="381"/>
      <c r="HNP98" s="392"/>
      <c r="HNQ98" s="381"/>
      <c r="HNY98" s="392"/>
      <c r="HNZ98" s="381"/>
      <c r="HOH98" s="392"/>
      <c r="HOI98" s="381"/>
      <c r="HOQ98" s="392"/>
      <c r="HOR98" s="381"/>
      <c r="HOZ98" s="392"/>
      <c r="HPA98" s="381"/>
      <c r="HPI98" s="392"/>
      <c r="HPJ98" s="381"/>
      <c r="HPR98" s="392"/>
      <c r="HPS98" s="381"/>
      <c r="HQA98" s="392"/>
      <c r="HQB98" s="381"/>
      <c r="HQJ98" s="392"/>
      <c r="HQK98" s="381"/>
      <c r="HQS98" s="392"/>
      <c r="HQT98" s="381"/>
      <c r="HRB98" s="392"/>
      <c r="HRC98" s="381"/>
      <c r="HRK98" s="392"/>
      <c r="HRL98" s="381"/>
      <c r="HRT98" s="392"/>
      <c r="HRU98" s="381"/>
      <c r="HSC98" s="392"/>
      <c r="HSD98" s="381"/>
      <c r="HSL98" s="392"/>
      <c r="HSM98" s="381"/>
      <c r="HSU98" s="392"/>
      <c r="HSV98" s="381"/>
      <c r="HTD98" s="392"/>
      <c r="HTE98" s="381"/>
      <c r="HTM98" s="392"/>
      <c r="HTN98" s="381"/>
      <c r="HTV98" s="392"/>
      <c r="HTW98" s="381"/>
      <c r="HUE98" s="392"/>
      <c r="HUF98" s="381"/>
      <c r="HUN98" s="392"/>
      <c r="HUO98" s="381"/>
      <c r="HUW98" s="392"/>
      <c r="HUX98" s="381"/>
      <c r="HVF98" s="392"/>
      <c r="HVG98" s="381"/>
      <c r="HVO98" s="392"/>
      <c r="HVP98" s="381"/>
      <c r="HVX98" s="392"/>
      <c r="HVY98" s="381"/>
      <c r="HWG98" s="392"/>
      <c r="HWH98" s="381"/>
      <c r="HWP98" s="392"/>
      <c r="HWQ98" s="381"/>
      <c r="HWY98" s="392"/>
      <c r="HWZ98" s="381"/>
      <c r="HXH98" s="392"/>
      <c r="HXI98" s="381"/>
      <c r="HXQ98" s="392"/>
      <c r="HXR98" s="381"/>
      <c r="HXZ98" s="392"/>
      <c r="HYA98" s="381"/>
      <c r="HYI98" s="392"/>
      <c r="HYJ98" s="381"/>
      <c r="HYR98" s="392"/>
      <c r="HYS98" s="381"/>
      <c r="HZA98" s="392"/>
      <c r="HZB98" s="381"/>
      <c r="HZJ98" s="392"/>
      <c r="HZK98" s="381"/>
      <c r="HZS98" s="392"/>
      <c r="HZT98" s="381"/>
      <c r="IAB98" s="392"/>
      <c r="IAC98" s="381"/>
      <c r="IAK98" s="392"/>
      <c r="IAL98" s="381"/>
      <c r="IAT98" s="392"/>
      <c r="IAU98" s="381"/>
      <c r="IBC98" s="392"/>
      <c r="IBD98" s="381"/>
      <c r="IBL98" s="392"/>
      <c r="IBM98" s="381"/>
      <c r="IBU98" s="392"/>
      <c r="IBV98" s="381"/>
      <c r="ICD98" s="392"/>
      <c r="ICE98" s="381"/>
      <c r="ICM98" s="392"/>
      <c r="ICN98" s="381"/>
      <c r="ICV98" s="392"/>
      <c r="ICW98" s="381"/>
      <c r="IDE98" s="392"/>
      <c r="IDF98" s="381"/>
      <c r="IDN98" s="392"/>
      <c r="IDO98" s="381"/>
      <c r="IDW98" s="392"/>
      <c r="IDX98" s="381"/>
      <c r="IEF98" s="392"/>
      <c r="IEG98" s="381"/>
      <c r="IEO98" s="392"/>
      <c r="IEP98" s="381"/>
      <c r="IEX98" s="392"/>
      <c r="IEY98" s="381"/>
      <c r="IFG98" s="392"/>
      <c r="IFH98" s="381"/>
      <c r="IFP98" s="392"/>
      <c r="IFQ98" s="381"/>
      <c r="IFY98" s="392"/>
      <c r="IFZ98" s="381"/>
      <c r="IGH98" s="392"/>
      <c r="IGI98" s="381"/>
      <c r="IGQ98" s="392"/>
      <c r="IGR98" s="381"/>
      <c r="IGZ98" s="392"/>
      <c r="IHA98" s="381"/>
      <c r="IHI98" s="392"/>
      <c r="IHJ98" s="381"/>
      <c r="IHR98" s="392"/>
      <c r="IHS98" s="381"/>
      <c r="IIA98" s="392"/>
      <c r="IIB98" s="381"/>
      <c r="IIJ98" s="392"/>
      <c r="IIK98" s="381"/>
      <c r="IIS98" s="392"/>
      <c r="IIT98" s="381"/>
      <c r="IJB98" s="392"/>
      <c r="IJC98" s="381"/>
      <c r="IJK98" s="392"/>
      <c r="IJL98" s="381"/>
      <c r="IJT98" s="392"/>
      <c r="IJU98" s="381"/>
      <c r="IKC98" s="392"/>
      <c r="IKD98" s="381"/>
      <c r="IKL98" s="392"/>
      <c r="IKM98" s="381"/>
      <c r="IKU98" s="392"/>
      <c r="IKV98" s="381"/>
      <c r="ILD98" s="392"/>
      <c r="ILE98" s="381"/>
      <c r="ILM98" s="392"/>
      <c r="ILN98" s="381"/>
      <c r="ILV98" s="392"/>
      <c r="ILW98" s="381"/>
      <c r="IME98" s="392"/>
      <c r="IMF98" s="381"/>
      <c r="IMN98" s="392"/>
      <c r="IMO98" s="381"/>
      <c r="IMW98" s="392"/>
      <c r="IMX98" s="381"/>
      <c r="INF98" s="392"/>
      <c r="ING98" s="381"/>
      <c r="INO98" s="392"/>
      <c r="INP98" s="381"/>
      <c r="INX98" s="392"/>
      <c r="INY98" s="381"/>
      <c r="IOG98" s="392"/>
      <c r="IOH98" s="381"/>
      <c r="IOP98" s="392"/>
      <c r="IOQ98" s="381"/>
      <c r="IOY98" s="392"/>
      <c r="IOZ98" s="381"/>
      <c r="IPH98" s="392"/>
      <c r="IPI98" s="381"/>
      <c r="IPQ98" s="392"/>
      <c r="IPR98" s="381"/>
      <c r="IPZ98" s="392"/>
      <c r="IQA98" s="381"/>
      <c r="IQI98" s="392"/>
      <c r="IQJ98" s="381"/>
      <c r="IQR98" s="392"/>
      <c r="IQS98" s="381"/>
      <c r="IRA98" s="392"/>
      <c r="IRB98" s="381"/>
      <c r="IRJ98" s="392"/>
      <c r="IRK98" s="381"/>
      <c r="IRS98" s="392"/>
      <c r="IRT98" s="381"/>
      <c r="ISB98" s="392"/>
      <c r="ISC98" s="381"/>
      <c r="ISK98" s="392"/>
      <c r="ISL98" s="381"/>
      <c r="IST98" s="392"/>
      <c r="ISU98" s="381"/>
      <c r="ITC98" s="392"/>
      <c r="ITD98" s="381"/>
      <c r="ITL98" s="392"/>
      <c r="ITM98" s="381"/>
      <c r="ITU98" s="392"/>
      <c r="ITV98" s="381"/>
      <c r="IUD98" s="392"/>
      <c r="IUE98" s="381"/>
      <c r="IUM98" s="392"/>
      <c r="IUN98" s="381"/>
      <c r="IUV98" s="392"/>
      <c r="IUW98" s="381"/>
      <c r="IVE98" s="392"/>
      <c r="IVF98" s="381"/>
      <c r="IVN98" s="392"/>
      <c r="IVO98" s="381"/>
      <c r="IVW98" s="392"/>
      <c r="IVX98" s="381"/>
      <c r="IWF98" s="392"/>
      <c r="IWG98" s="381"/>
      <c r="IWO98" s="392"/>
      <c r="IWP98" s="381"/>
      <c r="IWX98" s="392"/>
      <c r="IWY98" s="381"/>
      <c r="IXG98" s="392"/>
      <c r="IXH98" s="381"/>
      <c r="IXP98" s="392"/>
      <c r="IXQ98" s="381"/>
      <c r="IXY98" s="392"/>
      <c r="IXZ98" s="381"/>
      <c r="IYH98" s="392"/>
      <c r="IYI98" s="381"/>
      <c r="IYQ98" s="392"/>
      <c r="IYR98" s="381"/>
      <c r="IYZ98" s="392"/>
      <c r="IZA98" s="381"/>
      <c r="IZI98" s="392"/>
      <c r="IZJ98" s="381"/>
      <c r="IZR98" s="392"/>
      <c r="IZS98" s="381"/>
      <c r="JAA98" s="392"/>
      <c r="JAB98" s="381"/>
      <c r="JAJ98" s="392"/>
      <c r="JAK98" s="381"/>
      <c r="JAS98" s="392"/>
      <c r="JAT98" s="381"/>
      <c r="JBB98" s="392"/>
      <c r="JBC98" s="381"/>
      <c r="JBK98" s="392"/>
      <c r="JBL98" s="381"/>
      <c r="JBT98" s="392"/>
      <c r="JBU98" s="381"/>
      <c r="JCC98" s="392"/>
      <c r="JCD98" s="381"/>
      <c r="JCL98" s="392"/>
      <c r="JCM98" s="381"/>
      <c r="JCU98" s="392"/>
      <c r="JCV98" s="381"/>
      <c r="JDD98" s="392"/>
      <c r="JDE98" s="381"/>
      <c r="JDM98" s="392"/>
      <c r="JDN98" s="381"/>
      <c r="JDV98" s="392"/>
      <c r="JDW98" s="381"/>
      <c r="JEE98" s="392"/>
      <c r="JEF98" s="381"/>
      <c r="JEN98" s="392"/>
      <c r="JEO98" s="381"/>
      <c r="JEW98" s="392"/>
      <c r="JEX98" s="381"/>
      <c r="JFF98" s="392"/>
      <c r="JFG98" s="381"/>
      <c r="JFO98" s="392"/>
      <c r="JFP98" s="381"/>
      <c r="JFX98" s="392"/>
      <c r="JFY98" s="381"/>
      <c r="JGG98" s="392"/>
      <c r="JGH98" s="381"/>
      <c r="JGP98" s="392"/>
      <c r="JGQ98" s="381"/>
      <c r="JGY98" s="392"/>
      <c r="JGZ98" s="381"/>
      <c r="JHH98" s="392"/>
      <c r="JHI98" s="381"/>
      <c r="JHQ98" s="392"/>
      <c r="JHR98" s="381"/>
      <c r="JHZ98" s="392"/>
      <c r="JIA98" s="381"/>
      <c r="JII98" s="392"/>
      <c r="JIJ98" s="381"/>
      <c r="JIR98" s="392"/>
      <c r="JIS98" s="381"/>
      <c r="JJA98" s="392"/>
      <c r="JJB98" s="381"/>
      <c r="JJJ98" s="392"/>
      <c r="JJK98" s="381"/>
      <c r="JJS98" s="392"/>
      <c r="JJT98" s="381"/>
      <c r="JKB98" s="392"/>
      <c r="JKC98" s="381"/>
      <c r="JKK98" s="392"/>
      <c r="JKL98" s="381"/>
      <c r="JKT98" s="392"/>
      <c r="JKU98" s="381"/>
      <c r="JLC98" s="392"/>
      <c r="JLD98" s="381"/>
      <c r="JLL98" s="392"/>
      <c r="JLM98" s="381"/>
      <c r="JLU98" s="392"/>
      <c r="JLV98" s="381"/>
      <c r="JMD98" s="392"/>
      <c r="JME98" s="381"/>
      <c r="JMM98" s="392"/>
      <c r="JMN98" s="381"/>
      <c r="JMV98" s="392"/>
      <c r="JMW98" s="381"/>
      <c r="JNE98" s="392"/>
      <c r="JNF98" s="381"/>
      <c r="JNN98" s="392"/>
      <c r="JNO98" s="381"/>
      <c r="JNW98" s="392"/>
      <c r="JNX98" s="381"/>
      <c r="JOF98" s="392"/>
      <c r="JOG98" s="381"/>
      <c r="JOO98" s="392"/>
      <c r="JOP98" s="381"/>
      <c r="JOX98" s="392"/>
      <c r="JOY98" s="381"/>
      <c r="JPG98" s="392"/>
      <c r="JPH98" s="381"/>
      <c r="JPP98" s="392"/>
      <c r="JPQ98" s="381"/>
      <c r="JPY98" s="392"/>
      <c r="JPZ98" s="381"/>
      <c r="JQH98" s="392"/>
      <c r="JQI98" s="381"/>
      <c r="JQQ98" s="392"/>
      <c r="JQR98" s="381"/>
      <c r="JQZ98" s="392"/>
      <c r="JRA98" s="381"/>
      <c r="JRI98" s="392"/>
      <c r="JRJ98" s="381"/>
      <c r="JRR98" s="392"/>
      <c r="JRS98" s="381"/>
      <c r="JSA98" s="392"/>
      <c r="JSB98" s="381"/>
      <c r="JSJ98" s="392"/>
      <c r="JSK98" s="381"/>
      <c r="JSS98" s="392"/>
      <c r="JST98" s="381"/>
      <c r="JTB98" s="392"/>
      <c r="JTC98" s="381"/>
      <c r="JTK98" s="392"/>
      <c r="JTL98" s="381"/>
      <c r="JTT98" s="392"/>
      <c r="JTU98" s="381"/>
      <c r="JUC98" s="392"/>
      <c r="JUD98" s="381"/>
      <c r="JUL98" s="392"/>
      <c r="JUM98" s="381"/>
      <c r="JUU98" s="392"/>
      <c r="JUV98" s="381"/>
      <c r="JVD98" s="392"/>
      <c r="JVE98" s="381"/>
      <c r="JVM98" s="392"/>
      <c r="JVN98" s="381"/>
      <c r="JVV98" s="392"/>
      <c r="JVW98" s="381"/>
      <c r="JWE98" s="392"/>
      <c r="JWF98" s="381"/>
      <c r="JWN98" s="392"/>
      <c r="JWO98" s="381"/>
      <c r="JWW98" s="392"/>
      <c r="JWX98" s="381"/>
      <c r="JXF98" s="392"/>
      <c r="JXG98" s="381"/>
      <c r="JXO98" s="392"/>
      <c r="JXP98" s="381"/>
      <c r="JXX98" s="392"/>
      <c r="JXY98" s="381"/>
      <c r="JYG98" s="392"/>
      <c r="JYH98" s="381"/>
      <c r="JYP98" s="392"/>
      <c r="JYQ98" s="381"/>
      <c r="JYY98" s="392"/>
      <c r="JYZ98" s="381"/>
      <c r="JZH98" s="392"/>
      <c r="JZI98" s="381"/>
      <c r="JZQ98" s="392"/>
      <c r="JZR98" s="381"/>
      <c r="JZZ98" s="392"/>
      <c r="KAA98" s="381"/>
      <c r="KAI98" s="392"/>
      <c r="KAJ98" s="381"/>
      <c r="KAR98" s="392"/>
      <c r="KAS98" s="381"/>
      <c r="KBA98" s="392"/>
      <c r="KBB98" s="381"/>
      <c r="KBJ98" s="392"/>
      <c r="KBK98" s="381"/>
      <c r="KBS98" s="392"/>
      <c r="KBT98" s="381"/>
      <c r="KCB98" s="392"/>
      <c r="KCC98" s="381"/>
      <c r="KCK98" s="392"/>
      <c r="KCL98" s="381"/>
      <c r="KCT98" s="392"/>
      <c r="KCU98" s="381"/>
      <c r="KDC98" s="392"/>
      <c r="KDD98" s="381"/>
      <c r="KDL98" s="392"/>
      <c r="KDM98" s="381"/>
      <c r="KDU98" s="392"/>
      <c r="KDV98" s="381"/>
      <c r="KED98" s="392"/>
      <c r="KEE98" s="381"/>
      <c r="KEM98" s="392"/>
      <c r="KEN98" s="381"/>
      <c r="KEV98" s="392"/>
      <c r="KEW98" s="381"/>
      <c r="KFE98" s="392"/>
      <c r="KFF98" s="381"/>
      <c r="KFN98" s="392"/>
      <c r="KFO98" s="381"/>
      <c r="KFW98" s="392"/>
      <c r="KFX98" s="381"/>
      <c r="KGF98" s="392"/>
      <c r="KGG98" s="381"/>
      <c r="KGO98" s="392"/>
      <c r="KGP98" s="381"/>
      <c r="KGX98" s="392"/>
      <c r="KGY98" s="381"/>
      <c r="KHG98" s="392"/>
      <c r="KHH98" s="381"/>
      <c r="KHP98" s="392"/>
      <c r="KHQ98" s="381"/>
      <c r="KHY98" s="392"/>
      <c r="KHZ98" s="381"/>
      <c r="KIH98" s="392"/>
      <c r="KII98" s="381"/>
      <c r="KIQ98" s="392"/>
      <c r="KIR98" s="381"/>
      <c r="KIZ98" s="392"/>
      <c r="KJA98" s="381"/>
      <c r="KJI98" s="392"/>
      <c r="KJJ98" s="381"/>
      <c r="KJR98" s="392"/>
      <c r="KJS98" s="381"/>
      <c r="KKA98" s="392"/>
      <c r="KKB98" s="381"/>
      <c r="KKJ98" s="392"/>
      <c r="KKK98" s="381"/>
      <c r="KKS98" s="392"/>
      <c r="KKT98" s="381"/>
      <c r="KLB98" s="392"/>
      <c r="KLC98" s="381"/>
      <c r="KLK98" s="392"/>
      <c r="KLL98" s="381"/>
      <c r="KLT98" s="392"/>
      <c r="KLU98" s="381"/>
      <c r="KMC98" s="392"/>
      <c r="KMD98" s="381"/>
      <c r="KML98" s="392"/>
      <c r="KMM98" s="381"/>
      <c r="KMU98" s="392"/>
      <c r="KMV98" s="381"/>
      <c r="KND98" s="392"/>
      <c r="KNE98" s="381"/>
      <c r="KNM98" s="392"/>
      <c r="KNN98" s="381"/>
      <c r="KNV98" s="392"/>
      <c r="KNW98" s="381"/>
      <c r="KOE98" s="392"/>
      <c r="KOF98" s="381"/>
      <c r="KON98" s="392"/>
      <c r="KOO98" s="381"/>
      <c r="KOW98" s="392"/>
      <c r="KOX98" s="381"/>
      <c r="KPF98" s="392"/>
      <c r="KPG98" s="381"/>
      <c r="KPO98" s="392"/>
      <c r="KPP98" s="381"/>
      <c r="KPX98" s="392"/>
      <c r="KPY98" s="381"/>
      <c r="KQG98" s="392"/>
      <c r="KQH98" s="381"/>
      <c r="KQP98" s="392"/>
      <c r="KQQ98" s="381"/>
      <c r="KQY98" s="392"/>
      <c r="KQZ98" s="381"/>
      <c r="KRH98" s="392"/>
      <c r="KRI98" s="381"/>
      <c r="KRQ98" s="392"/>
      <c r="KRR98" s="381"/>
      <c r="KRZ98" s="392"/>
      <c r="KSA98" s="381"/>
      <c r="KSI98" s="392"/>
      <c r="KSJ98" s="381"/>
      <c r="KSR98" s="392"/>
      <c r="KSS98" s="381"/>
      <c r="KTA98" s="392"/>
      <c r="KTB98" s="381"/>
      <c r="KTJ98" s="392"/>
      <c r="KTK98" s="381"/>
      <c r="KTS98" s="392"/>
      <c r="KTT98" s="381"/>
      <c r="KUB98" s="392"/>
      <c r="KUC98" s="381"/>
      <c r="KUK98" s="392"/>
      <c r="KUL98" s="381"/>
      <c r="KUT98" s="392"/>
      <c r="KUU98" s="381"/>
      <c r="KVC98" s="392"/>
      <c r="KVD98" s="381"/>
      <c r="KVL98" s="392"/>
      <c r="KVM98" s="381"/>
      <c r="KVU98" s="392"/>
      <c r="KVV98" s="381"/>
      <c r="KWD98" s="392"/>
      <c r="KWE98" s="381"/>
      <c r="KWM98" s="392"/>
      <c r="KWN98" s="381"/>
      <c r="KWV98" s="392"/>
      <c r="KWW98" s="381"/>
      <c r="KXE98" s="392"/>
      <c r="KXF98" s="381"/>
      <c r="KXN98" s="392"/>
      <c r="KXO98" s="381"/>
      <c r="KXW98" s="392"/>
      <c r="KXX98" s="381"/>
      <c r="KYF98" s="392"/>
      <c r="KYG98" s="381"/>
      <c r="KYO98" s="392"/>
      <c r="KYP98" s="381"/>
      <c r="KYX98" s="392"/>
      <c r="KYY98" s="381"/>
      <c r="KZG98" s="392"/>
      <c r="KZH98" s="381"/>
      <c r="KZP98" s="392"/>
      <c r="KZQ98" s="381"/>
      <c r="KZY98" s="392"/>
      <c r="KZZ98" s="381"/>
      <c r="LAH98" s="392"/>
      <c r="LAI98" s="381"/>
      <c r="LAQ98" s="392"/>
      <c r="LAR98" s="381"/>
      <c r="LAZ98" s="392"/>
      <c r="LBA98" s="381"/>
      <c r="LBI98" s="392"/>
      <c r="LBJ98" s="381"/>
      <c r="LBR98" s="392"/>
      <c r="LBS98" s="381"/>
      <c r="LCA98" s="392"/>
      <c r="LCB98" s="381"/>
      <c r="LCJ98" s="392"/>
      <c r="LCK98" s="381"/>
      <c r="LCS98" s="392"/>
      <c r="LCT98" s="381"/>
      <c r="LDB98" s="392"/>
      <c r="LDC98" s="381"/>
      <c r="LDK98" s="392"/>
      <c r="LDL98" s="381"/>
      <c r="LDT98" s="392"/>
      <c r="LDU98" s="381"/>
      <c r="LEC98" s="392"/>
      <c r="LED98" s="381"/>
      <c r="LEL98" s="392"/>
      <c r="LEM98" s="381"/>
      <c r="LEU98" s="392"/>
      <c r="LEV98" s="381"/>
      <c r="LFD98" s="392"/>
      <c r="LFE98" s="381"/>
      <c r="LFM98" s="392"/>
      <c r="LFN98" s="381"/>
      <c r="LFV98" s="392"/>
      <c r="LFW98" s="381"/>
      <c r="LGE98" s="392"/>
      <c r="LGF98" s="381"/>
      <c r="LGN98" s="392"/>
      <c r="LGO98" s="381"/>
      <c r="LGW98" s="392"/>
      <c r="LGX98" s="381"/>
      <c r="LHF98" s="392"/>
      <c r="LHG98" s="381"/>
      <c r="LHO98" s="392"/>
      <c r="LHP98" s="381"/>
      <c r="LHX98" s="392"/>
      <c r="LHY98" s="381"/>
      <c r="LIG98" s="392"/>
      <c r="LIH98" s="381"/>
      <c r="LIP98" s="392"/>
      <c r="LIQ98" s="381"/>
      <c r="LIY98" s="392"/>
      <c r="LIZ98" s="381"/>
      <c r="LJH98" s="392"/>
      <c r="LJI98" s="381"/>
      <c r="LJQ98" s="392"/>
      <c r="LJR98" s="381"/>
      <c r="LJZ98" s="392"/>
      <c r="LKA98" s="381"/>
      <c r="LKI98" s="392"/>
      <c r="LKJ98" s="381"/>
      <c r="LKR98" s="392"/>
      <c r="LKS98" s="381"/>
      <c r="LLA98" s="392"/>
      <c r="LLB98" s="381"/>
      <c r="LLJ98" s="392"/>
      <c r="LLK98" s="381"/>
      <c r="LLS98" s="392"/>
      <c r="LLT98" s="381"/>
      <c r="LMB98" s="392"/>
      <c r="LMC98" s="381"/>
      <c r="LMK98" s="392"/>
      <c r="LML98" s="381"/>
      <c r="LMT98" s="392"/>
      <c r="LMU98" s="381"/>
      <c r="LNC98" s="392"/>
      <c r="LND98" s="381"/>
      <c r="LNL98" s="392"/>
      <c r="LNM98" s="381"/>
      <c r="LNU98" s="392"/>
      <c r="LNV98" s="381"/>
      <c r="LOD98" s="392"/>
      <c r="LOE98" s="381"/>
      <c r="LOM98" s="392"/>
      <c r="LON98" s="381"/>
      <c r="LOV98" s="392"/>
      <c r="LOW98" s="381"/>
      <c r="LPE98" s="392"/>
      <c r="LPF98" s="381"/>
      <c r="LPN98" s="392"/>
      <c r="LPO98" s="381"/>
      <c r="LPW98" s="392"/>
      <c r="LPX98" s="381"/>
      <c r="LQF98" s="392"/>
      <c r="LQG98" s="381"/>
      <c r="LQO98" s="392"/>
      <c r="LQP98" s="381"/>
      <c r="LQX98" s="392"/>
      <c r="LQY98" s="381"/>
      <c r="LRG98" s="392"/>
      <c r="LRH98" s="381"/>
      <c r="LRP98" s="392"/>
      <c r="LRQ98" s="381"/>
      <c r="LRY98" s="392"/>
      <c r="LRZ98" s="381"/>
      <c r="LSH98" s="392"/>
      <c r="LSI98" s="381"/>
      <c r="LSQ98" s="392"/>
      <c r="LSR98" s="381"/>
      <c r="LSZ98" s="392"/>
      <c r="LTA98" s="381"/>
      <c r="LTI98" s="392"/>
      <c r="LTJ98" s="381"/>
      <c r="LTR98" s="392"/>
      <c r="LTS98" s="381"/>
      <c r="LUA98" s="392"/>
      <c r="LUB98" s="381"/>
      <c r="LUJ98" s="392"/>
      <c r="LUK98" s="381"/>
      <c r="LUS98" s="392"/>
      <c r="LUT98" s="381"/>
      <c r="LVB98" s="392"/>
      <c r="LVC98" s="381"/>
      <c r="LVK98" s="392"/>
      <c r="LVL98" s="381"/>
      <c r="LVT98" s="392"/>
      <c r="LVU98" s="381"/>
      <c r="LWC98" s="392"/>
      <c r="LWD98" s="381"/>
      <c r="LWL98" s="392"/>
      <c r="LWM98" s="381"/>
      <c r="LWU98" s="392"/>
      <c r="LWV98" s="381"/>
      <c r="LXD98" s="392"/>
      <c r="LXE98" s="381"/>
      <c r="LXM98" s="392"/>
      <c r="LXN98" s="381"/>
      <c r="LXV98" s="392"/>
      <c r="LXW98" s="381"/>
      <c r="LYE98" s="392"/>
      <c r="LYF98" s="381"/>
      <c r="LYN98" s="392"/>
      <c r="LYO98" s="381"/>
      <c r="LYW98" s="392"/>
      <c r="LYX98" s="381"/>
      <c r="LZF98" s="392"/>
      <c r="LZG98" s="381"/>
      <c r="LZO98" s="392"/>
      <c r="LZP98" s="381"/>
      <c r="LZX98" s="392"/>
      <c r="LZY98" s="381"/>
      <c r="MAG98" s="392"/>
      <c r="MAH98" s="381"/>
      <c r="MAP98" s="392"/>
      <c r="MAQ98" s="381"/>
      <c r="MAY98" s="392"/>
      <c r="MAZ98" s="381"/>
      <c r="MBH98" s="392"/>
      <c r="MBI98" s="381"/>
      <c r="MBQ98" s="392"/>
      <c r="MBR98" s="381"/>
      <c r="MBZ98" s="392"/>
      <c r="MCA98" s="381"/>
      <c r="MCI98" s="392"/>
      <c r="MCJ98" s="381"/>
      <c r="MCR98" s="392"/>
      <c r="MCS98" s="381"/>
      <c r="MDA98" s="392"/>
      <c r="MDB98" s="381"/>
      <c r="MDJ98" s="392"/>
      <c r="MDK98" s="381"/>
      <c r="MDS98" s="392"/>
      <c r="MDT98" s="381"/>
      <c r="MEB98" s="392"/>
      <c r="MEC98" s="381"/>
      <c r="MEK98" s="392"/>
      <c r="MEL98" s="381"/>
      <c r="MET98" s="392"/>
      <c r="MEU98" s="381"/>
      <c r="MFC98" s="392"/>
      <c r="MFD98" s="381"/>
      <c r="MFL98" s="392"/>
      <c r="MFM98" s="381"/>
      <c r="MFU98" s="392"/>
      <c r="MFV98" s="381"/>
      <c r="MGD98" s="392"/>
      <c r="MGE98" s="381"/>
      <c r="MGM98" s="392"/>
      <c r="MGN98" s="381"/>
      <c r="MGV98" s="392"/>
      <c r="MGW98" s="381"/>
      <c r="MHE98" s="392"/>
      <c r="MHF98" s="381"/>
      <c r="MHN98" s="392"/>
      <c r="MHO98" s="381"/>
      <c r="MHW98" s="392"/>
      <c r="MHX98" s="381"/>
      <c r="MIF98" s="392"/>
      <c r="MIG98" s="381"/>
      <c r="MIO98" s="392"/>
      <c r="MIP98" s="381"/>
      <c r="MIX98" s="392"/>
      <c r="MIY98" s="381"/>
      <c r="MJG98" s="392"/>
      <c r="MJH98" s="381"/>
      <c r="MJP98" s="392"/>
      <c r="MJQ98" s="381"/>
      <c r="MJY98" s="392"/>
      <c r="MJZ98" s="381"/>
      <c r="MKH98" s="392"/>
      <c r="MKI98" s="381"/>
      <c r="MKQ98" s="392"/>
      <c r="MKR98" s="381"/>
      <c r="MKZ98" s="392"/>
      <c r="MLA98" s="381"/>
      <c r="MLI98" s="392"/>
      <c r="MLJ98" s="381"/>
      <c r="MLR98" s="392"/>
      <c r="MLS98" s="381"/>
      <c r="MMA98" s="392"/>
      <c r="MMB98" s="381"/>
      <c r="MMJ98" s="392"/>
      <c r="MMK98" s="381"/>
      <c r="MMS98" s="392"/>
      <c r="MMT98" s="381"/>
      <c r="MNB98" s="392"/>
      <c r="MNC98" s="381"/>
      <c r="MNK98" s="392"/>
      <c r="MNL98" s="381"/>
      <c r="MNT98" s="392"/>
      <c r="MNU98" s="381"/>
      <c r="MOC98" s="392"/>
      <c r="MOD98" s="381"/>
      <c r="MOL98" s="392"/>
      <c r="MOM98" s="381"/>
      <c r="MOU98" s="392"/>
      <c r="MOV98" s="381"/>
      <c r="MPD98" s="392"/>
      <c r="MPE98" s="381"/>
      <c r="MPM98" s="392"/>
      <c r="MPN98" s="381"/>
      <c r="MPV98" s="392"/>
      <c r="MPW98" s="381"/>
      <c r="MQE98" s="392"/>
      <c r="MQF98" s="381"/>
      <c r="MQN98" s="392"/>
      <c r="MQO98" s="381"/>
      <c r="MQW98" s="392"/>
      <c r="MQX98" s="381"/>
      <c r="MRF98" s="392"/>
      <c r="MRG98" s="381"/>
      <c r="MRO98" s="392"/>
      <c r="MRP98" s="381"/>
      <c r="MRX98" s="392"/>
      <c r="MRY98" s="381"/>
      <c r="MSG98" s="392"/>
      <c r="MSH98" s="381"/>
      <c r="MSP98" s="392"/>
      <c r="MSQ98" s="381"/>
      <c r="MSY98" s="392"/>
      <c r="MSZ98" s="381"/>
      <c r="MTH98" s="392"/>
      <c r="MTI98" s="381"/>
      <c r="MTQ98" s="392"/>
      <c r="MTR98" s="381"/>
      <c r="MTZ98" s="392"/>
      <c r="MUA98" s="381"/>
      <c r="MUI98" s="392"/>
      <c r="MUJ98" s="381"/>
      <c r="MUR98" s="392"/>
      <c r="MUS98" s="381"/>
      <c r="MVA98" s="392"/>
      <c r="MVB98" s="381"/>
      <c r="MVJ98" s="392"/>
      <c r="MVK98" s="381"/>
      <c r="MVS98" s="392"/>
      <c r="MVT98" s="381"/>
      <c r="MWB98" s="392"/>
      <c r="MWC98" s="381"/>
      <c r="MWK98" s="392"/>
      <c r="MWL98" s="381"/>
      <c r="MWT98" s="392"/>
      <c r="MWU98" s="381"/>
      <c r="MXC98" s="392"/>
      <c r="MXD98" s="381"/>
      <c r="MXL98" s="392"/>
      <c r="MXM98" s="381"/>
      <c r="MXU98" s="392"/>
      <c r="MXV98" s="381"/>
      <c r="MYD98" s="392"/>
      <c r="MYE98" s="381"/>
      <c r="MYM98" s="392"/>
      <c r="MYN98" s="381"/>
      <c r="MYV98" s="392"/>
      <c r="MYW98" s="381"/>
      <c r="MZE98" s="392"/>
      <c r="MZF98" s="381"/>
      <c r="MZN98" s="392"/>
      <c r="MZO98" s="381"/>
      <c r="MZW98" s="392"/>
      <c r="MZX98" s="381"/>
      <c r="NAF98" s="392"/>
      <c r="NAG98" s="381"/>
      <c r="NAO98" s="392"/>
      <c r="NAP98" s="381"/>
      <c r="NAX98" s="392"/>
      <c r="NAY98" s="381"/>
      <c r="NBG98" s="392"/>
      <c r="NBH98" s="381"/>
      <c r="NBP98" s="392"/>
      <c r="NBQ98" s="381"/>
      <c r="NBY98" s="392"/>
      <c r="NBZ98" s="381"/>
      <c r="NCH98" s="392"/>
      <c r="NCI98" s="381"/>
      <c r="NCQ98" s="392"/>
      <c r="NCR98" s="381"/>
      <c r="NCZ98" s="392"/>
      <c r="NDA98" s="381"/>
      <c r="NDI98" s="392"/>
      <c r="NDJ98" s="381"/>
      <c r="NDR98" s="392"/>
      <c r="NDS98" s="381"/>
      <c r="NEA98" s="392"/>
      <c r="NEB98" s="381"/>
      <c r="NEJ98" s="392"/>
      <c r="NEK98" s="381"/>
      <c r="NES98" s="392"/>
      <c r="NET98" s="381"/>
      <c r="NFB98" s="392"/>
      <c r="NFC98" s="381"/>
      <c r="NFK98" s="392"/>
      <c r="NFL98" s="381"/>
      <c r="NFT98" s="392"/>
      <c r="NFU98" s="381"/>
      <c r="NGC98" s="392"/>
      <c r="NGD98" s="381"/>
      <c r="NGL98" s="392"/>
      <c r="NGM98" s="381"/>
      <c r="NGU98" s="392"/>
      <c r="NGV98" s="381"/>
      <c r="NHD98" s="392"/>
      <c r="NHE98" s="381"/>
      <c r="NHM98" s="392"/>
      <c r="NHN98" s="381"/>
      <c r="NHV98" s="392"/>
      <c r="NHW98" s="381"/>
      <c r="NIE98" s="392"/>
      <c r="NIF98" s="381"/>
      <c r="NIN98" s="392"/>
      <c r="NIO98" s="381"/>
      <c r="NIW98" s="392"/>
      <c r="NIX98" s="381"/>
      <c r="NJF98" s="392"/>
      <c r="NJG98" s="381"/>
      <c r="NJO98" s="392"/>
      <c r="NJP98" s="381"/>
      <c r="NJX98" s="392"/>
      <c r="NJY98" s="381"/>
      <c r="NKG98" s="392"/>
      <c r="NKH98" s="381"/>
      <c r="NKP98" s="392"/>
      <c r="NKQ98" s="381"/>
      <c r="NKY98" s="392"/>
      <c r="NKZ98" s="381"/>
      <c r="NLH98" s="392"/>
      <c r="NLI98" s="381"/>
      <c r="NLQ98" s="392"/>
      <c r="NLR98" s="381"/>
      <c r="NLZ98" s="392"/>
      <c r="NMA98" s="381"/>
      <c r="NMI98" s="392"/>
      <c r="NMJ98" s="381"/>
      <c r="NMR98" s="392"/>
      <c r="NMS98" s="381"/>
      <c r="NNA98" s="392"/>
      <c r="NNB98" s="381"/>
      <c r="NNJ98" s="392"/>
      <c r="NNK98" s="381"/>
      <c r="NNS98" s="392"/>
      <c r="NNT98" s="381"/>
      <c r="NOB98" s="392"/>
      <c r="NOC98" s="381"/>
      <c r="NOK98" s="392"/>
      <c r="NOL98" s="381"/>
      <c r="NOT98" s="392"/>
      <c r="NOU98" s="381"/>
      <c r="NPC98" s="392"/>
      <c r="NPD98" s="381"/>
      <c r="NPL98" s="392"/>
      <c r="NPM98" s="381"/>
      <c r="NPU98" s="392"/>
      <c r="NPV98" s="381"/>
      <c r="NQD98" s="392"/>
      <c r="NQE98" s="381"/>
      <c r="NQM98" s="392"/>
      <c r="NQN98" s="381"/>
      <c r="NQV98" s="392"/>
      <c r="NQW98" s="381"/>
      <c r="NRE98" s="392"/>
      <c r="NRF98" s="381"/>
      <c r="NRN98" s="392"/>
      <c r="NRO98" s="381"/>
      <c r="NRW98" s="392"/>
      <c r="NRX98" s="381"/>
      <c r="NSF98" s="392"/>
      <c r="NSG98" s="381"/>
      <c r="NSO98" s="392"/>
      <c r="NSP98" s="381"/>
      <c r="NSX98" s="392"/>
      <c r="NSY98" s="381"/>
      <c r="NTG98" s="392"/>
      <c r="NTH98" s="381"/>
      <c r="NTP98" s="392"/>
      <c r="NTQ98" s="381"/>
      <c r="NTY98" s="392"/>
      <c r="NTZ98" s="381"/>
      <c r="NUH98" s="392"/>
      <c r="NUI98" s="381"/>
      <c r="NUQ98" s="392"/>
      <c r="NUR98" s="381"/>
      <c r="NUZ98" s="392"/>
      <c r="NVA98" s="381"/>
      <c r="NVI98" s="392"/>
      <c r="NVJ98" s="381"/>
      <c r="NVR98" s="392"/>
      <c r="NVS98" s="381"/>
      <c r="NWA98" s="392"/>
      <c r="NWB98" s="381"/>
      <c r="NWJ98" s="392"/>
      <c r="NWK98" s="381"/>
      <c r="NWS98" s="392"/>
      <c r="NWT98" s="381"/>
      <c r="NXB98" s="392"/>
      <c r="NXC98" s="381"/>
      <c r="NXK98" s="392"/>
      <c r="NXL98" s="381"/>
      <c r="NXT98" s="392"/>
      <c r="NXU98" s="381"/>
      <c r="NYC98" s="392"/>
      <c r="NYD98" s="381"/>
      <c r="NYL98" s="392"/>
      <c r="NYM98" s="381"/>
      <c r="NYU98" s="392"/>
      <c r="NYV98" s="381"/>
      <c r="NZD98" s="392"/>
      <c r="NZE98" s="381"/>
      <c r="NZM98" s="392"/>
      <c r="NZN98" s="381"/>
      <c r="NZV98" s="392"/>
      <c r="NZW98" s="381"/>
      <c r="OAE98" s="392"/>
      <c r="OAF98" s="381"/>
      <c r="OAN98" s="392"/>
      <c r="OAO98" s="381"/>
      <c r="OAW98" s="392"/>
      <c r="OAX98" s="381"/>
      <c r="OBF98" s="392"/>
      <c r="OBG98" s="381"/>
      <c r="OBO98" s="392"/>
      <c r="OBP98" s="381"/>
      <c r="OBX98" s="392"/>
      <c r="OBY98" s="381"/>
      <c r="OCG98" s="392"/>
      <c r="OCH98" s="381"/>
      <c r="OCP98" s="392"/>
      <c r="OCQ98" s="381"/>
      <c r="OCY98" s="392"/>
      <c r="OCZ98" s="381"/>
      <c r="ODH98" s="392"/>
      <c r="ODI98" s="381"/>
      <c r="ODQ98" s="392"/>
      <c r="ODR98" s="381"/>
      <c r="ODZ98" s="392"/>
      <c r="OEA98" s="381"/>
      <c r="OEI98" s="392"/>
      <c r="OEJ98" s="381"/>
      <c r="OER98" s="392"/>
      <c r="OES98" s="381"/>
      <c r="OFA98" s="392"/>
      <c r="OFB98" s="381"/>
      <c r="OFJ98" s="392"/>
      <c r="OFK98" s="381"/>
      <c r="OFS98" s="392"/>
      <c r="OFT98" s="381"/>
      <c r="OGB98" s="392"/>
      <c r="OGC98" s="381"/>
      <c r="OGK98" s="392"/>
      <c r="OGL98" s="381"/>
      <c r="OGT98" s="392"/>
      <c r="OGU98" s="381"/>
      <c r="OHC98" s="392"/>
      <c r="OHD98" s="381"/>
      <c r="OHL98" s="392"/>
      <c r="OHM98" s="381"/>
      <c r="OHU98" s="392"/>
      <c r="OHV98" s="381"/>
      <c r="OID98" s="392"/>
      <c r="OIE98" s="381"/>
      <c r="OIM98" s="392"/>
      <c r="OIN98" s="381"/>
      <c r="OIV98" s="392"/>
      <c r="OIW98" s="381"/>
      <c r="OJE98" s="392"/>
      <c r="OJF98" s="381"/>
      <c r="OJN98" s="392"/>
      <c r="OJO98" s="381"/>
      <c r="OJW98" s="392"/>
      <c r="OJX98" s="381"/>
      <c r="OKF98" s="392"/>
      <c r="OKG98" s="381"/>
      <c r="OKO98" s="392"/>
      <c r="OKP98" s="381"/>
      <c r="OKX98" s="392"/>
      <c r="OKY98" s="381"/>
      <c r="OLG98" s="392"/>
      <c r="OLH98" s="381"/>
      <c r="OLP98" s="392"/>
      <c r="OLQ98" s="381"/>
      <c r="OLY98" s="392"/>
      <c r="OLZ98" s="381"/>
      <c r="OMH98" s="392"/>
      <c r="OMI98" s="381"/>
      <c r="OMQ98" s="392"/>
      <c r="OMR98" s="381"/>
      <c r="OMZ98" s="392"/>
      <c r="ONA98" s="381"/>
      <c r="ONI98" s="392"/>
      <c r="ONJ98" s="381"/>
      <c r="ONR98" s="392"/>
      <c r="ONS98" s="381"/>
      <c r="OOA98" s="392"/>
      <c r="OOB98" s="381"/>
      <c r="OOJ98" s="392"/>
      <c r="OOK98" s="381"/>
      <c r="OOS98" s="392"/>
      <c r="OOT98" s="381"/>
      <c r="OPB98" s="392"/>
      <c r="OPC98" s="381"/>
      <c r="OPK98" s="392"/>
      <c r="OPL98" s="381"/>
      <c r="OPT98" s="392"/>
      <c r="OPU98" s="381"/>
      <c r="OQC98" s="392"/>
      <c r="OQD98" s="381"/>
      <c r="OQL98" s="392"/>
      <c r="OQM98" s="381"/>
      <c r="OQU98" s="392"/>
      <c r="OQV98" s="381"/>
      <c r="ORD98" s="392"/>
      <c r="ORE98" s="381"/>
      <c r="ORM98" s="392"/>
      <c r="ORN98" s="381"/>
      <c r="ORV98" s="392"/>
      <c r="ORW98" s="381"/>
      <c r="OSE98" s="392"/>
      <c r="OSF98" s="381"/>
      <c r="OSN98" s="392"/>
      <c r="OSO98" s="381"/>
      <c r="OSW98" s="392"/>
      <c r="OSX98" s="381"/>
      <c r="OTF98" s="392"/>
      <c r="OTG98" s="381"/>
      <c r="OTO98" s="392"/>
      <c r="OTP98" s="381"/>
      <c r="OTX98" s="392"/>
      <c r="OTY98" s="381"/>
      <c r="OUG98" s="392"/>
      <c r="OUH98" s="381"/>
      <c r="OUP98" s="392"/>
      <c r="OUQ98" s="381"/>
      <c r="OUY98" s="392"/>
      <c r="OUZ98" s="381"/>
      <c r="OVH98" s="392"/>
      <c r="OVI98" s="381"/>
      <c r="OVQ98" s="392"/>
      <c r="OVR98" s="381"/>
      <c r="OVZ98" s="392"/>
      <c r="OWA98" s="381"/>
      <c r="OWI98" s="392"/>
      <c r="OWJ98" s="381"/>
      <c r="OWR98" s="392"/>
      <c r="OWS98" s="381"/>
      <c r="OXA98" s="392"/>
      <c r="OXB98" s="381"/>
      <c r="OXJ98" s="392"/>
      <c r="OXK98" s="381"/>
      <c r="OXS98" s="392"/>
      <c r="OXT98" s="381"/>
      <c r="OYB98" s="392"/>
      <c r="OYC98" s="381"/>
      <c r="OYK98" s="392"/>
      <c r="OYL98" s="381"/>
      <c r="OYT98" s="392"/>
      <c r="OYU98" s="381"/>
      <c r="OZC98" s="392"/>
      <c r="OZD98" s="381"/>
      <c r="OZL98" s="392"/>
      <c r="OZM98" s="381"/>
      <c r="OZU98" s="392"/>
      <c r="OZV98" s="381"/>
      <c r="PAD98" s="392"/>
      <c r="PAE98" s="381"/>
      <c r="PAM98" s="392"/>
      <c r="PAN98" s="381"/>
      <c r="PAV98" s="392"/>
      <c r="PAW98" s="381"/>
      <c r="PBE98" s="392"/>
      <c r="PBF98" s="381"/>
      <c r="PBN98" s="392"/>
      <c r="PBO98" s="381"/>
      <c r="PBW98" s="392"/>
      <c r="PBX98" s="381"/>
      <c r="PCF98" s="392"/>
      <c r="PCG98" s="381"/>
      <c r="PCO98" s="392"/>
      <c r="PCP98" s="381"/>
      <c r="PCX98" s="392"/>
      <c r="PCY98" s="381"/>
      <c r="PDG98" s="392"/>
      <c r="PDH98" s="381"/>
      <c r="PDP98" s="392"/>
      <c r="PDQ98" s="381"/>
      <c r="PDY98" s="392"/>
      <c r="PDZ98" s="381"/>
      <c r="PEH98" s="392"/>
      <c r="PEI98" s="381"/>
      <c r="PEQ98" s="392"/>
      <c r="PER98" s="381"/>
      <c r="PEZ98" s="392"/>
      <c r="PFA98" s="381"/>
      <c r="PFI98" s="392"/>
      <c r="PFJ98" s="381"/>
      <c r="PFR98" s="392"/>
      <c r="PFS98" s="381"/>
      <c r="PGA98" s="392"/>
      <c r="PGB98" s="381"/>
      <c r="PGJ98" s="392"/>
      <c r="PGK98" s="381"/>
      <c r="PGS98" s="392"/>
      <c r="PGT98" s="381"/>
      <c r="PHB98" s="392"/>
      <c r="PHC98" s="381"/>
      <c r="PHK98" s="392"/>
      <c r="PHL98" s="381"/>
      <c r="PHT98" s="392"/>
      <c r="PHU98" s="381"/>
      <c r="PIC98" s="392"/>
      <c r="PID98" s="381"/>
      <c r="PIL98" s="392"/>
      <c r="PIM98" s="381"/>
      <c r="PIU98" s="392"/>
      <c r="PIV98" s="381"/>
      <c r="PJD98" s="392"/>
      <c r="PJE98" s="381"/>
      <c r="PJM98" s="392"/>
      <c r="PJN98" s="381"/>
      <c r="PJV98" s="392"/>
      <c r="PJW98" s="381"/>
      <c r="PKE98" s="392"/>
      <c r="PKF98" s="381"/>
      <c r="PKN98" s="392"/>
      <c r="PKO98" s="381"/>
      <c r="PKW98" s="392"/>
      <c r="PKX98" s="381"/>
      <c r="PLF98" s="392"/>
      <c r="PLG98" s="381"/>
      <c r="PLO98" s="392"/>
      <c r="PLP98" s="381"/>
      <c r="PLX98" s="392"/>
      <c r="PLY98" s="381"/>
      <c r="PMG98" s="392"/>
      <c r="PMH98" s="381"/>
      <c r="PMP98" s="392"/>
      <c r="PMQ98" s="381"/>
      <c r="PMY98" s="392"/>
      <c r="PMZ98" s="381"/>
      <c r="PNH98" s="392"/>
      <c r="PNI98" s="381"/>
      <c r="PNQ98" s="392"/>
      <c r="PNR98" s="381"/>
      <c r="PNZ98" s="392"/>
      <c r="POA98" s="381"/>
      <c r="POI98" s="392"/>
      <c r="POJ98" s="381"/>
      <c r="POR98" s="392"/>
      <c r="POS98" s="381"/>
      <c r="PPA98" s="392"/>
      <c r="PPB98" s="381"/>
      <c r="PPJ98" s="392"/>
      <c r="PPK98" s="381"/>
      <c r="PPS98" s="392"/>
      <c r="PPT98" s="381"/>
      <c r="PQB98" s="392"/>
      <c r="PQC98" s="381"/>
      <c r="PQK98" s="392"/>
      <c r="PQL98" s="381"/>
      <c r="PQT98" s="392"/>
      <c r="PQU98" s="381"/>
      <c r="PRC98" s="392"/>
      <c r="PRD98" s="381"/>
      <c r="PRL98" s="392"/>
      <c r="PRM98" s="381"/>
      <c r="PRU98" s="392"/>
      <c r="PRV98" s="381"/>
      <c r="PSD98" s="392"/>
      <c r="PSE98" s="381"/>
      <c r="PSM98" s="392"/>
      <c r="PSN98" s="381"/>
      <c r="PSV98" s="392"/>
      <c r="PSW98" s="381"/>
      <c r="PTE98" s="392"/>
      <c r="PTF98" s="381"/>
      <c r="PTN98" s="392"/>
      <c r="PTO98" s="381"/>
      <c r="PTW98" s="392"/>
      <c r="PTX98" s="381"/>
      <c r="PUF98" s="392"/>
      <c r="PUG98" s="381"/>
      <c r="PUO98" s="392"/>
      <c r="PUP98" s="381"/>
      <c r="PUX98" s="392"/>
      <c r="PUY98" s="381"/>
      <c r="PVG98" s="392"/>
      <c r="PVH98" s="381"/>
      <c r="PVP98" s="392"/>
      <c r="PVQ98" s="381"/>
      <c r="PVY98" s="392"/>
      <c r="PVZ98" s="381"/>
      <c r="PWH98" s="392"/>
      <c r="PWI98" s="381"/>
      <c r="PWQ98" s="392"/>
      <c r="PWR98" s="381"/>
      <c r="PWZ98" s="392"/>
      <c r="PXA98" s="381"/>
      <c r="PXI98" s="392"/>
      <c r="PXJ98" s="381"/>
      <c r="PXR98" s="392"/>
      <c r="PXS98" s="381"/>
      <c r="PYA98" s="392"/>
      <c r="PYB98" s="381"/>
      <c r="PYJ98" s="392"/>
      <c r="PYK98" s="381"/>
      <c r="PYS98" s="392"/>
      <c r="PYT98" s="381"/>
      <c r="PZB98" s="392"/>
      <c r="PZC98" s="381"/>
      <c r="PZK98" s="392"/>
      <c r="PZL98" s="381"/>
      <c r="PZT98" s="392"/>
      <c r="PZU98" s="381"/>
      <c r="QAC98" s="392"/>
      <c r="QAD98" s="381"/>
      <c r="QAL98" s="392"/>
      <c r="QAM98" s="381"/>
      <c r="QAU98" s="392"/>
      <c r="QAV98" s="381"/>
      <c r="QBD98" s="392"/>
      <c r="QBE98" s="381"/>
      <c r="QBM98" s="392"/>
      <c r="QBN98" s="381"/>
      <c r="QBV98" s="392"/>
      <c r="QBW98" s="381"/>
      <c r="QCE98" s="392"/>
      <c r="QCF98" s="381"/>
      <c r="QCN98" s="392"/>
      <c r="QCO98" s="381"/>
      <c r="QCW98" s="392"/>
      <c r="QCX98" s="381"/>
      <c r="QDF98" s="392"/>
      <c r="QDG98" s="381"/>
      <c r="QDO98" s="392"/>
      <c r="QDP98" s="381"/>
      <c r="QDX98" s="392"/>
      <c r="QDY98" s="381"/>
      <c r="QEG98" s="392"/>
      <c r="QEH98" s="381"/>
      <c r="QEP98" s="392"/>
      <c r="QEQ98" s="381"/>
      <c r="QEY98" s="392"/>
      <c r="QEZ98" s="381"/>
      <c r="QFH98" s="392"/>
      <c r="QFI98" s="381"/>
      <c r="QFQ98" s="392"/>
      <c r="QFR98" s="381"/>
      <c r="QFZ98" s="392"/>
      <c r="QGA98" s="381"/>
      <c r="QGI98" s="392"/>
      <c r="QGJ98" s="381"/>
      <c r="QGR98" s="392"/>
      <c r="QGS98" s="381"/>
      <c r="QHA98" s="392"/>
      <c r="QHB98" s="381"/>
      <c r="QHJ98" s="392"/>
      <c r="QHK98" s="381"/>
      <c r="QHS98" s="392"/>
      <c r="QHT98" s="381"/>
      <c r="QIB98" s="392"/>
      <c r="QIC98" s="381"/>
      <c r="QIK98" s="392"/>
      <c r="QIL98" s="381"/>
      <c r="QIT98" s="392"/>
      <c r="QIU98" s="381"/>
      <c r="QJC98" s="392"/>
      <c r="QJD98" s="381"/>
      <c r="QJL98" s="392"/>
      <c r="QJM98" s="381"/>
      <c r="QJU98" s="392"/>
      <c r="QJV98" s="381"/>
      <c r="QKD98" s="392"/>
      <c r="QKE98" s="381"/>
      <c r="QKM98" s="392"/>
      <c r="QKN98" s="381"/>
      <c r="QKV98" s="392"/>
      <c r="QKW98" s="381"/>
      <c r="QLE98" s="392"/>
      <c r="QLF98" s="381"/>
      <c r="QLN98" s="392"/>
      <c r="QLO98" s="381"/>
      <c r="QLW98" s="392"/>
      <c r="QLX98" s="381"/>
      <c r="QMF98" s="392"/>
      <c r="QMG98" s="381"/>
      <c r="QMO98" s="392"/>
      <c r="QMP98" s="381"/>
      <c r="QMX98" s="392"/>
      <c r="QMY98" s="381"/>
      <c r="QNG98" s="392"/>
      <c r="QNH98" s="381"/>
      <c r="QNP98" s="392"/>
      <c r="QNQ98" s="381"/>
      <c r="QNY98" s="392"/>
      <c r="QNZ98" s="381"/>
      <c r="QOH98" s="392"/>
      <c r="QOI98" s="381"/>
      <c r="QOQ98" s="392"/>
      <c r="QOR98" s="381"/>
      <c r="QOZ98" s="392"/>
      <c r="QPA98" s="381"/>
      <c r="QPI98" s="392"/>
      <c r="QPJ98" s="381"/>
      <c r="QPR98" s="392"/>
      <c r="QPS98" s="381"/>
      <c r="QQA98" s="392"/>
      <c r="QQB98" s="381"/>
      <c r="QQJ98" s="392"/>
      <c r="QQK98" s="381"/>
      <c r="QQS98" s="392"/>
      <c r="QQT98" s="381"/>
      <c r="QRB98" s="392"/>
      <c r="QRC98" s="381"/>
      <c r="QRK98" s="392"/>
      <c r="QRL98" s="381"/>
      <c r="QRT98" s="392"/>
      <c r="QRU98" s="381"/>
      <c r="QSC98" s="392"/>
      <c r="QSD98" s="381"/>
      <c r="QSL98" s="392"/>
      <c r="QSM98" s="381"/>
      <c r="QSU98" s="392"/>
      <c r="QSV98" s="381"/>
      <c r="QTD98" s="392"/>
      <c r="QTE98" s="381"/>
      <c r="QTM98" s="392"/>
      <c r="QTN98" s="381"/>
      <c r="QTV98" s="392"/>
      <c r="QTW98" s="381"/>
      <c r="QUE98" s="392"/>
      <c r="QUF98" s="381"/>
      <c r="QUN98" s="392"/>
      <c r="QUO98" s="381"/>
      <c r="QUW98" s="392"/>
      <c r="QUX98" s="381"/>
      <c r="QVF98" s="392"/>
      <c r="QVG98" s="381"/>
      <c r="QVO98" s="392"/>
      <c r="QVP98" s="381"/>
      <c r="QVX98" s="392"/>
      <c r="QVY98" s="381"/>
      <c r="QWG98" s="392"/>
      <c r="QWH98" s="381"/>
      <c r="QWP98" s="392"/>
      <c r="QWQ98" s="381"/>
      <c r="QWY98" s="392"/>
      <c r="QWZ98" s="381"/>
      <c r="QXH98" s="392"/>
      <c r="QXI98" s="381"/>
      <c r="QXQ98" s="392"/>
      <c r="QXR98" s="381"/>
      <c r="QXZ98" s="392"/>
      <c r="QYA98" s="381"/>
      <c r="QYI98" s="392"/>
      <c r="QYJ98" s="381"/>
      <c r="QYR98" s="392"/>
      <c r="QYS98" s="381"/>
      <c r="QZA98" s="392"/>
      <c r="QZB98" s="381"/>
      <c r="QZJ98" s="392"/>
      <c r="QZK98" s="381"/>
      <c r="QZS98" s="392"/>
      <c r="QZT98" s="381"/>
      <c r="RAB98" s="392"/>
      <c r="RAC98" s="381"/>
      <c r="RAK98" s="392"/>
      <c r="RAL98" s="381"/>
      <c r="RAT98" s="392"/>
      <c r="RAU98" s="381"/>
      <c r="RBC98" s="392"/>
      <c r="RBD98" s="381"/>
      <c r="RBL98" s="392"/>
      <c r="RBM98" s="381"/>
      <c r="RBU98" s="392"/>
      <c r="RBV98" s="381"/>
      <c r="RCD98" s="392"/>
      <c r="RCE98" s="381"/>
      <c r="RCM98" s="392"/>
      <c r="RCN98" s="381"/>
      <c r="RCV98" s="392"/>
      <c r="RCW98" s="381"/>
      <c r="RDE98" s="392"/>
      <c r="RDF98" s="381"/>
      <c r="RDN98" s="392"/>
      <c r="RDO98" s="381"/>
      <c r="RDW98" s="392"/>
      <c r="RDX98" s="381"/>
      <c r="REF98" s="392"/>
      <c r="REG98" s="381"/>
      <c r="REO98" s="392"/>
      <c r="REP98" s="381"/>
      <c r="REX98" s="392"/>
      <c r="REY98" s="381"/>
      <c r="RFG98" s="392"/>
      <c r="RFH98" s="381"/>
      <c r="RFP98" s="392"/>
      <c r="RFQ98" s="381"/>
      <c r="RFY98" s="392"/>
      <c r="RFZ98" s="381"/>
      <c r="RGH98" s="392"/>
      <c r="RGI98" s="381"/>
      <c r="RGQ98" s="392"/>
      <c r="RGR98" s="381"/>
      <c r="RGZ98" s="392"/>
      <c r="RHA98" s="381"/>
      <c r="RHI98" s="392"/>
      <c r="RHJ98" s="381"/>
      <c r="RHR98" s="392"/>
      <c r="RHS98" s="381"/>
      <c r="RIA98" s="392"/>
      <c r="RIB98" s="381"/>
      <c r="RIJ98" s="392"/>
      <c r="RIK98" s="381"/>
      <c r="RIS98" s="392"/>
      <c r="RIT98" s="381"/>
      <c r="RJB98" s="392"/>
      <c r="RJC98" s="381"/>
      <c r="RJK98" s="392"/>
      <c r="RJL98" s="381"/>
      <c r="RJT98" s="392"/>
      <c r="RJU98" s="381"/>
      <c r="RKC98" s="392"/>
      <c r="RKD98" s="381"/>
      <c r="RKL98" s="392"/>
      <c r="RKM98" s="381"/>
      <c r="RKU98" s="392"/>
      <c r="RKV98" s="381"/>
      <c r="RLD98" s="392"/>
      <c r="RLE98" s="381"/>
      <c r="RLM98" s="392"/>
      <c r="RLN98" s="381"/>
      <c r="RLV98" s="392"/>
      <c r="RLW98" s="381"/>
      <c r="RME98" s="392"/>
      <c r="RMF98" s="381"/>
      <c r="RMN98" s="392"/>
      <c r="RMO98" s="381"/>
      <c r="RMW98" s="392"/>
      <c r="RMX98" s="381"/>
      <c r="RNF98" s="392"/>
      <c r="RNG98" s="381"/>
      <c r="RNO98" s="392"/>
      <c r="RNP98" s="381"/>
      <c r="RNX98" s="392"/>
      <c r="RNY98" s="381"/>
      <c r="ROG98" s="392"/>
      <c r="ROH98" s="381"/>
      <c r="ROP98" s="392"/>
      <c r="ROQ98" s="381"/>
      <c r="ROY98" s="392"/>
      <c r="ROZ98" s="381"/>
      <c r="RPH98" s="392"/>
      <c r="RPI98" s="381"/>
      <c r="RPQ98" s="392"/>
      <c r="RPR98" s="381"/>
      <c r="RPZ98" s="392"/>
      <c r="RQA98" s="381"/>
      <c r="RQI98" s="392"/>
      <c r="RQJ98" s="381"/>
      <c r="RQR98" s="392"/>
      <c r="RQS98" s="381"/>
      <c r="RRA98" s="392"/>
      <c r="RRB98" s="381"/>
      <c r="RRJ98" s="392"/>
      <c r="RRK98" s="381"/>
      <c r="RRS98" s="392"/>
      <c r="RRT98" s="381"/>
      <c r="RSB98" s="392"/>
      <c r="RSC98" s="381"/>
      <c r="RSK98" s="392"/>
      <c r="RSL98" s="381"/>
      <c r="RST98" s="392"/>
      <c r="RSU98" s="381"/>
      <c r="RTC98" s="392"/>
      <c r="RTD98" s="381"/>
      <c r="RTL98" s="392"/>
      <c r="RTM98" s="381"/>
      <c r="RTU98" s="392"/>
      <c r="RTV98" s="381"/>
      <c r="RUD98" s="392"/>
      <c r="RUE98" s="381"/>
      <c r="RUM98" s="392"/>
      <c r="RUN98" s="381"/>
      <c r="RUV98" s="392"/>
      <c r="RUW98" s="381"/>
      <c r="RVE98" s="392"/>
      <c r="RVF98" s="381"/>
      <c r="RVN98" s="392"/>
      <c r="RVO98" s="381"/>
      <c r="RVW98" s="392"/>
      <c r="RVX98" s="381"/>
      <c r="RWF98" s="392"/>
      <c r="RWG98" s="381"/>
      <c r="RWO98" s="392"/>
      <c r="RWP98" s="381"/>
      <c r="RWX98" s="392"/>
      <c r="RWY98" s="381"/>
      <c r="RXG98" s="392"/>
      <c r="RXH98" s="381"/>
      <c r="RXP98" s="392"/>
      <c r="RXQ98" s="381"/>
      <c r="RXY98" s="392"/>
      <c r="RXZ98" s="381"/>
      <c r="RYH98" s="392"/>
      <c r="RYI98" s="381"/>
      <c r="RYQ98" s="392"/>
      <c r="RYR98" s="381"/>
      <c r="RYZ98" s="392"/>
      <c r="RZA98" s="381"/>
      <c r="RZI98" s="392"/>
      <c r="RZJ98" s="381"/>
      <c r="RZR98" s="392"/>
      <c r="RZS98" s="381"/>
      <c r="SAA98" s="392"/>
      <c r="SAB98" s="381"/>
      <c r="SAJ98" s="392"/>
      <c r="SAK98" s="381"/>
      <c r="SAS98" s="392"/>
      <c r="SAT98" s="381"/>
      <c r="SBB98" s="392"/>
      <c r="SBC98" s="381"/>
      <c r="SBK98" s="392"/>
      <c r="SBL98" s="381"/>
      <c r="SBT98" s="392"/>
      <c r="SBU98" s="381"/>
      <c r="SCC98" s="392"/>
      <c r="SCD98" s="381"/>
      <c r="SCL98" s="392"/>
      <c r="SCM98" s="381"/>
      <c r="SCU98" s="392"/>
      <c r="SCV98" s="381"/>
      <c r="SDD98" s="392"/>
      <c r="SDE98" s="381"/>
      <c r="SDM98" s="392"/>
      <c r="SDN98" s="381"/>
      <c r="SDV98" s="392"/>
      <c r="SDW98" s="381"/>
      <c r="SEE98" s="392"/>
      <c r="SEF98" s="381"/>
      <c r="SEN98" s="392"/>
      <c r="SEO98" s="381"/>
      <c r="SEW98" s="392"/>
      <c r="SEX98" s="381"/>
      <c r="SFF98" s="392"/>
      <c r="SFG98" s="381"/>
      <c r="SFO98" s="392"/>
      <c r="SFP98" s="381"/>
      <c r="SFX98" s="392"/>
      <c r="SFY98" s="381"/>
      <c r="SGG98" s="392"/>
      <c r="SGH98" s="381"/>
      <c r="SGP98" s="392"/>
      <c r="SGQ98" s="381"/>
      <c r="SGY98" s="392"/>
      <c r="SGZ98" s="381"/>
      <c r="SHH98" s="392"/>
      <c r="SHI98" s="381"/>
      <c r="SHQ98" s="392"/>
      <c r="SHR98" s="381"/>
      <c r="SHZ98" s="392"/>
      <c r="SIA98" s="381"/>
      <c r="SII98" s="392"/>
      <c r="SIJ98" s="381"/>
      <c r="SIR98" s="392"/>
      <c r="SIS98" s="381"/>
      <c r="SJA98" s="392"/>
      <c r="SJB98" s="381"/>
      <c r="SJJ98" s="392"/>
      <c r="SJK98" s="381"/>
      <c r="SJS98" s="392"/>
      <c r="SJT98" s="381"/>
      <c r="SKB98" s="392"/>
      <c r="SKC98" s="381"/>
      <c r="SKK98" s="392"/>
      <c r="SKL98" s="381"/>
      <c r="SKT98" s="392"/>
      <c r="SKU98" s="381"/>
      <c r="SLC98" s="392"/>
      <c r="SLD98" s="381"/>
      <c r="SLL98" s="392"/>
      <c r="SLM98" s="381"/>
      <c r="SLU98" s="392"/>
      <c r="SLV98" s="381"/>
      <c r="SMD98" s="392"/>
      <c r="SME98" s="381"/>
      <c r="SMM98" s="392"/>
      <c r="SMN98" s="381"/>
      <c r="SMV98" s="392"/>
      <c r="SMW98" s="381"/>
      <c r="SNE98" s="392"/>
      <c r="SNF98" s="381"/>
      <c r="SNN98" s="392"/>
      <c r="SNO98" s="381"/>
      <c r="SNW98" s="392"/>
      <c r="SNX98" s="381"/>
      <c r="SOF98" s="392"/>
      <c r="SOG98" s="381"/>
      <c r="SOO98" s="392"/>
      <c r="SOP98" s="381"/>
      <c r="SOX98" s="392"/>
      <c r="SOY98" s="381"/>
      <c r="SPG98" s="392"/>
      <c r="SPH98" s="381"/>
      <c r="SPP98" s="392"/>
      <c r="SPQ98" s="381"/>
      <c r="SPY98" s="392"/>
      <c r="SPZ98" s="381"/>
      <c r="SQH98" s="392"/>
      <c r="SQI98" s="381"/>
      <c r="SQQ98" s="392"/>
      <c r="SQR98" s="381"/>
      <c r="SQZ98" s="392"/>
      <c r="SRA98" s="381"/>
      <c r="SRI98" s="392"/>
      <c r="SRJ98" s="381"/>
      <c r="SRR98" s="392"/>
      <c r="SRS98" s="381"/>
      <c r="SSA98" s="392"/>
      <c r="SSB98" s="381"/>
      <c r="SSJ98" s="392"/>
      <c r="SSK98" s="381"/>
      <c r="SSS98" s="392"/>
      <c r="SST98" s="381"/>
      <c r="STB98" s="392"/>
      <c r="STC98" s="381"/>
      <c r="STK98" s="392"/>
      <c r="STL98" s="381"/>
      <c r="STT98" s="392"/>
      <c r="STU98" s="381"/>
      <c r="SUC98" s="392"/>
      <c r="SUD98" s="381"/>
      <c r="SUL98" s="392"/>
      <c r="SUM98" s="381"/>
      <c r="SUU98" s="392"/>
      <c r="SUV98" s="381"/>
      <c r="SVD98" s="392"/>
      <c r="SVE98" s="381"/>
      <c r="SVM98" s="392"/>
      <c r="SVN98" s="381"/>
      <c r="SVV98" s="392"/>
      <c r="SVW98" s="381"/>
      <c r="SWE98" s="392"/>
      <c r="SWF98" s="381"/>
      <c r="SWN98" s="392"/>
      <c r="SWO98" s="381"/>
      <c r="SWW98" s="392"/>
      <c r="SWX98" s="381"/>
      <c r="SXF98" s="392"/>
      <c r="SXG98" s="381"/>
      <c r="SXO98" s="392"/>
      <c r="SXP98" s="381"/>
      <c r="SXX98" s="392"/>
      <c r="SXY98" s="381"/>
      <c r="SYG98" s="392"/>
      <c r="SYH98" s="381"/>
      <c r="SYP98" s="392"/>
      <c r="SYQ98" s="381"/>
      <c r="SYY98" s="392"/>
      <c r="SYZ98" s="381"/>
      <c r="SZH98" s="392"/>
      <c r="SZI98" s="381"/>
      <c r="SZQ98" s="392"/>
      <c r="SZR98" s="381"/>
      <c r="SZZ98" s="392"/>
      <c r="TAA98" s="381"/>
      <c r="TAI98" s="392"/>
      <c r="TAJ98" s="381"/>
      <c r="TAR98" s="392"/>
      <c r="TAS98" s="381"/>
      <c r="TBA98" s="392"/>
      <c r="TBB98" s="381"/>
      <c r="TBJ98" s="392"/>
      <c r="TBK98" s="381"/>
      <c r="TBS98" s="392"/>
      <c r="TBT98" s="381"/>
      <c r="TCB98" s="392"/>
      <c r="TCC98" s="381"/>
      <c r="TCK98" s="392"/>
      <c r="TCL98" s="381"/>
      <c r="TCT98" s="392"/>
      <c r="TCU98" s="381"/>
      <c r="TDC98" s="392"/>
      <c r="TDD98" s="381"/>
      <c r="TDL98" s="392"/>
      <c r="TDM98" s="381"/>
      <c r="TDU98" s="392"/>
      <c r="TDV98" s="381"/>
      <c r="TED98" s="392"/>
      <c r="TEE98" s="381"/>
      <c r="TEM98" s="392"/>
      <c r="TEN98" s="381"/>
      <c r="TEV98" s="392"/>
      <c r="TEW98" s="381"/>
      <c r="TFE98" s="392"/>
      <c r="TFF98" s="381"/>
      <c r="TFN98" s="392"/>
      <c r="TFO98" s="381"/>
      <c r="TFW98" s="392"/>
      <c r="TFX98" s="381"/>
      <c r="TGF98" s="392"/>
      <c r="TGG98" s="381"/>
      <c r="TGO98" s="392"/>
      <c r="TGP98" s="381"/>
      <c r="TGX98" s="392"/>
      <c r="TGY98" s="381"/>
      <c r="THG98" s="392"/>
      <c r="THH98" s="381"/>
      <c r="THP98" s="392"/>
      <c r="THQ98" s="381"/>
      <c r="THY98" s="392"/>
      <c r="THZ98" s="381"/>
      <c r="TIH98" s="392"/>
      <c r="TII98" s="381"/>
      <c r="TIQ98" s="392"/>
      <c r="TIR98" s="381"/>
      <c r="TIZ98" s="392"/>
      <c r="TJA98" s="381"/>
      <c r="TJI98" s="392"/>
      <c r="TJJ98" s="381"/>
      <c r="TJR98" s="392"/>
      <c r="TJS98" s="381"/>
      <c r="TKA98" s="392"/>
      <c r="TKB98" s="381"/>
      <c r="TKJ98" s="392"/>
      <c r="TKK98" s="381"/>
      <c r="TKS98" s="392"/>
      <c r="TKT98" s="381"/>
      <c r="TLB98" s="392"/>
      <c r="TLC98" s="381"/>
      <c r="TLK98" s="392"/>
      <c r="TLL98" s="381"/>
      <c r="TLT98" s="392"/>
      <c r="TLU98" s="381"/>
      <c r="TMC98" s="392"/>
      <c r="TMD98" s="381"/>
      <c r="TML98" s="392"/>
      <c r="TMM98" s="381"/>
      <c r="TMU98" s="392"/>
      <c r="TMV98" s="381"/>
      <c r="TND98" s="392"/>
      <c r="TNE98" s="381"/>
      <c r="TNM98" s="392"/>
      <c r="TNN98" s="381"/>
      <c r="TNV98" s="392"/>
      <c r="TNW98" s="381"/>
      <c r="TOE98" s="392"/>
      <c r="TOF98" s="381"/>
      <c r="TON98" s="392"/>
      <c r="TOO98" s="381"/>
      <c r="TOW98" s="392"/>
      <c r="TOX98" s="381"/>
      <c r="TPF98" s="392"/>
      <c r="TPG98" s="381"/>
      <c r="TPO98" s="392"/>
      <c r="TPP98" s="381"/>
      <c r="TPX98" s="392"/>
      <c r="TPY98" s="381"/>
      <c r="TQG98" s="392"/>
      <c r="TQH98" s="381"/>
      <c r="TQP98" s="392"/>
      <c r="TQQ98" s="381"/>
      <c r="TQY98" s="392"/>
      <c r="TQZ98" s="381"/>
      <c r="TRH98" s="392"/>
      <c r="TRI98" s="381"/>
      <c r="TRQ98" s="392"/>
      <c r="TRR98" s="381"/>
      <c r="TRZ98" s="392"/>
      <c r="TSA98" s="381"/>
      <c r="TSI98" s="392"/>
      <c r="TSJ98" s="381"/>
      <c r="TSR98" s="392"/>
      <c r="TSS98" s="381"/>
      <c r="TTA98" s="392"/>
      <c r="TTB98" s="381"/>
      <c r="TTJ98" s="392"/>
      <c r="TTK98" s="381"/>
      <c r="TTS98" s="392"/>
      <c r="TTT98" s="381"/>
      <c r="TUB98" s="392"/>
      <c r="TUC98" s="381"/>
      <c r="TUK98" s="392"/>
      <c r="TUL98" s="381"/>
      <c r="TUT98" s="392"/>
      <c r="TUU98" s="381"/>
      <c r="TVC98" s="392"/>
      <c r="TVD98" s="381"/>
      <c r="TVL98" s="392"/>
      <c r="TVM98" s="381"/>
      <c r="TVU98" s="392"/>
      <c r="TVV98" s="381"/>
      <c r="TWD98" s="392"/>
      <c r="TWE98" s="381"/>
      <c r="TWM98" s="392"/>
      <c r="TWN98" s="381"/>
      <c r="TWV98" s="392"/>
      <c r="TWW98" s="381"/>
      <c r="TXE98" s="392"/>
      <c r="TXF98" s="381"/>
      <c r="TXN98" s="392"/>
      <c r="TXO98" s="381"/>
      <c r="TXW98" s="392"/>
      <c r="TXX98" s="381"/>
      <c r="TYF98" s="392"/>
      <c r="TYG98" s="381"/>
      <c r="TYO98" s="392"/>
      <c r="TYP98" s="381"/>
      <c r="TYX98" s="392"/>
      <c r="TYY98" s="381"/>
      <c r="TZG98" s="392"/>
      <c r="TZH98" s="381"/>
      <c r="TZP98" s="392"/>
      <c r="TZQ98" s="381"/>
      <c r="TZY98" s="392"/>
      <c r="TZZ98" s="381"/>
      <c r="UAH98" s="392"/>
      <c r="UAI98" s="381"/>
      <c r="UAQ98" s="392"/>
      <c r="UAR98" s="381"/>
      <c r="UAZ98" s="392"/>
      <c r="UBA98" s="381"/>
      <c r="UBI98" s="392"/>
      <c r="UBJ98" s="381"/>
      <c r="UBR98" s="392"/>
      <c r="UBS98" s="381"/>
      <c r="UCA98" s="392"/>
      <c r="UCB98" s="381"/>
      <c r="UCJ98" s="392"/>
      <c r="UCK98" s="381"/>
      <c r="UCS98" s="392"/>
      <c r="UCT98" s="381"/>
      <c r="UDB98" s="392"/>
      <c r="UDC98" s="381"/>
      <c r="UDK98" s="392"/>
      <c r="UDL98" s="381"/>
      <c r="UDT98" s="392"/>
      <c r="UDU98" s="381"/>
      <c r="UEC98" s="392"/>
      <c r="UED98" s="381"/>
      <c r="UEL98" s="392"/>
      <c r="UEM98" s="381"/>
      <c r="UEU98" s="392"/>
      <c r="UEV98" s="381"/>
      <c r="UFD98" s="392"/>
      <c r="UFE98" s="381"/>
      <c r="UFM98" s="392"/>
      <c r="UFN98" s="381"/>
      <c r="UFV98" s="392"/>
      <c r="UFW98" s="381"/>
      <c r="UGE98" s="392"/>
      <c r="UGF98" s="381"/>
      <c r="UGN98" s="392"/>
      <c r="UGO98" s="381"/>
      <c r="UGW98" s="392"/>
      <c r="UGX98" s="381"/>
      <c r="UHF98" s="392"/>
      <c r="UHG98" s="381"/>
      <c r="UHO98" s="392"/>
      <c r="UHP98" s="381"/>
      <c r="UHX98" s="392"/>
      <c r="UHY98" s="381"/>
      <c r="UIG98" s="392"/>
      <c r="UIH98" s="381"/>
      <c r="UIP98" s="392"/>
      <c r="UIQ98" s="381"/>
      <c r="UIY98" s="392"/>
      <c r="UIZ98" s="381"/>
      <c r="UJH98" s="392"/>
      <c r="UJI98" s="381"/>
      <c r="UJQ98" s="392"/>
      <c r="UJR98" s="381"/>
      <c r="UJZ98" s="392"/>
      <c r="UKA98" s="381"/>
      <c r="UKI98" s="392"/>
      <c r="UKJ98" s="381"/>
      <c r="UKR98" s="392"/>
      <c r="UKS98" s="381"/>
      <c r="ULA98" s="392"/>
      <c r="ULB98" s="381"/>
      <c r="ULJ98" s="392"/>
      <c r="ULK98" s="381"/>
      <c r="ULS98" s="392"/>
      <c r="ULT98" s="381"/>
      <c r="UMB98" s="392"/>
      <c r="UMC98" s="381"/>
      <c r="UMK98" s="392"/>
      <c r="UML98" s="381"/>
      <c r="UMT98" s="392"/>
      <c r="UMU98" s="381"/>
      <c r="UNC98" s="392"/>
      <c r="UND98" s="381"/>
      <c r="UNL98" s="392"/>
      <c r="UNM98" s="381"/>
      <c r="UNU98" s="392"/>
      <c r="UNV98" s="381"/>
      <c r="UOD98" s="392"/>
      <c r="UOE98" s="381"/>
      <c r="UOM98" s="392"/>
      <c r="UON98" s="381"/>
      <c r="UOV98" s="392"/>
      <c r="UOW98" s="381"/>
      <c r="UPE98" s="392"/>
      <c r="UPF98" s="381"/>
      <c r="UPN98" s="392"/>
      <c r="UPO98" s="381"/>
      <c r="UPW98" s="392"/>
      <c r="UPX98" s="381"/>
      <c r="UQF98" s="392"/>
      <c r="UQG98" s="381"/>
      <c r="UQO98" s="392"/>
      <c r="UQP98" s="381"/>
      <c r="UQX98" s="392"/>
      <c r="UQY98" s="381"/>
      <c r="URG98" s="392"/>
      <c r="URH98" s="381"/>
      <c r="URP98" s="392"/>
      <c r="URQ98" s="381"/>
      <c r="URY98" s="392"/>
      <c r="URZ98" s="381"/>
      <c r="USH98" s="392"/>
      <c r="USI98" s="381"/>
      <c r="USQ98" s="392"/>
      <c r="USR98" s="381"/>
      <c r="USZ98" s="392"/>
      <c r="UTA98" s="381"/>
      <c r="UTI98" s="392"/>
      <c r="UTJ98" s="381"/>
      <c r="UTR98" s="392"/>
      <c r="UTS98" s="381"/>
      <c r="UUA98" s="392"/>
      <c r="UUB98" s="381"/>
      <c r="UUJ98" s="392"/>
      <c r="UUK98" s="381"/>
      <c r="UUS98" s="392"/>
      <c r="UUT98" s="381"/>
      <c r="UVB98" s="392"/>
      <c r="UVC98" s="381"/>
      <c r="UVK98" s="392"/>
      <c r="UVL98" s="381"/>
      <c r="UVT98" s="392"/>
      <c r="UVU98" s="381"/>
      <c r="UWC98" s="392"/>
      <c r="UWD98" s="381"/>
      <c r="UWL98" s="392"/>
      <c r="UWM98" s="381"/>
      <c r="UWU98" s="392"/>
      <c r="UWV98" s="381"/>
      <c r="UXD98" s="392"/>
      <c r="UXE98" s="381"/>
      <c r="UXM98" s="392"/>
      <c r="UXN98" s="381"/>
      <c r="UXV98" s="392"/>
      <c r="UXW98" s="381"/>
      <c r="UYE98" s="392"/>
      <c r="UYF98" s="381"/>
      <c r="UYN98" s="392"/>
      <c r="UYO98" s="381"/>
      <c r="UYW98" s="392"/>
      <c r="UYX98" s="381"/>
      <c r="UZF98" s="392"/>
      <c r="UZG98" s="381"/>
      <c r="UZO98" s="392"/>
      <c r="UZP98" s="381"/>
      <c r="UZX98" s="392"/>
      <c r="UZY98" s="381"/>
      <c r="VAG98" s="392"/>
      <c r="VAH98" s="381"/>
      <c r="VAP98" s="392"/>
      <c r="VAQ98" s="381"/>
      <c r="VAY98" s="392"/>
      <c r="VAZ98" s="381"/>
      <c r="VBH98" s="392"/>
      <c r="VBI98" s="381"/>
      <c r="VBQ98" s="392"/>
      <c r="VBR98" s="381"/>
      <c r="VBZ98" s="392"/>
      <c r="VCA98" s="381"/>
      <c r="VCI98" s="392"/>
      <c r="VCJ98" s="381"/>
      <c r="VCR98" s="392"/>
      <c r="VCS98" s="381"/>
      <c r="VDA98" s="392"/>
      <c r="VDB98" s="381"/>
      <c r="VDJ98" s="392"/>
      <c r="VDK98" s="381"/>
      <c r="VDS98" s="392"/>
      <c r="VDT98" s="381"/>
      <c r="VEB98" s="392"/>
      <c r="VEC98" s="381"/>
      <c r="VEK98" s="392"/>
      <c r="VEL98" s="381"/>
      <c r="VET98" s="392"/>
      <c r="VEU98" s="381"/>
      <c r="VFC98" s="392"/>
      <c r="VFD98" s="381"/>
      <c r="VFL98" s="392"/>
      <c r="VFM98" s="381"/>
      <c r="VFU98" s="392"/>
      <c r="VFV98" s="381"/>
      <c r="VGD98" s="392"/>
      <c r="VGE98" s="381"/>
      <c r="VGM98" s="392"/>
      <c r="VGN98" s="381"/>
      <c r="VGV98" s="392"/>
      <c r="VGW98" s="381"/>
      <c r="VHE98" s="392"/>
      <c r="VHF98" s="381"/>
      <c r="VHN98" s="392"/>
      <c r="VHO98" s="381"/>
      <c r="VHW98" s="392"/>
      <c r="VHX98" s="381"/>
      <c r="VIF98" s="392"/>
      <c r="VIG98" s="381"/>
      <c r="VIO98" s="392"/>
      <c r="VIP98" s="381"/>
      <c r="VIX98" s="392"/>
      <c r="VIY98" s="381"/>
      <c r="VJG98" s="392"/>
      <c r="VJH98" s="381"/>
      <c r="VJP98" s="392"/>
      <c r="VJQ98" s="381"/>
      <c r="VJY98" s="392"/>
      <c r="VJZ98" s="381"/>
      <c r="VKH98" s="392"/>
      <c r="VKI98" s="381"/>
      <c r="VKQ98" s="392"/>
      <c r="VKR98" s="381"/>
      <c r="VKZ98" s="392"/>
      <c r="VLA98" s="381"/>
      <c r="VLI98" s="392"/>
      <c r="VLJ98" s="381"/>
      <c r="VLR98" s="392"/>
      <c r="VLS98" s="381"/>
      <c r="VMA98" s="392"/>
      <c r="VMB98" s="381"/>
      <c r="VMJ98" s="392"/>
      <c r="VMK98" s="381"/>
      <c r="VMS98" s="392"/>
      <c r="VMT98" s="381"/>
      <c r="VNB98" s="392"/>
      <c r="VNC98" s="381"/>
      <c r="VNK98" s="392"/>
      <c r="VNL98" s="381"/>
      <c r="VNT98" s="392"/>
      <c r="VNU98" s="381"/>
      <c r="VOC98" s="392"/>
      <c r="VOD98" s="381"/>
      <c r="VOL98" s="392"/>
      <c r="VOM98" s="381"/>
      <c r="VOU98" s="392"/>
      <c r="VOV98" s="381"/>
      <c r="VPD98" s="392"/>
      <c r="VPE98" s="381"/>
      <c r="VPM98" s="392"/>
      <c r="VPN98" s="381"/>
      <c r="VPV98" s="392"/>
      <c r="VPW98" s="381"/>
      <c r="VQE98" s="392"/>
      <c r="VQF98" s="381"/>
      <c r="VQN98" s="392"/>
      <c r="VQO98" s="381"/>
      <c r="VQW98" s="392"/>
      <c r="VQX98" s="381"/>
      <c r="VRF98" s="392"/>
      <c r="VRG98" s="381"/>
      <c r="VRO98" s="392"/>
      <c r="VRP98" s="381"/>
      <c r="VRX98" s="392"/>
      <c r="VRY98" s="381"/>
      <c r="VSG98" s="392"/>
      <c r="VSH98" s="381"/>
      <c r="VSP98" s="392"/>
      <c r="VSQ98" s="381"/>
      <c r="VSY98" s="392"/>
      <c r="VSZ98" s="381"/>
      <c r="VTH98" s="392"/>
      <c r="VTI98" s="381"/>
      <c r="VTQ98" s="392"/>
      <c r="VTR98" s="381"/>
      <c r="VTZ98" s="392"/>
      <c r="VUA98" s="381"/>
      <c r="VUI98" s="392"/>
      <c r="VUJ98" s="381"/>
      <c r="VUR98" s="392"/>
      <c r="VUS98" s="381"/>
      <c r="VVA98" s="392"/>
      <c r="VVB98" s="381"/>
      <c r="VVJ98" s="392"/>
      <c r="VVK98" s="381"/>
      <c r="VVS98" s="392"/>
      <c r="VVT98" s="381"/>
      <c r="VWB98" s="392"/>
      <c r="VWC98" s="381"/>
      <c r="VWK98" s="392"/>
      <c r="VWL98" s="381"/>
      <c r="VWT98" s="392"/>
      <c r="VWU98" s="381"/>
      <c r="VXC98" s="392"/>
      <c r="VXD98" s="381"/>
      <c r="VXL98" s="392"/>
      <c r="VXM98" s="381"/>
      <c r="VXU98" s="392"/>
      <c r="VXV98" s="381"/>
      <c r="VYD98" s="392"/>
      <c r="VYE98" s="381"/>
      <c r="VYM98" s="392"/>
      <c r="VYN98" s="381"/>
      <c r="VYV98" s="392"/>
      <c r="VYW98" s="381"/>
      <c r="VZE98" s="392"/>
      <c r="VZF98" s="381"/>
      <c r="VZN98" s="392"/>
      <c r="VZO98" s="381"/>
      <c r="VZW98" s="392"/>
      <c r="VZX98" s="381"/>
      <c r="WAF98" s="392"/>
      <c r="WAG98" s="381"/>
      <c r="WAO98" s="392"/>
      <c r="WAP98" s="381"/>
      <c r="WAX98" s="392"/>
      <c r="WAY98" s="381"/>
      <c r="WBG98" s="392"/>
      <c r="WBH98" s="381"/>
      <c r="WBP98" s="392"/>
      <c r="WBQ98" s="381"/>
      <c r="WBY98" s="392"/>
      <c r="WBZ98" s="381"/>
      <c r="WCH98" s="392"/>
      <c r="WCI98" s="381"/>
      <c r="WCQ98" s="392"/>
      <c r="WCR98" s="381"/>
      <c r="WCZ98" s="392"/>
      <c r="WDA98" s="381"/>
      <c r="WDI98" s="392"/>
      <c r="WDJ98" s="381"/>
      <c r="WDR98" s="392"/>
      <c r="WDS98" s="381"/>
      <c r="WEA98" s="392"/>
      <c r="WEB98" s="381"/>
      <c r="WEJ98" s="392"/>
      <c r="WEK98" s="381"/>
      <c r="WES98" s="392"/>
      <c r="WET98" s="381"/>
      <c r="WFB98" s="392"/>
      <c r="WFC98" s="381"/>
      <c r="WFK98" s="392"/>
      <c r="WFL98" s="381"/>
      <c r="WFT98" s="392"/>
      <c r="WFU98" s="381"/>
      <c r="WGC98" s="392"/>
      <c r="WGD98" s="381"/>
      <c r="WGL98" s="392"/>
      <c r="WGM98" s="381"/>
      <c r="WGU98" s="392"/>
      <c r="WGV98" s="381"/>
      <c r="WHD98" s="392"/>
      <c r="WHE98" s="381"/>
      <c r="WHM98" s="392"/>
      <c r="WHN98" s="381"/>
      <c r="WHV98" s="392"/>
      <c r="WHW98" s="381"/>
      <c r="WIE98" s="392"/>
      <c r="WIF98" s="381"/>
      <c r="WIN98" s="392"/>
      <c r="WIO98" s="381"/>
      <c r="WIW98" s="392"/>
      <c r="WIX98" s="381"/>
      <c r="WJF98" s="392"/>
      <c r="WJG98" s="381"/>
      <c r="WJO98" s="392"/>
      <c r="WJP98" s="381"/>
      <c r="WJX98" s="392"/>
      <c r="WJY98" s="381"/>
      <c r="WKG98" s="392"/>
      <c r="WKH98" s="381"/>
      <c r="WKP98" s="392"/>
      <c r="WKQ98" s="381"/>
      <c r="WKY98" s="392"/>
      <c r="WKZ98" s="381"/>
      <c r="WLH98" s="392"/>
      <c r="WLI98" s="381"/>
      <c r="WLQ98" s="392"/>
      <c r="WLR98" s="381"/>
      <c r="WLZ98" s="392"/>
      <c r="WMA98" s="381"/>
      <c r="WMI98" s="392"/>
      <c r="WMJ98" s="381"/>
      <c r="WMR98" s="392"/>
      <c r="WMS98" s="381"/>
      <c r="WNA98" s="392"/>
      <c r="WNB98" s="381"/>
      <c r="WNJ98" s="392"/>
      <c r="WNK98" s="381"/>
      <c r="WNS98" s="392"/>
      <c r="WNT98" s="381"/>
      <c r="WOB98" s="392"/>
      <c r="WOC98" s="381"/>
      <c r="WOK98" s="392"/>
      <c r="WOL98" s="381"/>
      <c r="WOT98" s="392"/>
      <c r="WOU98" s="381"/>
      <c r="WPC98" s="392"/>
      <c r="WPD98" s="381"/>
      <c r="WPL98" s="392"/>
      <c r="WPM98" s="381"/>
      <c r="WPU98" s="392"/>
      <c r="WPV98" s="381"/>
      <c r="WQD98" s="392"/>
      <c r="WQE98" s="381"/>
      <c r="WQM98" s="392"/>
      <c r="WQN98" s="381"/>
      <c r="WQV98" s="392"/>
      <c r="WQW98" s="381"/>
      <c r="WRE98" s="392"/>
      <c r="WRF98" s="381"/>
      <c r="WRN98" s="392"/>
      <c r="WRO98" s="381"/>
      <c r="WRW98" s="392"/>
      <c r="WRX98" s="381"/>
      <c r="WSF98" s="392"/>
      <c r="WSG98" s="381"/>
      <c r="WSO98" s="392"/>
      <c r="WSP98" s="381"/>
      <c r="WSX98" s="392"/>
      <c r="WSY98" s="381"/>
      <c r="WTG98" s="392"/>
      <c r="WTH98" s="381"/>
      <c r="WTP98" s="392"/>
      <c r="WTQ98" s="381"/>
      <c r="WTY98" s="392"/>
      <c r="WTZ98" s="381"/>
      <c r="WUH98" s="392"/>
      <c r="WUI98" s="381"/>
      <c r="WUQ98" s="392"/>
      <c r="WUR98" s="381"/>
      <c r="WUZ98" s="392"/>
      <c r="WVA98" s="381"/>
      <c r="WVI98" s="392"/>
      <c r="WVJ98" s="381"/>
      <c r="WVR98" s="392"/>
      <c r="WVS98" s="381"/>
      <c r="WWA98" s="392"/>
      <c r="WWB98" s="381"/>
      <c r="WWJ98" s="392"/>
      <c r="WWK98" s="381"/>
      <c r="WWS98" s="392"/>
      <c r="WWT98" s="381"/>
      <c r="WXB98" s="392"/>
      <c r="WXC98" s="381"/>
      <c r="WXK98" s="392"/>
      <c r="WXL98" s="381"/>
      <c r="WXT98" s="392"/>
      <c r="WXU98" s="381"/>
      <c r="WYC98" s="392"/>
      <c r="WYD98" s="381"/>
      <c r="WYL98" s="392"/>
      <c r="WYM98" s="381"/>
      <c r="WYU98" s="392"/>
      <c r="WYV98" s="381"/>
      <c r="WZD98" s="392"/>
      <c r="WZE98" s="381"/>
      <c r="WZM98" s="392"/>
      <c r="WZN98" s="381"/>
      <c r="WZV98" s="392"/>
      <c r="WZW98" s="381"/>
      <c r="XAE98" s="392"/>
      <c r="XAF98" s="381"/>
      <c r="XAN98" s="392"/>
      <c r="XAO98" s="381"/>
      <c r="XAW98" s="392"/>
      <c r="XAX98" s="381"/>
      <c r="XBF98" s="392"/>
      <c r="XBG98" s="381"/>
      <c r="XBO98" s="392"/>
      <c r="XBP98" s="381"/>
      <c r="XBX98" s="392"/>
      <c r="XBY98" s="381"/>
      <c r="XCG98" s="392"/>
      <c r="XCH98" s="381"/>
      <c r="XCP98" s="392"/>
      <c r="XCQ98" s="381"/>
      <c r="XCY98" s="392"/>
      <c r="XCZ98" s="381"/>
      <c r="XDH98" s="392"/>
      <c r="XDI98" s="381"/>
      <c r="XDQ98" s="392"/>
      <c r="XDR98" s="381"/>
      <c r="XDZ98" s="392"/>
      <c r="XEA98" s="381"/>
      <c r="XEI98" s="392"/>
      <c r="XEJ98" s="381"/>
      <c r="XER98" s="392"/>
      <c r="XES98" s="381"/>
      <c r="XFA98" s="392"/>
      <c r="XFB98" s="381"/>
    </row>
    <row r="99" spans="1:1019 1027:2045 2053:3071 3079:5114 5122:6140 6148:7166 7174:8192 8200:9209 9217:10235 10243:11261 11269:12287 12295:14330 14338:15356 15364:16382" s="378" customFormat="1" ht="25.5">
      <c r="A99" s="392">
        <v>48</v>
      </c>
      <c r="B99" s="381" t="s">
        <v>50</v>
      </c>
      <c r="J99" s="392"/>
      <c r="K99" s="381"/>
      <c r="S99" s="392"/>
      <c r="T99" s="381"/>
      <c r="AB99" s="392"/>
      <c r="AC99" s="381"/>
      <c r="AK99" s="392"/>
      <c r="AL99" s="381"/>
      <c r="AT99" s="392"/>
      <c r="AU99" s="381"/>
      <c r="BC99" s="392"/>
      <c r="BD99" s="381"/>
      <c r="BL99" s="392"/>
      <c r="BM99" s="381"/>
      <c r="BU99" s="392"/>
      <c r="BV99" s="381"/>
      <c r="CD99" s="392"/>
      <c r="CE99" s="381"/>
      <c r="CM99" s="392"/>
      <c r="CN99" s="381"/>
      <c r="CV99" s="392"/>
      <c r="CW99" s="381"/>
      <c r="DE99" s="392"/>
      <c r="DF99" s="381"/>
      <c r="DN99" s="392"/>
      <c r="DO99" s="381"/>
      <c r="DW99" s="392"/>
      <c r="DX99" s="381"/>
      <c r="EF99" s="392"/>
      <c r="EG99" s="381"/>
      <c r="EO99" s="392"/>
      <c r="EP99" s="381"/>
      <c r="EX99" s="392"/>
      <c r="EY99" s="381"/>
      <c r="FG99" s="392"/>
      <c r="FH99" s="381"/>
      <c r="FP99" s="392"/>
      <c r="FQ99" s="381"/>
      <c r="FY99" s="392"/>
      <c r="FZ99" s="381"/>
      <c r="GH99" s="392"/>
      <c r="GI99" s="381"/>
      <c r="GQ99" s="392"/>
      <c r="GR99" s="381"/>
      <c r="GZ99" s="392"/>
      <c r="HA99" s="381"/>
      <c r="HI99" s="392"/>
      <c r="HJ99" s="381"/>
      <c r="HR99" s="392"/>
      <c r="HS99" s="381"/>
      <c r="IA99" s="392"/>
      <c r="IB99" s="381"/>
      <c r="IJ99" s="392"/>
      <c r="IK99" s="381"/>
      <c r="IS99" s="392"/>
      <c r="IT99" s="381"/>
      <c r="JB99" s="392"/>
      <c r="JC99" s="381"/>
      <c r="JK99" s="392"/>
      <c r="JL99" s="381"/>
      <c r="JT99" s="392"/>
      <c r="JU99" s="381"/>
      <c r="KC99" s="392"/>
      <c r="KD99" s="381"/>
      <c r="KL99" s="392"/>
      <c r="KM99" s="381"/>
      <c r="KU99" s="392"/>
      <c r="KV99" s="381"/>
      <c r="LD99" s="392"/>
      <c r="LE99" s="381"/>
      <c r="LM99" s="392"/>
      <c r="LN99" s="381"/>
      <c r="LV99" s="392"/>
      <c r="LW99" s="381"/>
      <c r="ME99" s="392"/>
      <c r="MF99" s="381"/>
      <c r="MN99" s="392"/>
      <c r="MO99" s="381"/>
      <c r="MW99" s="392"/>
      <c r="MX99" s="381"/>
      <c r="NF99" s="392"/>
      <c r="NG99" s="381"/>
      <c r="NO99" s="392"/>
      <c r="NP99" s="381"/>
      <c r="NX99" s="392"/>
      <c r="NY99" s="381"/>
      <c r="OG99" s="392"/>
      <c r="OH99" s="381"/>
      <c r="OP99" s="392"/>
      <c r="OQ99" s="381"/>
      <c r="OY99" s="392"/>
      <c r="OZ99" s="381"/>
      <c r="PH99" s="392"/>
      <c r="PI99" s="381"/>
      <c r="PQ99" s="392"/>
      <c r="PR99" s="381"/>
      <c r="PZ99" s="392"/>
      <c r="QA99" s="381"/>
      <c r="QI99" s="392"/>
      <c r="QJ99" s="381"/>
      <c r="QR99" s="392"/>
      <c r="QS99" s="381"/>
      <c r="RA99" s="392"/>
      <c r="RB99" s="381"/>
      <c r="RJ99" s="392"/>
      <c r="RK99" s="381"/>
      <c r="RS99" s="392"/>
      <c r="RT99" s="381"/>
      <c r="SB99" s="392"/>
      <c r="SC99" s="381"/>
      <c r="SK99" s="392"/>
      <c r="SL99" s="381"/>
      <c r="ST99" s="392"/>
      <c r="SU99" s="381"/>
      <c r="TC99" s="392"/>
      <c r="TD99" s="381"/>
      <c r="TL99" s="392"/>
      <c r="TM99" s="381"/>
      <c r="TU99" s="392"/>
      <c r="TV99" s="381"/>
      <c r="UD99" s="392"/>
      <c r="UE99" s="381"/>
      <c r="UM99" s="392"/>
      <c r="UN99" s="381"/>
      <c r="UV99" s="392"/>
      <c r="UW99" s="381"/>
      <c r="VE99" s="392"/>
      <c r="VF99" s="381"/>
      <c r="VN99" s="392"/>
      <c r="VO99" s="381"/>
      <c r="VW99" s="392"/>
      <c r="VX99" s="381"/>
      <c r="WF99" s="392"/>
      <c r="WG99" s="381"/>
      <c r="WO99" s="392"/>
      <c r="WP99" s="381"/>
      <c r="WX99" s="392"/>
      <c r="WY99" s="381"/>
      <c r="XG99" s="392"/>
      <c r="XH99" s="381"/>
      <c r="XP99" s="392"/>
      <c r="XQ99" s="381"/>
      <c r="XY99" s="392"/>
      <c r="XZ99" s="381"/>
      <c r="YH99" s="392"/>
      <c r="YI99" s="381"/>
      <c r="YQ99" s="392"/>
      <c r="YR99" s="381"/>
      <c r="YZ99" s="392"/>
      <c r="ZA99" s="381"/>
      <c r="ZI99" s="392"/>
      <c r="ZJ99" s="381"/>
      <c r="ZR99" s="392"/>
      <c r="ZS99" s="381"/>
      <c r="AAA99" s="392"/>
      <c r="AAB99" s="381"/>
      <c r="AAJ99" s="392"/>
      <c r="AAK99" s="381"/>
      <c r="AAS99" s="392"/>
      <c r="AAT99" s="381"/>
      <c r="ABB99" s="392"/>
      <c r="ABC99" s="381"/>
      <c r="ABK99" s="392"/>
      <c r="ABL99" s="381"/>
      <c r="ABT99" s="392"/>
      <c r="ABU99" s="381"/>
      <c r="ACC99" s="392"/>
      <c r="ACD99" s="381"/>
      <c r="ACL99" s="392"/>
      <c r="ACM99" s="381"/>
      <c r="ACU99" s="392"/>
      <c r="ACV99" s="381"/>
      <c r="ADD99" s="392"/>
      <c r="ADE99" s="381"/>
      <c r="ADM99" s="392"/>
      <c r="ADN99" s="381"/>
      <c r="ADV99" s="392"/>
      <c r="ADW99" s="381"/>
      <c r="AEE99" s="392"/>
      <c r="AEF99" s="381"/>
      <c r="AEN99" s="392"/>
      <c r="AEO99" s="381"/>
      <c r="AEW99" s="392"/>
      <c r="AEX99" s="381"/>
      <c r="AFF99" s="392"/>
      <c r="AFG99" s="381"/>
      <c r="AFO99" s="392"/>
      <c r="AFP99" s="381"/>
      <c r="AFX99" s="392"/>
      <c r="AFY99" s="381"/>
      <c r="AGG99" s="392"/>
      <c r="AGH99" s="381"/>
      <c r="AGP99" s="392"/>
      <c r="AGQ99" s="381"/>
      <c r="AGY99" s="392"/>
      <c r="AGZ99" s="381"/>
      <c r="AHH99" s="392"/>
      <c r="AHI99" s="381"/>
      <c r="AHQ99" s="392"/>
      <c r="AHR99" s="381"/>
      <c r="AHZ99" s="392"/>
      <c r="AIA99" s="381"/>
      <c r="AII99" s="392"/>
      <c r="AIJ99" s="381"/>
      <c r="AIR99" s="392"/>
      <c r="AIS99" s="381"/>
      <c r="AJA99" s="392"/>
      <c r="AJB99" s="381"/>
      <c r="AJJ99" s="392"/>
      <c r="AJK99" s="381"/>
      <c r="AJS99" s="392"/>
      <c r="AJT99" s="381"/>
      <c r="AKB99" s="392"/>
      <c r="AKC99" s="381"/>
      <c r="AKK99" s="392"/>
      <c r="AKL99" s="381"/>
      <c r="AKT99" s="392"/>
      <c r="AKU99" s="381"/>
      <c r="ALC99" s="392"/>
      <c r="ALD99" s="381"/>
      <c r="ALL99" s="392"/>
      <c r="ALM99" s="381"/>
      <c r="ALU99" s="392"/>
      <c r="ALV99" s="381"/>
      <c r="AMD99" s="392"/>
      <c r="AME99" s="381"/>
      <c r="AMM99" s="392"/>
      <c r="AMN99" s="381"/>
      <c r="AMV99" s="392"/>
      <c r="AMW99" s="381"/>
      <c r="ANE99" s="392"/>
      <c r="ANF99" s="381"/>
      <c r="ANN99" s="392"/>
      <c r="ANO99" s="381"/>
      <c r="ANW99" s="392"/>
      <c r="ANX99" s="381"/>
      <c r="AOF99" s="392"/>
      <c r="AOG99" s="381"/>
      <c r="AOO99" s="392"/>
      <c r="AOP99" s="381"/>
      <c r="AOX99" s="392"/>
      <c r="AOY99" s="381"/>
      <c r="APG99" s="392"/>
      <c r="APH99" s="381"/>
      <c r="APP99" s="392"/>
      <c r="APQ99" s="381"/>
      <c r="APY99" s="392"/>
      <c r="APZ99" s="381"/>
      <c r="AQH99" s="392"/>
      <c r="AQI99" s="381"/>
      <c r="AQQ99" s="392"/>
      <c r="AQR99" s="381"/>
      <c r="AQZ99" s="392"/>
      <c r="ARA99" s="381"/>
      <c r="ARI99" s="392"/>
      <c r="ARJ99" s="381"/>
      <c r="ARR99" s="392"/>
      <c r="ARS99" s="381"/>
      <c r="ASA99" s="392"/>
      <c r="ASB99" s="381"/>
      <c r="ASJ99" s="392"/>
      <c r="ASK99" s="381"/>
      <c r="ASS99" s="392"/>
      <c r="AST99" s="381"/>
      <c r="ATB99" s="392"/>
      <c r="ATC99" s="381"/>
      <c r="ATK99" s="392"/>
      <c r="ATL99" s="381"/>
      <c r="ATT99" s="392"/>
      <c r="ATU99" s="381"/>
      <c r="AUC99" s="392"/>
      <c r="AUD99" s="381"/>
      <c r="AUL99" s="392"/>
      <c r="AUM99" s="381"/>
      <c r="AUU99" s="392"/>
      <c r="AUV99" s="381"/>
      <c r="AVD99" s="392"/>
      <c r="AVE99" s="381"/>
      <c r="AVM99" s="392"/>
      <c r="AVN99" s="381"/>
      <c r="AVV99" s="392"/>
      <c r="AVW99" s="381"/>
      <c r="AWE99" s="392"/>
      <c r="AWF99" s="381"/>
      <c r="AWN99" s="392"/>
      <c r="AWO99" s="381"/>
      <c r="AWW99" s="392"/>
      <c r="AWX99" s="381"/>
      <c r="AXF99" s="392"/>
      <c r="AXG99" s="381"/>
      <c r="AXO99" s="392"/>
      <c r="AXP99" s="381"/>
      <c r="AXX99" s="392"/>
      <c r="AXY99" s="381"/>
      <c r="AYG99" s="392"/>
      <c r="AYH99" s="381"/>
      <c r="AYP99" s="392"/>
      <c r="AYQ99" s="381"/>
      <c r="AYY99" s="392"/>
      <c r="AYZ99" s="381"/>
      <c r="AZH99" s="392"/>
      <c r="AZI99" s="381"/>
      <c r="AZQ99" s="392"/>
      <c r="AZR99" s="381"/>
      <c r="AZZ99" s="392"/>
      <c r="BAA99" s="381"/>
      <c r="BAI99" s="392"/>
      <c r="BAJ99" s="381"/>
      <c r="BAR99" s="392"/>
      <c r="BAS99" s="381"/>
      <c r="BBA99" s="392"/>
      <c r="BBB99" s="381"/>
      <c r="BBJ99" s="392"/>
      <c r="BBK99" s="381"/>
      <c r="BBS99" s="392"/>
      <c r="BBT99" s="381"/>
      <c r="BCB99" s="392"/>
      <c r="BCC99" s="381"/>
      <c r="BCK99" s="392"/>
      <c r="BCL99" s="381"/>
      <c r="BCT99" s="392"/>
      <c r="BCU99" s="381"/>
      <c r="BDC99" s="392"/>
      <c r="BDD99" s="381"/>
      <c r="BDL99" s="392"/>
      <c r="BDM99" s="381"/>
      <c r="BDU99" s="392"/>
      <c r="BDV99" s="381"/>
      <c r="BED99" s="392"/>
      <c r="BEE99" s="381"/>
      <c r="BEM99" s="392"/>
      <c r="BEN99" s="381"/>
      <c r="BEV99" s="392"/>
      <c r="BEW99" s="381"/>
      <c r="BFE99" s="392"/>
      <c r="BFF99" s="381"/>
      <c r="BFN99" s="392"/>
      <c r="BFO99" s="381"/>
      <c r="BFW99" s="392"/>
      <c r="BFX99" s="381"/>
      <c r="BGF99" s="392"/>
      <c r="BGG99" s="381"/>
      <c r="BGO99" s="392"/>
      <c r="BGP99" s="381"/>
      <c r="BGX99" s="392"/>
      <c r="BGY99" s="381"/>
      <c r="BHG99" s="392"/>
      <c r="BHH99" s="381"/>
      <c r="BHP99" s="392"/>
      <c r="BHQ99" s="381"/>
      <c r="BHY99" s="392"/>
      <c r="BHZ99" s="381"/>
      <c r="BIH99" s="392"/>
      <c r="BII99" s="381"/>
      <c r="BIQ99" s="392"/>
      <c r="BIR99" s="381"/>
      <c r="BIZ99" s="392"/>
      <c r="BJA99" s="381"/>
      <c r="BJI99" s="392"/>
      <c r="BJJ99" s="381"/>
      <c r="BJR99" s="392"/>
      <c r="BJS99" s="381"/>
      <c r="BKA99" s="392"/>
      <c r="BKB99" s="381"/>
      <c r="BKJ99" s="392"/>
      <c r="BKK99" s="381"/>
      <c r="BKS99" s="392"/>
      <c r="BKT99" s="381"/>
      <c r="BLB99" s="392"/>
      <c r="BLC99" s="381"/>
      <c r="BLK99" s="392"/>
      <c r="BLL99" s="381"/>
      <c r="BLT99" s="392"/>
      <c r="BLU99" s="381"/>
      <c r="BMC99" s="392"/>
      <c r="BMD99" s="381"/>
      <c r="BML99" s="392"/>
      <c r="BMM99" s="381"/>
      <c r="BMU99" s="392"/>
      <c r="BMV99" s="381"/>
      <c r="BND99" s="392"/>
      <c r="BNE99" s="381"/>
      <c r="BNM99" s="392"/>
      <c r="BNN99" s="381"/>
      <c r="BNV99" s="392"/>
      <c r="BNW99" s="381"/>
      <c r="BOE99" s="392"/>
      <c r="BOF99" s="381"/>
      <c r="BON99" s="392"/>
      <c r="BOO99" s="381"/>
      <c r="BOW99" s="392"/>
      <c r="BOX99" s="381"/>
      <c r="BPF99" s="392"/>
      <c r="BPG99" s="381"/>
      <c r="BPO99" s="392"/>
      <c r="BPP99" s="381"/>
      <c r="BPX99" s="392"/>
      <c r="BPY99" s="381"/>
      <c r="BQG99" s="392"/>
      <c r="BQH99" s="381"/>
      <c r="BQP99" s="392"/>
      <c r="BQQ99" s="381"/>
      <c r="BQY99" s="392"/>
      <c r="BQZ99" s="381"/>
      <c r="BRH99" s="392"/>
      <c r="BRI99" s="381"/>
      <c r="BRQ99" s="392"/>
      <c r="BRR99" s="381"/>
      <c r="BRZ99" s="392"/>
      <c r="BSA99" s="381"/>
      <c r="BSI99" s="392"/>
      <c r="BSJ99" s="381"/>
      <c r="BSR99" s="392"/>
      <c r="BSS99" s="381"/>
      <c r="BTA99" s="392"/>
      <c r="BTB99" s="381"/>
      <c r="BTJ99" s="392"/>
      <c r="BTK99" s="381"/>
      <c r="BTS99" s="392"/>
      <c r="BTT99" s="381"/>
      <c r="BUB99" s="392"/>
      <c r="BUC99" s="381"/>
      <c r="BUK99" s="392"/>
      <c r="BUL99" s="381"/>
      <c r="BUT99" s="392"/>
      <c r="BUU99" s="381"/>
      <c r="BVC99" s="392"/>
      <c r="BVD99" s="381"/>
      <c r="BVL99" s="392"/>
      <c r="BVM99" s="381"/>
      <c r="BVU99" s="392"/>
      <c r="BVV99" s="381"/>
      <c r="BWD99" s="392"/>
      <c r="BWE99" s="381"/>
      <c r="BWM99" s="392"/>
      <c r="BWN99" s="381"/>
      <c r="BWV99" s="392"/>
      <c r="BWW99" s="381"/>
      <c r="BXE99" s="392"/>
      <c r="BXF99" s="381"/>
      <c r="BXN99" s="392"/>
      <c r="BXO99" s="381"/>
      <c r="BXW99" s="392"/>
      <c r="BXX99" s="381"/>
      <c r="BYF99" s="392"/>
      <c r="BYG99" s="381"/>
      <c r="BYO99" s="392"/>
      <c r="BYP99" s="381"/>
      <c r="BYX99" s="392"/>
      <c r="BYY99" s="381"/>
      <c r="BZG99" s="392"/>
      <c r="BZH99" s="381"/>
      <c r="BZP99" s="392"/>
      <c r="BZQ99" s="381"/>
      <c r="BZY99" s="392"/>
      <c r="BZZ99" s="381"/>
      <c r="CAH99" s="392"/>
      <c r="CAI99" s="381"/>
      <c r="CAQ99" s="392"/>
      <c r="CAR99" s="381"/>
      <c r="CAZ99" s="392"/>
      <c r="CBA99" s="381"/>
      <c r="CBI99" s="392"/>
      <c r="CBJ99" s="381"/>
      <c r="CBR99" s="392"/>
      <c r="CBS99" s="381"/>
      <c r="CCA99" s="392"/>
      <c r="CCB99" s="381"/>
      <c r="CCJ99" s="392"/>
      <c r="CCK99" s="381"/>
      <c r="CCS99" s="392"/>
      <c r="CCT99" s="381"/>
      <c r="CDB99" s="392"/>
      <c r="CDC99" s="381"/>
      <c r="CDK99" s="392"/>
      <c r="CDL99" s="381"/>
      <c r="CDT99" s="392"/>
      <c r="CDU99" s="381"/>
      <c r="CEC99" s="392"/>
      <c r="CED99" s="381"/>
      <c r="CEL99" s="392"/>
      <c r="CEM99" s="381"/>
      <c r="CEU99" s="392"/>
      <c r="CEV99" s="381"/>
      <c r="CFD99" s="392"/>
      <c r="CFE99" s="381"/>
      <c r="CFM99" s="392"/>
      <c r="CFN99" s="381"/>
      <c r="CFV99" s="392"/>
      <c r="CFW99" s="381"/>
      <c r="CGE99" s="392"/>
      <c r="CGF99" s="381"/>
      <c r="CGN99" s="392"/>
      <c r="CGO99" s="381"/>
      <c r="CGW99" s="392"/>
      <c r="CGX99" s="381"/>
      <c r="CHF99" s="392"/>
      <c r="CHG99" s="381"/>
      <c r="CHO99" s="392"/>
      <c r="CHP99" s="381"/>
      <c r="CHX99" s="392"/>
      <c r="CHY99" s="381"/>
      <c r="CIG99" s="392"/>
      <c r="CIH99" s="381"/>
      <c r="CIP99" s="392"/>
      <c r="CIQ99" s="381"/>
      <c r="CIY99" s="392"/>
      <c r="CIZ99" s="381"/>
      <c r="CJH99" s="392"/>
      <c r="CJI99" s="381"/>
      <c r="CJQ99" s="392"/>
      <c r="CJR99" s="381"/>
      <c r="CJZ99" s="392"/>
      <c r="CKA99" s="381"/>
      <c r="CKI99" s="392"/>
      <c r="CKJ99" s="381"/>
      <c r="CKR99" s="392"/>
      <c r="CKS99" s="381"/>
      <c r="CLA99" s="392"/>
      <c r="CLB99" s="381"/>
      <c r="CLJ99" s="392"/>
      <c r="CLK99" s="381"/>
      <c r="CLS99" s="392"/>
      <c r="CLT99" s="381"/>
      <c r="CMB99" s="392"/>
      <c r="CMC99" s="381"/>
      <c r="CMK99" s="392"/>
      <c r="CML99" s="381"/>
      <c r="CMT99" s="392"/>
      <c r="CMU99" s="381"/>
      <c r="CNC99" s="392"/>
      <c r="CND99" s="381"/>
      <c r="CNL99" s="392"/>
      <c r="CNM99" s="381"/>
      <c r="CNU99" s="392"/>
      <c r="CNV99" s="381"/>
      <c r="COD99" s="392"/>
      <c r="COE99" s="381"/>
      <c r="COM99" s="392"/>
      <c r="CON99" s="381"/>
      <c r="COV99" s="392"/>
      <c r="COW99" s="381"/>
      <c r="CPE99" s="392"/>
      <c r="CPF99" s="381"/>
      <c r="CPN99" s="392"/>
      <c r="CPO99" s="381"/>
      <c r="CPW99" s="392"/>
      <c r="CPX99" s="381"/>
      <c r="CQF99" s="392"/>
      <c r="CQG99" s="381"/>
      <c r="CQO99" s="392"/>
      <c r="CQP99" s="381"/>
      <c r="CQX99" s="392"/>
      <c r="CQY99" s="381"/>
      <c r="CRG99" s="392"/>
      <c r="CRH99" s="381"/>
      <c r="CRP99" s="392"/>
      <c r="CRQ99" s="381"/>
      <c r="CRY99" s="392"/>
      <c r="CRZ99" s="381"/>
      <c r="CSH99" s="392"/>
      <c r="CSI99" s="381"/>
      <c r="CSQ99" s="392"/>
      <c r="CSR99" s="381"/>
      <c r="CSZ99" s="392"/>
      <c r="CTA99" s="381"/>
      <c r="CTI99" s="392"/>
      <c r="CTJ99" s="381"/>
      <c r="CTR99" s="392"/>
      <c r="CTS99" s="381"/>
      <c r="CUA99" s="392"/>
      <c r="CUB99" s="381"/>
      <c r="CUJ99" s="392"/>
      <c r="CUK99" s="381"/>
      <c r="CUS99" s="392"/>
      <c r="CUT99" s="381"/>
      <c r="CVB99" s="392"/>
      <c r="CVC99" s="381"/>
      <c r="CVK99" s="392"/>
      <c r="CVL99" s="381"/>
      <c r="CVT99" s="392"/>
      <c r="CVU99" s="381"/>
      <c r="CWC99" s="392"/>
      <c r="CWD99" s="381"/>
      <c r="CWL99" s="392"/>
      <c r="CWM99" s="381"/>
      <c r="CWU99" s="392"/>
      <c r="CWV99" s="381"/>
      <c r="CXD99" s="392"/>
      <c r="CXE99" s="381"/>
      <c r="CXM99" s="392"/>
      <c r="CXN99" s="381"/>
      <c r="CXV99" s="392"/>
      <c r="CXW99" s="381"/>
      <c r="CYE99" s="392"/>
      <c r="CYF99" s="381"/>
      <c r="CYN99" s="392"/>
      <c r="CYO99" s="381"/>
      <c r="CYW99" s="392"/>
      <c r="CYX99" s="381"/>
      <c r="CZF99" s="392"/>
      <c r="CZG99" s="381"/>
      <c r="CZO99" s="392"/>
      <c r="CZP99" s="381"/>
      <c r="CZX99" s="392"/>
      <c r="CZY99" s="381"/>
      <c r="DAG99" s="392"/>
      <c r="DAH99" s="381"/>
      <c r="DAP99" s="392"/>
      <c r="DAQ99" s="381"/>
      <c r="DAY99" s="392"/>
      <c r="DAZ99" s="381"/>
      <c r="DBH99" s="392"/>
      <c r="DBI99" s="381"/>
      <c r="DBQ99" s="392"/>
      <c r="DBR99" s="381"/>
      <c r="DBZ99" s="392"/>
      <c r="DCA99" s="381"/>
      <c r="DCI99" s="392"/>
      <c r="DCJ99" s="381"/>
      <c r="DCR99" s="392"/>
      <c r="DCS99" s="381"/>
      <c r="DDA99" s="392"/>
      <c r="DDB99" s="381"/>
      <c r="DDJ99" s="392"/>
      <c r="DDK99" s="381"/>
      <c r="DDS99" s="392"/>
      <c r="DDT99" s="381"/>
      <c r="DEB99" s="392"/>
      <c r="DEC99" s="381"/>
      <c r="DEK99" s="392"/>
      <c r="DEL99" s="381"/>
      <c r="DET99" s="392"/>
      <c r="DEU99" s="381"/>
      <c r="DFC99" s="392"/>
      <c r="DFD99" s="381"/>
      <c r="DFL99" s="392"/>
      <c r="DFM99" s="381"/>
      <c r="DFU99" s="392"/>
      <c r="DFV99" s="381"/>
      <c r="DGD99" s="392"/>
      <c r="DGE99" s="381"/>
      <c r="DGM99" s="392"/>
      <c r="DGN99" s="381"/>
      <c r="DGV99" s="392"/>
      <c r="DGW99" s="381"/>
      <c r="DHE99" s="392"/>
      <c r="DHF99" s="381"/>
      <c r="DHN99" s="392"/>
      <c r="DHO99" s="381"/>
      <c r="DHW99" s="392"/>
      <c r="DHX99" s="381"/>
      <c r="DIF99" s="392"/>
      <c r="DIG99" s="381"/>
      <c r="DIO99" s="392"/>
      <c r="DIP99" s="381"/>
      <c r="DIX99" s="392"/>
      <c r="DIY99" s="381"/>
      <c r="DJG99" s="392"/>
      <c r="DJH99" s="381"/>
      <c r="DJP99" s="392"/>
      <c r="DJQ99" s="381"/>
      <c r="DJY99" s="392"/>
      <c r="DJZ99" s="381"/>
      <c r="DKH99" s="392"/>
      <c r="DKI99" s="381"/>
      <c r="DKQ99" s="392"/>
      <c r="DKR99" s="381"/>
      <c r="DKZ99" s="392"/>
      <c r="DLA99" s="381"/>
      <c r="DLI99" s="392"/>
      <c r="DLJ99" s="381"/>
      <c r="DLR99" s="392"/>
      <c r="DLS99" s="381"/>
      <c r="DMA99" s="392"/>
      <c r="DMB99" s="381"/>
      <c r="DMJ99" s="392"/>
      <c r="DMK99" s="381"/>
      <c r="DMS99" s="392"/>
      <c r="DMT99" s="381"/>
      <c r="DNB99" s="392"/>
      <c r="DNC99" s="381"/>
      <c r="DNK99" s="392"/>
      <c r="DNL99" s="381"/>
      <c r="DNT99" s="392"/>
      <c r="DNU99" s="381"/>
      <c r="DOC99" s="392"/>
      <c r="DOD99" s="381"/>
      <c r="DOL99" s="392"/>
      <c r="DOM99" s="381"/>
      <c r="DOU99" s="392"/>
      <c r="DOV99" s="381"/>
      <c r="DPD99" s="392"/>
      <c r="DPE99" s="381"/>
      <c r="DPM99" s="392"/>
      <c r="DPN99" s="381"/>
      <c r="DPV99" s="392"/>
      <c r="DPW99" s="381"/>
      <c r="DQE99" s="392"/>
      <c r="DQF99" s="381"/>
      <c r="DQN99" s="392"/>
      <c r="DQO99" s="381"/>
      <c r="DQW99" s="392"/>
      <c r="DQX99" s="381"/>
      <c r="DRF99" s="392"/>
      <c r="DRG99" s="381"/>
      <c r="DRO99" s="392"/>
      <c r="DRP99" s="381"/>
      <c r="DRX99" s="392"/>
      <c r="DRY99" s="381"/>
      <c r="DSG99" s="392"/>
      <c r="DSH99" s="381"/>
      <c r="DSP99" s="392"/>
      <c r="DSQ99" s="381"/>
      <c r="DSY99" s="392"/>
      <c r="DSZ99" s="381"/>
      <c r="DTH99" s="392"/>
      <c r="DTI99" s="381"/>
      <c r="DTQ99" s="392"/>
      <c r="DTR99" s="381"/>
      <c r="DTZ99" s="392"/>
      <c r="DUA99" s="381"/>
      <c r="DUI99" s="392"/>
      <c r="DUJ99" s="381"/>
      <c r="DUR99" s="392"/>
      <c r="DUS99" s="381"/>
      <c r="DVA99" s="392"/>
      <c r="DVB99" s="381"/>
      <c r="DVJ99" s="392"/>
      <c r="DVK99" s="381"/>
      <c r="DVS99" s="392"/>
      <c r="DVT99" s="381"/>
      <c r="DWB99" s="392"/>
      <c r="DWC99" s="381"/>
      <c r="DWK99" s="392"/>
      <c r="DWL99" s="381"/>
      <c r="DWT99" s="392"/>
      <c r="DWU99" s="381"/>
      <c r="DXC99" s="392"/>
      <c r="DXD99" s="381"/>
      <c r="DXL99" s="392"/>
      <c r="DXM99" s="381"/>
      <c r="DXU99" s="392"/>
      <c r="DXV99" s="381"/>
      <c r="DYD99" s="392"/>
      <c r="DYE99" s="381"/>
      <c r="DYM99" s="392"/>
      <c r="DYN99" s="381"/>
      <c r="DYV99" s="392"/>
      <c r="DYW99" s="381"/>
      <c r="DZE99" s="392"/>
      <c r="DZF99" s="381"/>
      <c r="DZN99" s="392"/>
      <c r="DZO99" s="381"/>
      <c r="DZW99" s="392"/>
      <c r="DZX99" s="381"/>
      <c r="EAF99" s="392"/>
      <c r="EAG99" s="381"/>
      <c r="EAO99" s="392"/>
      <c r="EAP99" s="381"/>
      <c r="EAX99" s="392"/>
      <c r="EAY99" s="381"/>
      <c r="EBG99" s="392"/>
      <c r="EBH99" s="381"/>
      <c r="EBP99" s="392"/>
      <c r="EBQ99" s="381"/>
      <c r="EBY99" s="392"/>
      <c r="EBZ99" s="381"/>
      <c r="ECH99" s="392"/>
      <c r="ECI99" s="381"/>
      <c r="ECQ99" s="392"/>
      <c r="ECR99" s="381"/>
      <c r="ECZ99" s="392"/>
      <c r="EDA99" s="381"/>
      <c r="EDI99" s="392"/>
      <c r="EDJ99" s="381"/>
      <c r="EDR99" s="392"/>
      <c r="EDS99" s="381"/>
      <c r="EEA99" s="392"/>
      <c r="EEB99" s="381"/>
      <c r="EEJ99" s="392"/>
      <c r="EEK99" s="381"/>
      <c r="EES99" s="392"/>
      <c r="EET99" s="381"/>
      <c r="EFB99" s="392"/>
      <c r="EFC99" s="381"/>
      <c r="EFK99" s="392"/>
      <c r="EFL99" s="381"/>
      <c r="EFT99" s="392"/>
      <c r="EFU99" s="381"/>
      <c r="EGC99" s="392"/>
      <c r="EGD99" s="381"/>
      <c r="EGL99" s="392"/>
      <c r="EGM99" s="381"/>
      <c r="EGU99" s="392"/>
      <c r="EGV99" s="381"/>
      <c r="EHD99" s="392"/>
      <c r="EHE99" s="381"/>
      <c r="EHM99" s="392"/>
      <c r="EHN99" s="381"/>
      <c r="EHV99" s="392"/>
      <c r="EHW99" s="381"/>
      <c r="EIE99" s="392"/>
      <c r="EIF99" s="381"/>
      <c r="EIN99" s="392"/>
      <c r="EIO99" s="381"/>
      <c r="EIW99" s="392"/>
      <c r="EIX99" s="381"/>
      <c r="EJF99" s="392"/>
      <c r="EJG99" s="381"/>
      <c r="EJO99" s="392"/>
      <c r="EJP99" s="381"/>
      <c r="EJX99" s="392"/>
      <c r="EJY99" s="381"/>
      <c r="EKG99" s="392"/>
      <c r="EKH99" s="381"/>
      <c r="EKP99" s="392"/>
      <c r="EKQ99" s="381"/>
      <c r="EKY99" s="392"/>
      <c r="EKZ99" s="381"/>
      <c r="ELH99" s="392"/>
      <c r="ELI99" s="381"/>
      <c r="ELQ99" s="392"/>
      <c r="ELR99" s="381"/>
      <c r="ELZ99" s="392"/>
      <c r="EMA99" s="381"/>
      <c r="EMI99" s="392"/>
      <c r="EMJ99" s="381"/>
      <c r="EMR99" s="392"/>
      <c r="EMS99" s="381"/>
      <c r="ENA99" s="392"/>
      <c r="ENB99" s="381"/>
      <c r="ENJ99" s="392"/>
      <c r="ENK99" s="381"/>
      <c r="ENS99" s="392"/>
      <c r="ENT99" s="381"/>
      <c r="EOB99" s="392"/>
      <c r="EOC99" s="381"/>
      <c r="EOK99" s="392"/>
      <c r="EOL99" s="381"/>
      <c r="EOT99" s="392"/>
      <c r="EOU99" s="381"/>
      <c r="EPC99" s="392"/>
      <c r="EPD99" s="381"/>
      <c r="EPL99" s="392"/>
      <c r="EPM99" s="381"/>
      <c r="EPU99" s="392"/>
      <c r="EPV99" s="381"/>
      <c r="EQD99" s="392"/>
      <c r="EQE99" s="381"/>
      <c r="EQM99" s="392"/>
      <c r="EQN99" s="381"/>
      <c r="EQV99" s="392"/>
      <c r="EQW99" s="381"/>
      <c r="ERE99" s="392"/>
      <c r="ERF99" s="381"/>
      <c r="ERN99" s="392"/>
      <c r="ERO99" s="381"/>
      <c r="ERW99" s="392"/>
      <c r="ERX99" s="381"/>
      <c r="ESF99" s="392"/>
      <c r="ESG99" s="381"/>
      <c r="ESO99" s="392"/>
      <c r="ESP99" s="381"/>
      <c r="ESX99" s="392"/>
      <c r="ESY99" s="381"/>
      <c r="ETG99" s="392"/>
      <c r="ETH99" s="381"/>
      <c r="ETP99" s="392"/>
      <c r="ETQ99" s="381"/>
      <c r="ETY99" s="392"/>
      <c r="ETZ99" s="381"/>
      <c r="EUH99" s="392"/>
      <c r="EUI99" s="381"/>
      <c r="EUQ99" s="392"/>
      <c r="EUR99" s="381"/>
      <c r="EUZ99" s="392"/>
      <c r="EVA99" s="381"/>
      <c r="EVI99" s="392"/>
      <c r="EVJ99" s="381"/>
      <c r="EVR99" s="392"/>
      <c r="EVS99" s="381"/>
      <c r="EWA99" s="392"/>
      <c r="EWB99" s="381"/>
      <c r="EWJ99" s="392"/>
      <c r="EWK99" s="381"/>
      <c r="EWS99" s="392"/>
      <c r="EWT99" s="381"/>
      <c r="EXB99" s="392"/>
      <c r="EXC99" s="381"/>
      <c r="EXK99" s="392"/>
      <c r="EXL99" s="381"/>
      <c r="EXT99" s="392"/>
      <c r="EXU99" s="381"/>
      <c r="EYC99" s="392"/>
      <c r="EYD99" s="381"/>
      <c r="EYL99" s="392"/>
      <c r="EYM99" s="381"/>
      <c r="EYU99" s="392"/>
      <c r="EYV99" s="381"/>
      <c r="EZD99" s="392"/>
      <c r="EZE99" s="381"/>
      <c r="EZM99" s="392"/>
      <c r="EZN99" s="381"/>
      <c r="EZV99" s="392"/>
      <c r="EZW99" s="381"/>
      <c r="FAE99" s="392"/>
      <c r="FAF99" s="381"/>
      <c r="FAN99" s="392"/>
      <c r="FAO99" s="381"/>
      <c r="FAW99" s="392"/>
      <c r="FAX99" s="381"/>
      <c r="FBF99" s="392"/>
      <c r="FBG99" s="381"/>
      <c r="FBO99" s="392"/>
      <c r="FBP99" s="381"/>
      <c r="FBX99" s="392"/>
      <c r="FBY99" s="381"/>
      <c r="FCG99" s="392"/>
      <c r="FCH99" s="381"/>
      <c r="FCP99" s="392"/>
      <c r="FCQ99" s="381"/>
      <c r="FCY99" s="392"/>
      <c r="FCZ99" s="381"/>
      <c r="FDH99" s="392"/>
      <c r="FDI99" s="381"/>
      <c r="FDQ99" s="392"/>
      <c r="FDR99" s="381"/>
      <c r="FDZ99" s="392"/>
      <c r="FEA99" s="381"/>
      <c r="FEI99" s="392"/>
      <c r="FEJ99" s="381"/>
      <c r="FER99" s="392"/>
      <c r="FES99" s="381"/>
      <c r="FFA99" s="392"/>
      <c r="FFB99" s="381"/>
      <c r="FFJ99" s="392"/>
      <c r="FFK99" s="381"/>
      <c r="FFS99" s="392"/>
      <c r="FFT99" s="381"/>
      <c r="FGB99" s="392"/>
      <c r="FGC99" s="381"/>
      <c r="FGK99" s="392"/>
      <c r="FGL99" s="381"/>
      <c r="FGT99" s="392"/>
      <c r="FGU99" s="381"/>
      <c r="FHC99" s="392"/>
      <c r="FHD99" s="381"/>
      <c r="FHL99" s="392"/>
      <c r="FHM99" s="381"/>
      <c r="FHU99" s="392"/>
      <c r="FHV99" s="381"/>
      <c r="FID99" s="392"/>
      <c r="FIE99" s="381"/>
      <c r="FIM99" s="392"/>
      <c r="FIN99" s="381"/>
      <c r="FIV99" s="392"/>
      <c r="FIW99" s="381"/>
      <c r="FJE99" s="392"/>
      <c r="FJF99" s="381"/>
      <c r="FJN99" s="392"/>
      <c r="FJO99" s="381"/>
      <c r="FJW99" s="392"/>
      <c r="FJX99" s="381"/>
      <c r="FKF99" s="392"/>
      <c r="FKG99" s="381"/>
      <c r="FKO99" s="392"/>
      <c r="FKP99" s="381"/>
      <c r="FKX99" s="392"/>
      <c r="FKY99" s="381"/>
      <c r="FLG99" s="392"/>
      <c r="FLH99" s="381"/>
      <c r="FLP99" s="392"/>
      <c r="FLQ99" s="381"/>
      <c r="FLY99" s="392"/>
      <c r="FLZ99" s="381"/>
      <c r="FMH99" s="392"/>
      <c r="FMI99" s="381"/>
      <c r="FMQ99" s="392"/>
      <c r="FMR99" s="381"/>
      <c r="FMZ99" s="392"/>
      <c r="FNA99" s="381"/>
      <c r="FNI99" s="392"/>
      <c r="FNJ99" s="381"/>
      <c r="FNR99" s="392"/>
      <c r="FNS99" s="381"/>
      <c r="FOA99" s="392"/>
      <c r="FOB99" s="381"/>
      <c r="FOJ99" s="392"/>
      <c r="FOK99" s="381"/>
      <c r="FOS99" s="392"/>
      <c r="FOT99" s="381"/>
      <c r="FPB99" s="392"/>
      <c r="FPC99" s="381"/>
      <c r="FPK99" s="392"/>
      <c r="FPL99" s="381"/>
      <c r="FPT99" s="392"/>
      <c r="FPU99" s="381"/>
      <c r="FQC99" s="392"/>
      <c r="FQD99" s="381"/>
      <c r="FQL99" s="392"/>
      <c r="FQM99" s="381"/>
      <c r="FQU99" s="392"/>
      <c r="FQV99" s="381"/>
      <c r="FRD99" s="392"/>
      <c r="FRE99" s="381"/>
      <c r="FRM99" s="392"/>
      <c r="FRN99" s="381"/>
      <c r="FRV99" s="392"/>
      <c r="FRW99" s="381"/>
      <c r="FSE99" s="392"/>
      <c r="FSF99" s="381"/>
      <c r="FSN99" s="392"/>
      <c r="FSO99" s="381"/>
      <c r="FSW99" s="392"/>
      <c r="FSX99" s="381"/>
      <c r="FTF99" s="392"/>
      <c r="FTG99" s="381"/>
      <c r="FTO99" s="392"/>
      <c r="FTP99" s="381"/>
      <c r="FTX99" s="392"/>
      <c r="FTY99" s="381"/>
      <c r="FUG99" s="392"/>
      <c r="FUH99" s="381"/>
      <c r="FUP99" s="392"/>
      <c r="FUQ99" s="381"/>
      <c r="FUY99" s="392"/>
      <c r="FUZ99" s="381"/>
      <c r="FVH99" s="392"/>
      <c r="FVI99" s="381"/>
      <c r="FVQ99" s="392"/>
      <c r="FVR99" s="381"/>
      <c r="FVZ99" s="392"/>
      <c r="FWA99" s="381"/>
      <c r="FWI99" s="392"/>
      <c r="FWJ99" s="381"/>
      <c r="FWR99" s="392"/>
      <c r="FWS99" s="381"/>
      <c r="FXA99" s="392"/>
      <c r="FXB99" s="381"/>
      <c r="FXJ99" s="392"/>
      <c r="FXK99" s="381"/>
      <c r="FXS99" s="392"/>
      <c r="FXT99" s="381"/>
      <c r="FYB99" s="392"/>
      <c r="FYC99" s="381"/>
      <c r="FYK99" s="392"/>
      <c r="FYL99" s="381"/>
      <c r="FYT99" s="392"/>
      <c r="FYU99" s="381"/>
      <c r="FZC99" s="392"/>
      <c r="FZD99" s="381"/>
      <c r="FZL99" s="392"/>
      <c r="FZM99" s="381"/>
      <c r="FZU99" s="392"/>
      <c r="FZV99" s="381"/>
      <c r="GAD99" s="392"/>
      <c r="GAE99" s="381"/>
      <c r="GAM99" s="392"/>
      <c r="GAN99" s="381"/>
      <c r="GAV99" s="392"/>
      <c r="GAW99" s="381"/>
      <c r="GBE99" s="392"/>
      <c r="GBF99" s="381"/>
      <c r="GBN99" s="392"/>
      <c r="GBO99" s="381"/>
      <c r="GBW99" s="392"/>
      <c r="GBX99" s="381"/>
      <c r="GCF99" s="392"/>
      <c r="GCG99" s="381"/>
      <c r="GCO99" s="392"/>
      <c r="GCP99" s="381"/>
      <c r="GCX99" s="392"/>
      <c r="GCY99" s="381"/>
      <c r="GDG99" s="392"/>
      <c r="GDH99" s="381"/>
      <c r="GDP99" s="392"/>
      <c r="GDQ99" s="381"/>
      <c r="GDY99" s="392"/>
      <c r="GDZ99" s="381"/>
      <c r="GEH99" s="392"/>
      <c r="GEI99" s="381"/>
      <c r="GEQ99" s="392"/>
      <c r="GER99" s="381"/>
      <c r="GEZ99" s="392"/>
      <c r="GFA99" s="381"/>
      <c r="GFI99" s="392"/>
      <c r="GFJ99" s="381"/>
      <c r="GFR99" s="392"/>
      <c r="GFS99" s="381"/>
      <c r="GGA99" s="392"/>
      <c r="GGB99" s="381"/>
      <c r="GGJ99" s="392"/>
      <c r="GGK99" s="381"/>
      <c r="GGS99" s="392"/>
      <c r="GGT99" s="381"/>
      <c r="GHB99" s="392"/>
      <c r="GHC99" s="381"/>
      <c r="GHK99" s="392"/>
      <c r="GHL99" s="381"/>
      <c r="GHT99" s="392"/>
      <c r="GHU99" s="381"/>
      <c r="GIC99" s="392"/>
      <c r="GID99" s="381"/>
      <c r="GIL99" s="392"/>
      <c r="GIM99" s="381"/>
      <c r="GIU99" s="392"/>
      <c r="GIV99" s="381"/>
      <c r="GJD99" s="392"/>
      <c r="GJE99" s="381"/>
      <c r="GJM99" s="392"/>
      <c r="GJN99" s="381"/>
      <c r="GJV99" s="392"/>
      <c r="GJW99" s="381"/>
      <c r="GKE99" s="392"/>
      <c r="GKF99" s="381"/>
      <c r="GKN99" s="392"/>
      <c r="GKO99" s="381"/>
      <c r="GKW99" s="392"/>
      <c r="GKX99" s="381"/>
      <c r="GLF99" s="392"/>
      <c r="GLG99" s="381"/>
      <c r="GLO99" s="392"/>
      <c r="GLP99" s="381"/>
      <c r="GLX99" s="392"/>
      <c r="GLY99" s="381"/>
      <c r="GMG99" s="392"/>
      <c r="GMH99" s="381"/>
      <c r="GMP99" s="392"/>
      <c r="GMQ99" s="381"/>
      <c r="GMY99" s="392"/>
      <c r="GMZ99" s="381"/>
      <c r="GNH99" s="392"/>
      <c r="GNI99" s="381"/>
      <c r="GNQ99" s="392"/>
      <c r="GNR99" s="381"/>
      <c r="GNZ99" s="392"/>
      <c r="GOA99" s="381"/>
      <c r="GOI99" s="392"/>
      <c r="GOJ99" s="381"/>
      <c r="GOR99" s="392"/>
      <c r="GOS99" s="381"/>
      <c r="GPA99" s="392"/>
      <c r="GPB99" s="381"/>
      <c r="GPJ99" s="392"/>
      <c r="GPK99" s="381"/>
      <c r="GPS99" s="392"/>
      <c r="GPT99" s="381"/>
      <c r="GQB99" s="392"/>
      <c r="GQC99" s="381"/>
      <c r="GQK99" s="392"/>
      <c r="GQL99" s="381"/>
      <c r="GQT99" s="392"/>
      <c r="GQU99" s="381"/>
      <c r="GRC99" s="392"/>
      <c r="GRD99" s="381"/>
      <c r="GRL99" s="392"/>
      <c r="GRM99" s="381"/>
      <c r="GRU99" s="392"/>
      <c r="GRV99" s="381"/>
      <c r="GSD99" s="392"/>
      <c r="GSE99" s="381"/>
      <c r="GSM99" s="392"/>
      <c r="GSN99" s="381"/>
      <c r="GSV99" s="392"/>
      <c r="GSW99" s="381"/>
      <c r="GTE99" s="392"/>
      <c r="GTF99" s="381"/>
      <c r="GTN99" s="392"/>
      <c r="GTO99" s="381"/>
      <c r="GTW99" s="392"/>
      <c r="GTX99" s="381"/>
      <c r="GUF99" s="392"/>
      <c r="GUG99" s="381"/>
      <c r="GUO99" s="392"/>
      <c r="GUP99" s="381"/>
      <c r="GUX99" s="392"/>
      <c r="GUY99" s="381"/>
      <c r="GVG99" s="392"/>
      <c r="GVH99" s="381"/>
      <c r="GVP99" s="392"/>
      <c r="GVQ99" s="381"/>
      <c r="GVY99" s="392"/>
      <c r="GVZ99" s="381"/>
      <c r="GWH99" s="392"/>
      <c r="GWI99" s="381"/>
      <c r="GWQ99" s="392"/>
      <c r="GWR99" s="381"/>
      <c r="GWZ99" s="392"/>
      <c r="GXA99" s="381"/>
      <c r="GXI99" s="392"/>
      <c r="GXJ99" s="381"/>
      <c r="GXR99" s="392"/>
      <c r="GXS99" s="381"/>
      <c r="GYA99" s="392"/>
      <c r="GYB99" s="381"/>
      <c r="GYJ99" s="392"/>
      <c r="GYK99" s="381"/>
      <c r="GYS99" s="392"/>
      <c r="GYT99" s="381"/>
      <c r="GZB99" s="392"/>
      <c r="GZC99" s="381"/>
      <c r="GZK99" s="392"/>
      <c r="GZL99" s="381"/>
      <c r="GZT99" s="392"/>
      <c r="GZU99" s="381"/>
      <c r="HAC99" s="392"/>
      <c r="HAD99" s="381"/>
      <c r="HAL99" s="392"/>
      <c r="HAM99" s="381"/>
      <c r="HAU99" s="392"/>
      <c r="HAV99" s="381"/>
      <c r="HBD99" s="392"/>
      <c r="HBE99" s="381"/>
      <c r="HBM99" s="392"/>
      <c r="HBN99" s="381"/>
      <c r="HBV99" s="392"/>
      <c r="HBW99" s="381"/>
      <c r="HCE99" s="392"/>
      <c r="HCF99" s="381"/>
      <c r="HCN99" s="392"/>
      <c r="HCO99" s="381"/>
      <c r="HCW99" s="392"/>
      <c r="HCX99" s="381"/>
      <c r="HDF99" s="392"/>
      <c r="HDG99" s="381"/>
      <c r="HDO99" s="392"/>
      <c r="HDP99" s="381"/>
      <c r="HDX99" s="392"/>
      <c r="HDY99" s="381"/>
      <c r="HEG99" s="392"/>
      <c r="HEH99" s="381"/>
      <c r="HEP99" s="392"/>
      <c r="HEQ99" s="381"/>
      <c r="HEY99" s="392"/>
      <c r="HEZ99" s="381"/>
      <c r="HFH99" s="392"/>
      <c r="HFI99" s="381"/>
      <c r="HFQ99" s="392"/>
      <c r="HFR99" s="381"/>
      <c r="HFZ99" s="392"/>
      <c r="HGA99" s="381"/>
      <c r="HGI99" s="392"/>
      <c r="HGJ99" s="381"/>
      <c r="HGR99" s="392"/>
      <c r="HGS99" s="381"/>
      <c r="HHA99" s="392"/>
      <c r="HHB99" s="381"/>
      <c r="HHJ99" s="392"/>
      <c r="HHK99" s="381"/>
      <c r="HHS99" s="392"/>
      <c r="HHT99" s="381"/>
      <c r="HIB99" s="392"/>
      <c r="HIC99" s="381"/>
      <c r="HIK99" s="392"/>
      <c r="HIL99" s="381"/>
      <c r="HIT99" s="392"/>
      <c r="HIU99" s="381"/>
      <c r="HJC99" s="392"/>
      <c r="HJD99" s="381"/>
      <c r="HJL99" s="392"/>
      <c r="HJM99" s="381"/>
      <c r="HJU99" s="392"/>
      <c r="HJV99" s="381"/>
      <c r="HKD99" s="392"/>
      <c r="HKE99" s="381"/>
      <c r="HKM99" s="392"/>
      <c r="HKN99" s="381"/>
      <c r="HKV99" s="392"/>
      <c r="HKW99" s="381"/>
      <c r="HLE99" s="392"/>
      <c r="HLF99" s="381"/>
      <c r="HLN99" s="392"/>
      <c r="HLO99" s="381"/>
      <c r="HLW99" s="392"/>
      <c r="HLX99" s="381"/>
      <c r="HMF99" s="392"/>
      <c r="HMG99" s="381"/>
      <c r="HMO99" s="392"/>
      <c r="HMP99" s="381"/>
      <c r="HMX99" s="392"/>
      <c r="HMY99" s="381"/>
      <c r="HNG99" s="392"/>
      <c r="HNH99" s="381"/>
      <c r="HNP99" s="392"/>
      <c r="HNQ99" s="381"/>
      <c r="HNY99" s="392"/>
      <c r="HNZ99" s="381"/>
      <c r="HOH99" s="392"/>
      <c r="HOI99" s="381"/>
      <c r="HOQ99" s="392"/>
      <c r="HOR99" s="381"/>
      <c r="HOZ99" s="392"/>
      <c r="HPA99" s="381"/>
      <c r="HPI99" s="392"/>
      <c r="HPJ99" s="381"/>
      <c r="HPR99" s="392"/>
      <c r="HPS99" s="381"/>
      <c r="HQA99" s="392"/>
      <c r="HQB99" s="381"/>
      <c r="HQJ99" s="392"/>
      <c r="HQK99" s="381"/>
      <c r="HQS99" s="392"/>
      <c r="HQT99" s="381"/>
      <c r="HRB99" s="392"/>
      <c r="HRC99" s="381"/>
      <c r="HRK99" s="392"/>
      <c r="HRL99" s="381"/>
      <c r="HRT99" s="392"/>
      <c r="HRU99" s="381"/>
      <c r="HSC99" s="392"/>
      <c r="HSD99" s="381"/>
      <c r="HSL99" s="392"/>
      <c r="HSM99" s="381"/>
      <c r="HSU99" s="392"/>
      <c r="HSV99" s="381"/>
      <c r="HTD99" s="392"/>
      <c r="HTE99" s="381"/>
      <c r="HTM99" s="392"/>
      <c r="HTN99" s="381"/>
      <c r="HTV99" s="392"/>
      <c r="HTW99" s="381"/>
      <c r="HUE99" s="392"/>
      <c r="HUF99" s="381"/>
      <c r="HUN99" s="392"/>
      <c r="HUO99" s="381"/>
      <c r="HUW99" s="392"/>
      <c r="HUX99" s="381"/>
      <c r="HVF99" s="392"/>
      <c r="HVG99" s="381"/>
      <c r="HVO99" s="392"/>
      <c r="HVP99" s="381"/>
      <c r="HVX99" s="392"/>
      <c r="HVY99" s="381"/>
      <c r="HWG99" s="392"/>
      <c r="HWH99" s="381"/>
      <c r="HWP99" s="392"/>
      <c r="HWQ99" s="381"/>
      <c r="HWY99" s="392"/>
      <c r="HWZ99" s="381"/>
      <c r="HXH99" s="392"/>
      <c r="HXI99" s="381"/>
      <c r="HXQ99" s="392"/>
      <c r="HXR99" s="381"/>
      <c r="HXZ99" s="392"/>
      <c r="HYA99" s="381"/>
      <c r="HYI99" s="392"/>
      <c r="HYJ99" s="381"/>
      <c r="HYR99" s="392"/>
      <c r="HYS99" s="381"/>
      <c r="HZA99" s="392"/>
      <c r="HZB99" s="381"/>
      <c r="HZJ99" s="392"/>
      <c r="HZK99" s="381"/>
      <c r="HZS99" s="392"/>
      <c r="HZT99" s="381"/>
      <c r="IAB99" s="392"/>
      <c r="IAC99" s="381"/>
      <c r="IAK99" s="392"/>
      <c r="IAL99" s="381"/>
      <c r="IAT99" s="392"/>
      <c r="IAU99" s="381"/>
      <c r="IBC99" s="392"/>
      <c r="IBD99" s="381"/>
      <c r="IBL99" s="392"/>
      <c r="IBM99" s="381"/>
      <c r="IBU99" s="392"/>
      <c r="IBV99" s="381"/>
      <c r="ICD99" s="392"/>
      <c r="ICE99" s="381"/>
      <c r="ICM99" s="392"/>
      <c r="ICN99" s="381"/>
      <c r="ICV99" s="392"/>
      <c r="ICW99" s="381"/>
      <c r="IDE99" s="392"/>
      <c r="IDF99" s="381"/>
      <c r="IDN99" s="392"/>
      <c r="IDO99" s="381"/>
      <c r="IDW99" s="392"/>
      <c r="IDX99" s="381"/>
      <c r="IEF99" s="392"/>
      <c r="IEG99" s="381"/>
      <c r="IEO99" s="392"/>
      <c r="IEP99" s="381"/>
      <c r="IEX99" s="392"/>
      <c r="IEY99" s="381"/>
      <c r="IFG99" s="392"/>
      <c r="IFH99" s="381"/>
      <c r="IFP99" s="392"/>
      <c r="IFQ99" s="381"/>
      <c r="IFY99" s="392"/>
      <c r="IFZ99" s="381"/>
      <c r="IGH99" s="392"/>
      <c r="IGI99" s="381"/>
      <c r="IGQ99" s="392"/>
      <c r="IGR99" s="381"/>
      <c r="IGZ99" s="392"/>
      <c r="IHA99" s="381"/>
      <c r="IHI99" s="392"/>
      <c r="IHJ99" s="381"/>
      <c r="IHR99" s="392"/>
      <c r="IHS99" s="381"/>
      <c r="IIA99" s="392"/>
      <c r="IIB99" s="381"/>
      <c r="IIJ99" s="392"/>
      <c r="IIK99" s="381"/>
      <c r="IIS99" s="392"/>
      <c r="IIT99" s="381"/>
      <c r="IJB99" s="392"/>
      <c r="IJC99" s="381"/>
      <c r="IJK99" s="392"/>
      <c r="IJL99" s="381"/>
      <c r="IJT99" s="392"/>
      <c r="IJU99" s="381"/>
      <c r="IKC99" s="392"/>
      <c r="IKD99" s="381"/>
      <c r="IKL99" s="392"/>
      <c r="IKM99" s="381"/>
      <c r="IKU99" s="392"/>
      <c r="IKV99" s="381"/>
      <c r="ILD99" s="392"/>
      <c r="ILE99" s="381"/>
      <c r="ILM99" s="392"/>
      <c r="ILN99" s="381"/>
      <c r="ILV99" s="392"/>
      <c r="ILW99" s="381"/>
      <c r="IME99" s="392"/>
      <c r="IMF99" s="381"/>
      <c r="IMN99" s="392"/>
      <c r="IMO99" s="381"/>
      <c r="IMW99" s="392"/>
      <c r="IMX99" s="381"/>
      <c r="INF99" s="392"/>
      <c r="ING99" s="381"/>
      <c r="INO99" s="392"/>
      <c r="INP99" s="381"/>
      <c r="INX99" s="392"/>
      <c r="INY99" s="381"/>
      <c r="IOG99" s="392"/>
      <c r="IOH99" s="381"/>
      <c r="IOP99" s="392"/>
      <c r="IOQ99" s="381"/>
      <c r="IOY99" s="392"/>
      <c r="IOZ99" s="381"/>
      <c r="IPH99" s="392"/>
      <c r="IPI99" s="381"/>
      <c r="IPQ99" s="392"/>
      <c r="IPR99" s="381"/>
      <c r="IPZ99" s="392"/>
      <c r="IQA99" s="381"/>
      <c r="IQI99" s="392"/>
      <c r="IQJ99" s="381"/>
      <c r="IQR99" s="392"/>
      <c r="IQS99" s="381"/>
      <c r="IRA99" s="392"/>
      <c r="IRB99" s="381"/>
      <c r="IRJ99" s="392"/>
      <c r="IRK99" s="381"/>
      <c r="IRS99" s="392"/>
      <c r="IRT99" s="381"/>
      <c r="ISB99" s="392"/>
      <c r="ISC99" s="381"/>
      <c r="ISK99" s="392"/>
      <c r="ISL99" s="381"/>
      <c r="IST99" s="392"/>
      <c r="ISU99" s="381"/>
      <c r="ITC99" s="392"/>
      <c r="ITD99" s="381"/>
      <c r="ITL99" s="392"/>
      <c r="ITM99" s="381"/>
      <c r="ITU99" s="392"/>
      <c r="ITV99" s="381"/>
      <c r="IUD99" s="392"/>
      <c r="IUE99" s="381"/>
      <c r="IUM99" s="392"/>
      <c r="IUN99" s="381"/>
      <c r="IUV99" s="392"/>
      <c r="IUW99" s="381"/>
      <c r="IVE99" s="392"/>
      <c r="IVF99" s="381"/>
      <c r="IVN99" s="392"/>
      <c r="IVO99" s="381"/>
      <c r="IVW99" s="392"/>
      <c r="IVX99" s="381"/>
      <c r="IWF99" s="392"/>
      <c r="IWG99" s="381"/>
      <c r="IWO99" s="392"/>
      <c r="IWP99" s="381"/>
      <c r="IWX99" s="392"/>
      <c r="IWY99" s="381"/>
      <c r="IXG99" s="392"/>
      <c r="IXH99" s="381"/>
      <c r="IXP99" s="392"/>
      <c r="IXQ99" s="381"/>
      <c r="IXY99" s="392"/>
      <c r="IXZ99" s="381"/>
      <c r="IYH99" s="392"/>
      <c r="IYI99" s="381"/>
      <c r="IYQ99" s="392"/>
      <c r="IYR99" s="381"/>
      <c r="IYZ99" s="392"/>
      <c r="IZA99" s="381"/>
      <c r="IZI99" s="392"/>
      <c r="IZJ99" s="381"/>
      <c r="IZR99" s="392"/>
      <c r="IZS99" s="381"/>
      <c r="JAA99" s="392"/>
      <c r="JAB99" s="381"/>
      <c r="JAJ99" s="392"/>
      <c r="JAK99" s="381"/>
      <c r="JAS99" s="392"/>
      <c r="JAT99" s="381"/>
      <c r="JBB99" s="392"/>
      <c r="JBC99" s="381"/>
      <c r="JBK99" s="392"/>
      <c r="JBL99" s="381"/>
      <c r="JBT99" s="392"/>
      <c r="JBU99" s="381"/>
      <c r="JCC99" s="392"/>
      <c r="JCD99" s="381"/>
      <c r="JCL99" s="392"/>
      <c r="JCM99" s="381"/>
      <c r="JCU99" s="392"/>
      <c r="JCV99" s="381"/>
      <c r="JDD99" s="392"/>
      <c r="JDE99" s="381"/>
      <c r="JDM99" s="392"/>
      <c r="JDN99" s="381"/>
      <c r="JDV99" s="392"/>
      <c r="JDW99" s="381"/>
      <c r="JEE99" s="392"/>
      <c r="JEF99" s="381"/>
      <c r="JEN99" s="392"/>
      <c r="JEO99" s="381"/>
      <c r="JEW99" s="392"/>
      <c r="JEX99" s="381"/>
      <c r="JFF99" s="392"/>
      <c r="JFG99" s="381"/>
      <c r="JFO99" s="392"/>
      <c r="JFP99" s="381"/>
      <c r="JFX99" s="392"/>
      <c r="JFY99" s="381"/>
      <c r="JGG99" s="392"/>
      <c r="JGH99" s="381"/>
      <c r="JGP99" s="392"/>
      <c r="JGQ99" s="381"/>
      <c r="JGY99" s="392"/>
      <c r="JGZ99" s="381"/>
      <c r="JHH99" s="392"/>
      <c r="JHI99" s="381"/>
      <c r="JHQ99" s="392"/>
      <c r="JHR99" s="381"/>
      <c r="JHZ99" s="392"/>
      <c r="JIA99" s="381"/>
      <c r="JII99" s="392"/>
      <c r="JIJ99" s="381"/>
      <c r="JIR99" s="392"/>
      <c r="JIS99" s="381"/>
      <c r="JJA99" s="392"/>
      <c r="JJB99" s="381"/>
      <c r="JJJ99" s="392"/>
      <c r="JJK99" s="381"/>
      <c r="JJS99" s="392"/>
      <c r="JJT99" s="381"/>
      <c r="JKB99" s="392"/>
      <c r="JKC99" s="381"/>
      <c r="JKK99" s="392"/>
      <c r="JKL99" s="381"/>
      <c r="JKT99" s="392"/>
      <c r="JKU99" s="381"/>
      <c r="JLC99" s="392"/>
      <c r="JLD99" s="381"/>
      <c r="JLL99" s="392"/>
      <c r="JLM99" s="381"/>
      <c r="JLU99" s="392"/>
      <c r="JLV99" s="381"/>
      <c r="JMD99" s="392"/>
      <c r="JME99" s="381"/>
      <c r="JMM99" s="392"/>
      <c r="JMN99" s="381"/>
      <c r="JMV99" s="392"/>
      <c r="JMW99" s="381"/>
      <c r="JNE99" s="392"/>
      <c r="JNF99" s="381"/>
      <c r="JNN99" s="392"/>
      <c r="JNO99" s="381"/>
      <c r="JNW99" s="392"/>
      <c r="JNX99" s="381"/>
      <c r="JOF99" s="392"/>
      <c r="JOG99" s="381"/>
      <c r="JOO99" s="392"/>
      <c r="JOP99" s="381"/>
      <c r="JOX99" s="392"/>
      <c r="JOY99" s="381"/>
      <c r="JPG99" s="392"/>
      <c r="JPH99" s="381"/>
      <c r="JPP99" s="392"/>
      <c r="JPQ99" s="381"/>
      <c r="JPY99" s="392"/>
      <c r="JPZ99" s="381"/>
      <c r="JQH99" s="392"/>
      <c r="JQI99" s="381"/>
      <c r="JQQ99" s="392"/>
      <c r="JQR99" s="381"/>
      <c r="JQZ99" s="392"/>
      <c r="JRA99" s="381"/>
      <c r="JRI99" s="392"/>
      <c r="JRJ99" s="381"/>
      <c r="JRR99" s="392"/>
      <c r="JRS99" s="381"/>
      <c r="JSA99" s="392"/>
      <c r="JSB99" s="381"/>
      <c r="JSJ99" s="392"/>
      <c r="JSK99" s="381"/>
      <c r="JSS99" s="392"/>
      <c r="JST99" s="381"/>
      <c r="JTB99" s="392"/>
      <c r="JTC99" s="381"/>
      <c r="JTK99" s="392"/>
      <c r="JTL99" s="381"/>
      <c r="JTT99" s="392"/>
      <c r="JTU99" s="381"/>
      <c r="JUC99" s="392"/>
      <c r="JUD99" s="381"/>
      <c r="JUL99" s="392"/>
      <c r="JUM99" s="381"/>
      <c r="JUU99" s="392"/>
      <c r="JUV99" s="381"/>
      <c r="JVD99" s="392"/>
      <c r="JVE99" s="381"/>
      <c r="JVM99" s="392"/>
      <c r="JVN99" s="381"/>
      <c r="JVV99" s="392"/>
      <c r="JVW99" s="381"/>
      <c r="JWE99" s="392"/>
      <c r="JWF99" s="381"/>
      <c r="JWN99" s="392"/>
      <c r="JWO99" s="381"/>
      <c r="JWW99" s="392"/>
      <c r="JWX99" s="381"/>
      <c r="JXF99" s="392"/>
      <c r="JXG99" s="381"/>
      <c r="JXO99" s="392"/>
      <c r="JXP99" s="381"/>
      <c r="JXX99" s="392"/>
      <c r="JXY99" s="381"/>
      <c r="JYG99" s="392"/>
      <c r="JYH99" s="381"/>
      <c r="JYP99" s="392"/>
      <c r="JYQ99" s="381"/>
      <c r="JYY99" s="392"/>
      <c r="JYZ99" s="381"/>
      <c r="JZH99" s="392"/>
      <c r="JZI99" s="381"/>
      <c r="JZQ99" s="392"/>
      <c r="JZR99" s="381"/>
      <c r="JZZ99" s="392"/>
      <c r="KAA99" s="381"/>
      <c r="KAI99" s="392"/>
      <c r="KAJ99" s="381"/>
      <c r="KAR99" s="392"/>
      <c r="KAS99" s="381"/>
      <c r="KBA99" s="392"/>
      <c r="KBB99" s="381"/>
      <c r="KBJ99" s="392"/>
      <c r="KBK99" s="381"/>
      <c r="KBS99" s="392"/>
      <c r="KBT99" s="381"/>
      <c r="KCB99" s="392"/>
      <c r="KCC99" s="381"/>
      <c r="KCK99" s="392"/>
      <c r="KCL99" s="381"/>
      <c r="KCT99" s="392"/>
      <c r="KCU99" s="381"/>
      <c r="KDC99" s="392"/>
      <c r="KDD99" s="381"/>
      <c r="KDL99" s="392"/>
      <c r="KDM99" s="381"/>
      <c r="KDU99" s="392"/>
      <c r="KDV99" s="381"/>
      <c r="KED99" s="392"/>
      <c r="KEE99" s="381"/>
      <c r="KEM99" s="392"/>
      <c r="KEN99" s="381"/>
      <c r="KEV99" s="392"/>
      <c r="KEW99" s="381"/>
      <c r="KFE99" s="392"/>
      <c r="KFF99" s="381"/>
      <c r="KFN99" s="392"/>
      <c r="KFO99" s="381"/>
      <c r="KFW99" s="392"/>
      <c r="KFX99" s="381"/>
      <c r="KGF99" s="392"/>
      <c r="KGG99" s="381"/>
      <c r="KGO99" s="392"/>
      <c r="KGP99" s="381"/>
      <c r="KGX99" s="392"/>
      <c r="KGY99" s="381"/>
      <c r="KHG99" s="392"/>
      <c r="KHH99" s="381"/>
      <c r="KHP99" s="392"/>
      <c r="KHQ99" s="381"/>
      <c r="KHY99" s="392"/>
      <c r="KHZ99" s="381"/>
      <c r="KIH99" s="392"/>
      <c r="KII99" s="381"/>
      <c r="KIQ99" s="392"/>
      <c r="KIR99" s="381"/>
      <c r="KIZ99" s="392"/>
      <c r="KJA99" s="381"/>
      <c r="KJI99" s="392"/>
      <c r="KJJ99" s="381"/>
      <c r="KJR99" s="392"/>
      <c r="KJS99" s="381"/>
      <c r="KKA99" s="392"/>
      <c r="KKB99" s="381"/>
      <c r="KKJ99" s="392"/>
      <c r="KKK99" s="381"/>
      <c r="KKS99" s="392"/>
      <c r="KKT99" s="381"/>
      <c r="KLB99" s="392"/>
      <c r="KLC99" s="381"/>
      <c r="KLK99" s="392"/>
      <c r="KLL99" s="381"/>
      <c r="KLT99" s="392"/>
      <c r="KLU99" s="381"/>
      <c r="KMC99" s="392"/>
      <c r="KMD99" s="381"/>
      <c r="KML99" s="392"/>
      <c r="KMM99" s="381"/>
      <c r="KMU99" s="392"/>
      <c r="KMV99" s="381"/>
      <c r="KND99" s="392"/>
      <c r="KNE99" s="381"/>
      <c r="KNM99" s="392"/>
      <c r="KNN99" s="381"/>
      <c r="KNV99" s="392"/>
      <c r="KNW99" s="381"/>
      <c r="KOE99" s="392"/>
      <c r="KOF99" s="381"/>
      <c r="KON99" s="392"/>
      <c r="KOO99" s="381"/>
      <c r="KOW99" s="392"/>
      <c r="KOX99" s="381"/>
      <c r="KPF99" s="392"/>
      <c r="KPG99" s="381"/>
      <c r="KPO99" s="392"/>
      <c r="KPP99" s="381"/>
      <c r="KPX99" s="392"/>
      <c r="KPY99" s="381"/>
      <c r="KQG99" s="392"/>
      <c r="KQH99" s="381"/>
      <c r="KQP99" s="392"/>
      <c r="KQQ99" s="381"/>
      <c r="KQY99" s="392"/>
      <c r="KQZ99" s="381"/>
      <c r="KRH99" s="392"/>
      <c r="KRI99" s="381"/>
      <c r="KRQ99" s="392"/>
      <c r="KRR99" s="381"/>
      <c r="KRZ99" s="392"/>
      <c r="KSA99" s="381"/>
      <c r="KSI99" s="392"/>
      <c r="KSJ99" s="381"/>
      <c r="KSR99" s="392"/>
      <c r="KSS99" s="381"/>
      <c r="KTA99" s="392"/>
      <c r="KTB99" s="381"/>
      <c r="KTJ99" s="392"/>
      <c r="KTK99" s="381"/>
      <c r="KTS99" s="392"/>
      <c r="KTT99" s="381"/>
      <c r="KUB99" s="392"/>
      <c r="KUC99" s="381"/>
      <c r="KUK99" s="392"/>
      <c r="KUL99" s="381"/>
      <c r="KUT99" s="392"/>
      <c r="KUU99" s="381"/>
      <c r="KVC99" s="392"/>
      <c r="KVD99" s="381"/>
      <c r="KVL99" s="392"/>
      <c r="KVM99" s="381"/>
      <c r="KVU99" s="392"/>
      <c r="KVV99" s="381"/>
      <c r="KWD99" s="392"/>
      <c r="KWE99" s="381"/>
      <c r="KWM99" s="392"/>
      <c r="KWN99" s="381"/>
      <c r="KWV99" s="392"/>
      <c r="KWW99" s="381"/>
      <c r="KXE99" s="392"/>
      <c r="KXF99" s="381"/>
      <c r="KXN99" s="392"/>
      <c r="KXO99" s="381"/>
      <c r="KXW99" s="392"/>
      <c r="KXX99" s="381"/>
      <c r="KYF99" s="392"/>
      <c r="KYG99" s="381"/>
      <c r="KYO99" s="392"/>
      <c r="KYP99" s="381"/>
      <c r="KYX99" s="392"/>
      <c r="KYY99" s="381"/>
      <c r="KZG99" s="392"/>
      <c r="KZH99" s="381"/>
      <c r="KZP99" s="392"/>
      <c r="KZQ99" s="381"/>
      <c r="KZY99" s="392"/>
      <c r="KZZ99" s="381"/>
      <c r="LAH99" s="392"/>
      <c r="LAI99" s="381"/>
      <c r="LAQ99" s="392"/>
      <c r="LAR99" s="381"/>
      <c r="LAZ99" s="392"/>
      <c r="LBA99" s="381"/>
      <c r="LBI99" s="392"/>
      <c r="LBJ99" s="381"/>
      <c r="LBR99" s="392"/>
      <c r="LBS99" s="381"/>
      <c r="LCA99" s="392"/>
      <c r="LCB99" s="381"/>
      <c r="LCJ99" s="392"/>
      <c r="LCK99" s="381"/>
      <c r="LCS99" s="392"/>
      <c r="LCT99" s="381"/>
      <c r="LDB99" s="392"/>
      <c r="LDC99" s="381"/>
      <c r="LDK99" s="392"/>
      <c r="LDL99" s="381"/>
      <c r="LDT99" s="392"/>
      <c r="LDU99" s="381"/>
      <c r="LEC99" s="392"/>
      <c r="LED99" s="381"/>
      <c r="LEL99" s="392"/>
      <c r="LEM99" s="381"/>
      <c r="LEU99" s="392"/>
      <c r="LEV99" s="381"/>
      <c r="LFD99" s="392"/>
      <c r="LFE99" s="381"/>
      <c r="LFM99" s="392"/>
      <c r="LFN99" s="381"/>
      <c r="LFV99" s="392"/>
      <c r="LFW99" s="381"/>
      <c r="LGE99" s="392"/>
      <c r="LGF99" s="381"/>
      <c r="LGN99" s="392"/>
      <c r="LGO99" s="381"/>
      <c r="LGW99" s="392"/>
      <c r="LGX99" s="381"/>
      <c r="LHF99" s="392"/>
      <c r="LHG99" s="381"/>
      <c r="LHO99" s="392"/>
      <c r="LHP99" s="381"/>
      <c r="LHX99" s="392"/>
      <c r="LHY99" s="381"/>
      <c r="LIG99" s="392"/>
      <c r="LIH99" s="381"/>
      <c r="LIP99" s="392"/>
      <c r="LIQ99" s="381"/>
      <c r="LIY99" s="392"/>
      <c r="LIZ99" s="381"/>
      <c r="LJH99" s="392"/>
      <c r="LJI99" s="381"/>
      <c r="LJQ99" s="392"/>
      <c r="LJR99" s="381"/>
      <c r="LJZ99" s="392"/>
      <c r="LKA99" s="381"/>
      <c r="LKI99" s="392"/>
      <c r="LKJ99" s="381"/>
      <c r="LKR99" s="392"/>
      <c r="LKS99" s="381"/>
      <c r="LLA99" s="392"/>
      <c r="LLB99" s="381"/>
      <c r="LLJ99" s="392"/>
      <c r="LLK99" s="381"/>
      <c r="LLS99" s="392"/>
      <c r="LLT99" s="381"/>
      <c r="LMB99" s="392"/>
      <c r="LMC99" s="381"/>
      <c r="LMK99" s="392"/>
      <c r="LML99" s="381"/>
      <c r="LMT99" s="392"/>
      <c r="LMU99" s="381"/>
      <c r="LNC99" s="392"/>
      <c r="LND99" s="381"/>
      <c r="LNL99" s="392"/>
      <c r="LNM99" s="381"/>
      <c r="LNU99" s="392"/>
      <c r="LNV99" s="381"/>
      <c r="LOD99" s="392"/>
      <c r="LOE99" s="381"/>
      <c r="LOM99" s="392"/>
      <c r="LON99" s="381"/>
      <c r="LOV99" s="392"/>
      <c r="LOW99" s="381"/>
      <c r="LPE99" s="392"/>
      <c r="LPF99" s="381"/>
      <c r="LPN99" s="392"/>
      <c r="LPO99" s="381"/>
      <c r="LPW99" s="392"/>
      <c r="LPX99" s="381"/>
      <c r="LQF99" s="392"/>
      <c r="LQG99" s="381"/>
      <c r="LQO99" s="392"/>
      <c r="LQP99" s="381"/>
      <c r="LQX99" s="392"/>
      <c r="LQY99" s="381"/>
      <c r="LRG99" s="392"/>
      <c r="LRH99" s="381"/>
      <c r="LRP99" s="392"/>
      <c r="LRQ99" s="381"/>
      <c r="LRY99" s="392"/>
      <c r="LRZ99" s="381"/>
      <c r="LSH99" s="392"/>
      <c r="LSI99" s="381"/>
      <c r="LSQ99" s="392"/>
      <c r="LSR99" s="381"/>
      <c r="LSZ99" s="392"/>
      <c r="LTA99" s="381"/>
      <c r="LTI99" s="392"/>
      <c r="LTJ99" s="381"/>
      <c r="LTR99" s="392"/>
      <c r="LTS99" s="381"/>
      <c r="LUA99" s="392"/>
      <c r="LUB99" s="381"/>
      <c r="LUJ99" s="392"/>
      <c r="LUK99" s="381"/>
      <c r="LUS99" s="392"/>
      <c r="LUT99" s="381"/>
      <c r="LVB99" s="392"/>
      <c r="LVC99" s="381"/>
      <c r="LVK99" s="392"/>
      <c r="LVL99" s="381"/>
      <c r="LVT99" s="392"/>
      <c r="LVU99" s="381"/>
      <c r="LWC99" s="392"/>
      <c r="LWD99" s="381"/>
      <c r="LWL99" s="392"/>
      <c r="LWM99" s="381"/>
      <c r="LWU99" s="392"/>
      <c r="LWV99" s="381"/>
      <c r="LXD99" s="392"/>
      <c r="LXE99" s="381"/>
      <c r="LXM99" s="392"/>
      <c r="LXN99" s="381"/>
      <c r="LXV99" s="392"/>
      <c r="LXW99" s="381"/>
      <c r="LYE99" s="392"/>
      <c r="LYF99" s="381"/>
      <c r="LYN99" s="392"/>
      <c r="LYO99" s="381"/>
      <c r="LYW99" s="392"/>
      <c r="LYX99" s="381"/>
      <c r="LZF99" s="392"/>
      <c r="LZG99" s="381"/>
      <c r="LZO99" s="392"/>
      <c r="LZP99" s="381"/>
      <c r="LZX99" s="392"/>
      <c r="LZY99" s="381"/>
      <c r="MAG99" s="392"/>
      <c r="MAH99" s="381"/>
      <c r="MAP99" s="392"/>
      <c r="MAQ99" s="381"/>
      <c r="MAY99" s="392"/>
      <c r="MAZ99" s="381"/>
      <c r="MBH99" s="392"/>
      <c r="MBI99" s="381"/>
      <c r="MBQ99" s="392"/>
      <c r="MBR99" s="381"/>
      <c r="MBZ99" s="392"/>
      <c r="MCA99" s="381"/>
      <c r="MCI99" s="392"/>
      <c r="MCJ99" s="381"/>
      <c r="MCR99" s="392"/>
      <c r="MCS99" s="381"/>
      <c r="MDA99" s="392"/>
      <c r="MDB99" s="381"/>
      <c r="MDJ99" s="392"/>
      <c r="MDK99" s="381"/>
      <c r="MDS99" s="392"/>
      <c r="MDT99" s="381"/>
      <c r="MEB99" s="392"/>
      <c r="MEC99" s="381"/>
      <c r="MEK99" s="392"/>
      <c r="MEL99" s="381"/>
      <c r="MET99" s="392"/>
      <c r="MEU99" s="381"/>
      <c r="MFC99" s="392"/>
      <c r="MFD99" s="381"/>
      <c r="MFL99" s="392"/>
      <c r="MFM99" s="381"/>
      <c r="MFU99" s="392"/>
      <c r="MFV99" s="381"/>
      <c r="MGD99" s="392"/>
      <c r="MGE99" s="381"/>
      <c r="MGM99" s="392"/>
      <c r="MGN99" s="381"/>
      <c r="MGV99" s="392"/>
      <c r="MGW99" s="381"/>
      <c r="MHE99" s="392"/>
      <c r="MHF99" s="381"/>
      <c r="MHN99" s="392"/>
      <c r="MHO99" s="381"/>
      <c r="MHW99" s="392"/>
      <c r="MHX99" s="381"/>
      <c r="MIF99" s="392"/>
      <c r="MIG99" s="381"/>
      <c r="MIO99" s="392"/>
      <c r="MIP99" s="381"/>
      <c r="MIX99" s="392"/>
      <c r="MIY99" s="381"/>
      <c r="MJG99" s="392"/>
      <c r="MJH99" s="381"/>
      <c r="MJP99" s="392"/>
      <c r="MJQ99" s="381"/>
      <c r="MJY99" s="392"/>
      <c r="MJZ99" s="381"/>
      <c r="MKH99" s="392"/>
      <c r="MKI99" s="381"/>
      <c r="MKQ99" s="392"/>
      <c r="MKR99" s="381"/>
      <c r="MKZ99" s="392"/>
      <c r="MLA99" s="381"/>
      <c r="MLI99" s="392"/>
      <c r="MLJ99" s="381"/>
      <c r="MLR99" s="392"/>
      <c r="MLS99" s="381"/>
      <c r="MMA99" s="392"/>
      <c r="MMB99" s="381"/>
      <c r="MMJ99" s="392"/>
      <c r="MMK99" s="381"/>
      <c r="MMS99" s="392"/>
      <c r="MMT99" s="381"/>
      <c r="MNB99" s="392"/>
      <c r="MNC99" s="381"/>
      <c r="MNK99" s="392"/>
      <c r="MNL99" s="381"/>
      <c r="MNT99" s="392"/>
      <c r="MNU99" s="381"/>
      <c r="MOC99" s="392"/>
      <c r="MOD99" s="381"/>
      <c r="MOL99" s="392"/>
      <c r="MOM99" s="381"/>
      <c r="MOU99" s="392"/>
      <c r="MOV99" s="381"/>
      <c r="MPD99" s="392"/>
      <c r="MPE99" s="381"/>
      <c r="MPM99" s="392"/>
      <c r="MPN99" s="381"/>
      <c r="MPV99" s="392"/>
      <c r="MPW99" s="381"/>
      <c r="MQE99" s="392"/>
      <c r="MQF99" s="381"/>
      <c r="MQN99" s="392"/>
      <c r="MQO99" s="381"/>
      <c r="MQW99" s="392"/>
      <c r="MQX99" s="381"/>
      <c r="MRF99" s="392"/>
      <c r="MRG99" s="381"/>
      <c r="MRO99" s="392"/>
      <c r="MRP99" s="381"/>
      <c r="MRX99" s="392"/>
      <c r="MRY99" s="381"/>
      <c r="MSG99" s="392"/>
      <c r="MSH99" s="381"/>
      <c r="MSP99" s="392"/>
      <c r="MSQ99" s="381"/>
      <c r="MSY99" s="392"/>
      <c r="MSZ99" s="381"/>
      <c r="MTH99" s="392"/>
      <c r="MTI99" s="381"/>
      <c r="MTQ99" s="392"/>
      <c r="MTR99" s="381"/>
      <c r="MTZ99" s="392"/>
      <c r="MUA99" s="381"/>
      <c r="MUI99" s="392"/>
      <c r="MUJ99" s="381"/>
      <c r="MUR99" s="392"/>
      <c r="MUS99" s="381"/>
      <c r="MVA99" s="392"/>
      <c r="MVB99" s="381"/>
      <c r="MVJ99" s="392"/>
      <c r="MVK99" s="381"/>
      <c r="MVS99" s="392"/>
      <c r="MVT99" s="381"/>
      <c r="MWB99" s="392"/>
      <c r="MWC99" s="381"/>
      <c r="MWK99" s="392"/>
      <c r="MWL99" s="381"/>
      <c r="MWT99" s="392"/>
      <c r="MWU99" s="381"/>
      <c r="MXC99" s="392"/>
      <c r="MXD99" s="381"/>
      <c r="MXL99" s="392"/>
      <c r="MXM99" s="381"/>
      <c r="MXU99" s="392"/>
      <c r="MXV99" s="381"/>
      <c r="MYD99" s="392"/>
      <c r="MYE99" s="381"/>
      <c r="MYM99" s="392"/>
      <c r="MYN99" s="381"/>
      <c r="MYV99" s="392"/>
      <c r="MYW99" s="381"/>
      <c r="MZE99" s="392"/>
      <c r="MZF99" s="381"/>
      <c r="MZN99" s="392"/>
      <c r="MZO99" s="381"/>
      <c r="MZW99" s="392"/>
      <c r="MZX99" s="381"/>
      <c r="NAF99" s="392"/>
      <c r="NAG99" s="381"/>
      <c r="NAO99" s="392"/>
      <c r="NAP99" s="381"/>
      <c r="NAX99" s="392"/>
      <c r="NAY99" s="381"/>
      <c r="NBG99" s="392"/>
      <c r="NBH99" s="381"/>
      <c r="NBP99" s="392"/>
      <c r="NBQ99" s="381"/>
      <c r="NBY99" s="392"/>
      <c r="NBZ99" s="381"/>
      <c r="NCH99" s="392"/>
      <c r="NCI99" s="381"/>
      <c r="NCQ99" s="392"/>
      <c r="NCR99" s="381"/>
      <c r="NCZ99" s="392"/>
      <c r="NDA99" s="381"/>
      <c r="NDI99" s="392"/>
      <c r="NDJ99" s="381"/>
      <c r="NDR99" s="392"/>
      <c r="NDS99" s="381"/>
      <c r="NEA99" s="392"/>
      <c r="NEB99" s="381"/>
      <c r="NEJ99" s="392"/>
      <c r="NEK99" s="381"/>
      <c r="NES99" s="392"/>
      <c r="NET99" s="381"/>
      <c r="NFB99" s="392"/>
      <c r="NFC99" s="381"/>
      <c r="NFK99" s="392"/>
      <c r="NFL99" s="381"/>
      <c r="NFT99" s="392"/>
      <c r="NFU99" s="381"/>
      <c r="NGC99" s="392"/>
      <c r="NGD99" s="381"/>
      <c r="NGL99" s="392"/>
      <c r="NGM99" s="381"/>
      <c r="NGU99" s="392"/>
      <c r="NGV99" s="381"/>
      <c r="NHD99" s="392"/>
      <c r="NHE99" s="381"/>
      <c r="NHM99" s="392"/>
      <c r="NHN99" s="381"/>
      <c r="NHV99" s="392"/>
      <c r="NHW99" s="381"/>
      <c r="NIE99" s="392"/>
      <c r="NIF99" s="381"/>
      <c r="NIN99" s="392"/>
      <c r="NIO99" s="381"/>
      <c r="NIW99" s="392"/>
      <c r="NIX99" s="381"/>
      <c r="NJF99" s="392"/>
      <c r="NJG99" s="381"/>
      <c r="NJO99" s="392"/>
      <c r="NJP99" s="381"/>
      <c r="NJX99" s="392"/>
      <c r="NJY99" s="381"/>
      <c r="NKG99" s="392"/>
      <c r="NKH99" s="381"/>
      <c r="NKP99" s="392"/>
      <c r="NKQ99" s="381"/>
      <c r="NKY99" s="392"/>
      <c r="NKZ99" s="381"/>
      <c r="NLH99" s="392"/>
      <c r="NLI99" s="381"/>
      <c r="NLQ99" s="392"/>
      <c r="NLR99" s="381"/>
      <c r="NLZ99" s="392"/>
      <c r="NMA99" s="381"/>
      <c r="NMI99" s="392"/>
      <c r="NMJ99" s="381"/>
      <c r="NMR99" s="392"/>
      <c r="NMS99" s="381"/>
      <c r="NNA99" s="392"/>
      <c r="NNB99" s="381"/>
      <c r="NNJ99" s="392"/>
      <c r="NNK99" s="381"/>
      <c r="NNS99" s="392"/>
      <c r="NNT99" s="381"/>
      <c r="NOB99" s="392"/>
      <c r="NOC99" s="381"/>
      <c r="NOK99" s="392"/>
      <c r="NOL99" s="381"/>
      <c r="NOT99" s="392"/>
      <c r="NOU99" s="381"/>
      <c r="NPC99" s="392"/>
      <c r="NPD99" s="381"/>
      <c r="NPL99" s="392"/>
      <c r="NPM99" s="381"/>
      <c r="NPU99" s="392"/>
      <c r="NPV99" s="381"/>
      <c r="NQD99" s="392"/>
      <c r="NQE99" s="381"/>
      <c r="NQM99" s="392"/>
      <c r="NQN99" s="381"/>
      <c r="NQV99" s="392"/>
      <c r="NQW99" s="381"/>
      <c r="NRE99" s="392"/>
      <c r="NRF99" s="381"/>
      <c r="NRN99" s="392"/>
      <c r="NRO99" s="381"/>
      <c r="NRW99" s="392"/>
      <c r="NRX99" s="381"/>
      <c r="NSF99" s="392"/>
      <c r="NSG99" s="381"/>
      <c r="NSO99" s="392"/>
      <c r="NSP99" s="381"/>
      <c r="NSX99" s="392"/>
      <c r="NSY99" s="381"/>
      <c r="NTG99" s="392"/>
      <c r="NTH99" s="381"/>
      <c r="NTP99" s="392"/>
      <c r="NTQ99" s="381"/>
      <c r="NTY99" s="392"/>
      <c r="NTZ99" s="381"/>
      <c r="NUH99" s="392"/>
      <c r="NUI99" s="381"/>
      <c r="NUQ99" s="392"/>
      <c r="NUR99" s="381"/>
      <c r="NUZ99" s="392"/>
      <c r="NVA99" s="381"/>
      <c r="NVI99" s="392"/>
      <c r="NVJ99" s="381"/>
      <c r="NVR99" s="392"/>
      <c r="NVS99" s="381"/>
      <c r="NWA99" s="392"/>
      <c r="NWB99" s="381"/>
      <c r="NWJ99" s="392"/>
      <c r="NWK99" s="381"/>
      <c r="NWS99" s="392"/>
      <c r="NWT99" s="381"/>
      <c r="NXB99" s="392"/>
      <c r="NXC99" s="381"/>
      <c r="NXK99" s="392"/>
      <c r="NXL99" s="381"/>
      <c r="NXT99" s="392"/>
      <c r="NXU99" s="381"/>
      <c r="NYC99" s="392"/>
      <c r="NYD99" s="381"/>
      <c r="NYL99" s="392"/>
      <c r="NYM99" s="381"/>
      <c r="NYU99" s="392"/>
      <c r="NYV99" s="381"/>
      <c r="NZD99" s="392"/>
      <c r="NZE99" s="381"/>
      <c r="NZM99" s="392"/>
      <c r="NZN99" s="381"/>
      <c r="NZV99" s="392"/>
      <c r="NZW99" s="381"/>
      <c r="OAE99" s="392"/>
      <c r="OAF99" s="381"/>
      <c r="OAN99" s="392"/>
      <c r="OAO99" s="381"/>
      <c r="OAW99" s="392"/>
      <c r="OAX99" s="381"/>
      <c r="OBF99" s="392"/>
      <c r="OBG99" s="381"/>
      <c r="OBO99" s="392"/>
      <c r="OBP99" s="381"/>
      <c r="OBX99" s="392"/>
      <c r="OBY99" s="381"/>
      <c r="OCG99" s="392"/>
      <c r="OCH99" s="381"/>
      <c r="OCP99" s="392"/>
      <c r="OCQ99" s="381"/>
      <c r="OCY99" s="392"/>
      <c r="OCZ99" s="381"/>
      <c r="ODH99" s="392"/>
      <c r="ODI99" s="381"/>
      <c r="ODQ99" s="392"/>
      <c r="ODR99" s="381"/>
      <c r="ODZ99" s="392"/>
      <c r="OEA99" s="381"/>
      <c r="OEI99" s="392"/>
      <c r="OEJ99" s="381"/>
      <c r="OER99" s="392"/>
      <c r="OES99" s="381"/>
      <c r="OFA99" s="392"/>
      <c r="OFB99" s="381"/>
      <c r="OFJ99" s="392"/>
      <c r="OFK99" s="381"/>
      <c r="OFS99" s="392"/>
      <c r="OFT99" s="381"/>
      <c r="OGB99" s="392"/>
      <c r="OGC99" s="381"/>
      <c r="OGK99" s="392"/>
      <c r="OGL99" s="381"/>
      <c r="OGT99" s="392"/>
      <c r="OGU99" s="381"/>
      <c r="OHC99" s="392"/>
      <c r="OHD99" s="381"/>
      <c r="OHL99" s="392"/>
      <c r="OHM99" s="381"/>
      <c r="OHU99" s="392"/>
      <c r="OHV99" s="381"/>
      <c r="OID99" s="392"/>
      <c r="OIE99" s="381"/>
      <c r="OIM99" s="392"/>
      <c r="OIN99" s="381"/>
      <c r="OIV99" s="392"/>
      <c r="OIW99" s="381"/>
      <c r="OJE99" s="392"/>
      <c r="OJF99" s="381"/>
      <c r="OJN99" s="392"/>
      <c r="OJO99" s="381"/>
      <c r="OJW99" s="392"/>
      <c r="OJX99" s="381"/>
      <c r="OKF99" s="392"/>
      <c r="OKG99" s="381"/>
      <c r="OKO99" s="392"/>
      <c r="OKP99" s="381"/>
      <c r="OKX99" s="392"/>
      <c r="OKY99" s="381"/>
      <c r="OLG99" s="392"/>
      <c r="OLH99" s="381"/>
      <c r="OLP99" s="392"/>
      <c r="OLQ99" s="381"/>
      <c r="OLY99" s="392"/>
      <c r="OLZ99" s="381"/>
      <c r="OMH99" s="392"/>
      <c r="OMI99" s="381"/>
      <c r="OMQ99" s="392"/>
      <c r="OMR99" s="381"/>
      <c r="OMZ99" s="392"/>
      <c r="ONA99" s="381"/>
      <c r="ONI99" s="392"/>
      <c r="ONJ99" s="381"/>
      <c r="ONR99" s="392"/>
      <c r="ONS99" s="381"/>
      <c r="OOA99" s="392"/>
      <c r="OOB99" s="381"/>
      <c r="OOJ99" s="392"/>
      <c r="OOK99" s="381"/>
      <c r="OOS99" s="392"/>
      <c r="OOT99" s="381"/>
      <c r="OPB99" s="392"/>
      <c r="OPC99" s="381"/>
      <c r="OPK99" s="392"/>
      <c r="OPL99" s="381"/>
      <c r="OPT99" s="392"/>
      <c r="OPU99" s="381"/>
      <c r="OQC99" s="392"/>
      <c r="OQD99" s="381"/>
      <c r="OQL99" s="392"/>
      <c r="OQM99" s="381"/>
      <c r="OQU99" s="392"/>
      <c r="OQV99" s="381"/>
      <c r="ORD99" s="392"/>
      <c r="ORE99" s="381"/>
      <c r="ORM99" s="392"/>
      <c r="ORN99" s="381"/>
      <c r="ORV99" s="392"/>
      <c r="ORW99" s="381"/>
      <c r="OSE99" s="392"/>
      <c r="OSF99" s="381"/>
      <c r="OSN99" s="392"/>
      <c r="OSO99" s="381"/>
      <c r="OSW99" s="392"/>
      <c r="OSX99" s="381"/>
      <c r="OTF99" s="392"/>
      <c r="OTG99" s="381"/>
      <c r="OTO99" s="392"/>
      <c r="OTP99" s="381"/>
      <c r="OTX99" s="392"/>
      <c r="OTY99" s="381"/>
      <c r="OUG99" s="392"/>
      <c r="OUH99" s="381"/>
      <c r="OUP99" s="392"/>
      <c r="OUQ99" s="381"/>
      <c r="OUY99" s="392"/>
      <c r="OUZ99" s="381"/>
      <c r="OVH99" s="392"/>
      <c r="OVI99" s="381"/>
      <c r="OVQ99" s="392"/>
      <c r="OVR99" s="381"/>
      <c r="OVZ99" s="392"/>
      <c r="OWA99" s="381"/>
      <c r="OWI99" s="392"/>
      <c r="OWJ99" s="381"/>
      <c r="OWR99" s="392"/>
      <c r="OWS99" s="381"/>
      <c r="OXA99" s="392"/>
      <c r="OXB99" s="381"/>
      <c r="OXJ99" s="392"/>
      <c r="OXK99" s="381"/>
      <c r="OXS99" s="392"/>
      <c r="OXT99" s="381"/>
      <c r="OYB99" s="392"/>
      <c r="OYC99" s="381"/>
      <c r="OYK99" s="392"/>
      <c r="OYL99" s="381"/>
      <c r="OYT99" s="392"/>
      <c r="OYU99" s="381"/>
      <c r="OZC99" s="392"/>
      <c r="OZD99" s="381"/>
      <c r="OZL99" s="392"/>
      <c r="OZM99" s="381"/>
      <c r="OZU99" s="392"/>
      <c r="OZV99" s="381"/>
      <c r="PAD99" s="392"/>
      <c r="PAE99" s="381"/>
      <c r="PAM99" s="392"/>
      <c r="PAN99" s="381"/>
      <c r="PAV99" s="392"/>
      <c r="PAW99" s="381"/>
      <c r="PBE99" s="392"/>
      <c r="PBF99" s="381"/>
      <c r="PBN99" s="392"/>
      <c r="PBO99" s="381"/>
      <c r="PBW99" s="392"/>
      <c r="PBX99" s="381"/>
      <c r="PCF99" s="392"/>
      <c r="PCG99" s="381"/>
      <c r="PCO99" s="392"/>
      <c r="PCP99" s="381"/>
      <c r="PCX99" s="392"/>
      <c r="PCY99" s="381"/>
      <c r="PDG99" s="392"/>
      <c r="PDH99" s="381"/>
      <c r="PDP99" s="392"/>
      <c r="PDQ99" s="381"/>
      <c r="PDY99" s="392"/>
      <c r="PDZ99" s="381"/>
      <c r="PEH99" s="392"/>
      <c r="PEI99" s="381"/>
      <c r="PEQ99" s="392"/>
      <c r="PER99" s="381"/>
      <c r="PEZ99" s="392"/>
      <c r="PFA99" s="381"/>
      <c r="PFI99" s="392"/>
      <c r="PFJ99" s="381"/>
      <c r="PFR99" s="392"/>
      <c r="PFS99" s="381"/>
      <c r="PGA99" s="392"/>
      <c r="PGB99" s="381"/>
      <c r="PGJ99" s="392"/>
      <c r="PGK99" s="381"/>
      <c r="PGS99" s="392"/>
      <c r="PGT99" s="381"/>
      <c r="PHB99" s="392"/>
      <c r="PHC99" s="381"/>
      <c r="PHK99" s="392"/>
      <c r="PHL99" s="381"/>
      <c r="PHT99" s="392"/>
      <c r="PHU99" s="381"/>
      <c r="PIC99" s="392"/>
      <c r="PID99" s="381"/>
      <c r="PIL99" s="392"/>
      <c r="PIM99" s="381"/>
      <c r="PIU99" s="392"/>
      <c r="PIV99" s="381"/>
      <c r="PJD99" s="392"/>
      <c r="PJE99" s="381"/>
      <c r="PJM99" s="392"/>
      <c r="PJN99" s="381"/>
      <c r="PJV99" s="392"/>
      <c r="PJW99" s="381"/>
      <c r="PKE99" s="392"/>
      <c r="PKF99" s="381"/>
      <c r="PKN99" s="392"/>
      <c r="PKO99" s="381"/>
      <c r="PKW99" s="392"/>
      <c r="PKX99" s="381"/>
      <c r="PLF99" s="392"/>
      <c r="PLG99" s="381"/>
      <c r="PLO99" s="392"/>
      <c r="PLP99" s="381"/>
      <c r="PLX99" s="392"/>
      <c r="PLY99" s="381"/>
      <c r="PMG99" s="392"/>
      <c r="PMH99" s="381"/>
      <c r="PMP99" s="392"/>
      <c r="PMQ99" s="381"/>
      <c r="PMY99" s="392"/>
      <c r="PMZ99" s="381"/>
      <c r="PNH99" s="392"/>
      <c r="PNI99" s="381"/>
      <c r="PNQ99" s="392"/>
      <c r="PNR99" s="381"/>
      <c r="PNZ99" s="392"/>
      <c r="POA99" s="381"/>
      <c r="POI99" s="392"/>
      <c r="POJ99" s="381"/>
      <c r="POR99" s="392"/>
      <c r="POS99" s="381"/>
      <c r="PPA99" s="392"/>
      <c r="PPB99" s="381"/>
      <c r="PPJ99" s="392"/>
      <c r="PPK99" s="381"/>
      <c r="PPS99" s="392"/>
      <c r="PPT99" s="381"/>
      <c r="PQB99" s="392"/>
      <c r="PQC99" s="381"/>
      <c r="PQK99" s="392"/>
      <c r="PQL99" s="381"/>
      <c r="PQT99" s="392"/>
      <c r="PQU99" s="381"/>
      <c r="PRC99" s="392"/>
      <c r="PRD99" s="381"/>
      <c r="PRL99" s="392"/>
      <c r="PRM99" s="381"/>
      <c r="PRU99" s="392"/>
      <c r="PRV99" s="381"/>
      <c r="PSD99" s="392"/>
      <c r="PSE99" s="381"/>
      <c r="PSM99" s="392"/>
      <c r="PSN99" s="381"/>
      <c r="PSV99" s="392"/>
      <c r="PSW99" s="381"/>
      <c r="PTE99" s="392"/>
      <c r="PTF99" s="381"/>
      <c r="PTN99" s="392"/>
      <c r="PTO99" s="381"/>
      <c r="PTW99" s="392"/>
      <c r="PTX99" s="381"/>
      <c r="PUF99" s="392"/>
      <c r="PUG99" s="381"/>
      <c r="PUO99" s="392"/>
      <c r="PUP99" s="381"/>
      <c r="PUX99" s="392"/>
      <c r="PUY99" s="381"/>
      <c r="PVG99" s="392"/>
      <c r="PVH99" s="381"/>
      <c r="PVP99" s="392"/>
      <c r="PVQ99" s="381"/>
      <c r="PVY99" s="392"/>
      <c r="PVZ99" s="381"/>
      <c r="PWH99" s="392"/>
      <c r="PWI99" s="381"/>
      <c r="PWQ99" s="392"/>
      <c r="PWR99" s="381"/>
      <c r="PWZ99" s="392"/>
      <c r="PXA99" s="381"/>
      <c r="PXI99" s="392"/>
      <c r="PXJ99" s="381"/>
      <c r="PXR99" s="392"/>
      <c r="PXS99" s="381"/>
      <c r="PYA99" s="392"/>
      <c r="PYB99" s="381"/>
      <c r="PYJ99" s="392"/>
      <c r="PYK99" s="381"/>
      <c r="PYS99" s="392"/>
      <c r="PYT99" s="381"/>
      <c r="PZB99" s="392"/>
      <c r="PZC99" s="381"/>
      <c r="PZK99" s="392"/>
      <c r="PZL99" s="381"/>
      <c r="PZT99" s="392"/>
      <c r="PZU99" s="381"/>
      <c r="QAC99" s="392"/>
      <c r="QAD99" s="381"/>
      <c r="QAL99" s="392"/>
      <c r="QAM99" s="381"/>
      <c r="QAU99" s="392"/>
      <c r="QAV99" s="381"/>
      <c r="QBD99" s="392"/>
      <c r="QBE99" s="381"/>
      <c r="QBM99" s="392"/>
      <c r="QBN99" s="381"/>
      <c r="QBV99" s="392"/>
      <c r="QBW99" s="381"/>
      <c r="QCE99" s="392"/>
      <c r="QCF99" s="381"/>
      <c r="QCN99" s="392"/>
      <c r="QCO99" s="381"/>
      <c r="QCW99" s="392"/>
      <c r="QCX99" s="381"/>
      <c r="QDF99" s="392"/>
      <c r="QDG99" s="381"/>
      <c r="QDO99" s="392"/>
      <c r="QDP99" s="381"/>
      <c r="QDX99" s="392"/>
      <c r="QDY99" s="381"/>
      <c r="QEG99" s="392"/>
      <c r="QEH99" s="381"/>
      <c r="QEP99" s="392"/>
      <c r="QEQ99" s="381"/>
      <c r="QEY99" s="392"/>
      <c r="QEZ99" s="381"/>
      <c r="QFH99" s="392"/>
      <c r="QFI99" s="381"/>
      <c r="QFQ99" s="392"/>
      <c r="QFR99" s="381"/>
      <c r="QFZ99" s="392"/>
      <c r="QGA99" s="381"/>
      <c r="QGI99" s="392"/>
      <c r="QGJ99" s="381"/>
      <c r="QGR99" s="392"/>
      <c r="QGS99" s="381"/>
      <c r="QHA99" s="392"/>
      <c r="QHB99" s="381"/>
      <c r="QHJ99" s="392"/>
      <c r="QHK99" s="381"/>
      <c r="QHS99" s="392"/>
      <c r="QHT99" s="381"/>
      <c r="QIB99" s="392"/>
      <c r="QIC99" s="381"/>
      <c r="QIK99" s="392"/>
      <c r="QIL99" s="381"/>
      <c r="QIT99" s="392"/>
      <c r="QIU99" s="381"/>
      <c r="QJC99" s="392"/>
      <c r="QJD99" s="381"/>
      <c r="QJL99" s="392"/>
      <c r="QJM99" s="381"/>
      <c r="QJU99" s="392"/>
      <c r="QJV99" s="381"/>
      <c r="QKD99" s="392"/>
      <c r="QKE99" s="381"/>
      <c r="QKM99" s="392"/>
      <c r="QKN99" s="381"/>
      <c r="QKV99" s="392"/>
      <c r="QKW99" s="381"/>
      <c r="QLE99" s="392"/>
      <c r="QLF99" s="381"/>
      <c r="QLN99" s="392"/>
      <c r="QLO99" s="381"/>
      <c r="QLW99" s="392"/>
      <c r="QLX99" s="381"/>
      <c r="QMF99" s="392"/>
      <c r="QMG99" s="381"/>
      <c r="QMO99" s="392"/>
      <c r="QMP99" s="381"/>
      <c r="QMX99" s="392"/>
      <c r="QMY99" s="381"/>
      <c r="QNG99" s="392"/>
      <c r="QNH99" s="381"/>
      <c r="QNP99" s="392"/>
      <c r="QNQ99" s="381"/>
      <c r="QNY99" s="392"/>
      <c r="QNZ99" s="381"/>
      <c r="QOH99" s="392"/>
      <c r="QOI99" s="381"/>
      <c r="QOQ99" s="392"/>
      <c r="QOR99" s="381"/>
      <c r="QOZ99" s="392"/>
      <c r="QPA99" s="381"/>
      <c r="QPI99" s="392"/>
      <c r="QPJ99" s="381"/>
      <c r="QPR99" s="392"/>
      <c r="QPS99" s="381"/>
      <c r="QQA99" s="392"/>
      <c r="QQB99" s="381"/>
      <c r="QQJ99" s="392"/>
      <c r="QQK99" s="381"/>
      <c r="QQS99" s="392"/>
      <c r="QQT99" s="381"/>
      <c r="QRB99" s="392"/>
      <c r="QRC99" s="381"/>
      <c r="QRK99" s="392"/>
      <c r="QRL99" s="381"/>
      <c r="QRT99" s="392"/>
      <c r="QRU99" s="381"/>
      <c r="QSC99" s="392"/>
      <c r="QSD99" s="381"/>
      <c r="QSL99" s="392"/>
      <c r="QSM99" s="381"/>
      <c r="QSU99" s="392"/>
      <c r="QSV99" s="381"/>
      <c r="QTD99" s="392"/>
      <c r="QTE99" s="381"/>
      <c r="QTM99" s="392"/>
      <c r="QTN99" s="381"/>
      <c r="QTV99" s="392"/>
      <c r="QTW99" s="381"/>
      <c r="QUE99" s="392"/>
      <c r="QUF99" s="381"/>
      <c r="QUN99" s="392"/>
      <c r="QUO99" s="381"/>
      <c r="QUW99" s="392"/>
      <c r="QUX99" s="381"/>
      <c r="QVF99" s="392"/>
      <c r="QVG99" s="381"/>
      <c r="QVO99" s="392"/>
      <c r="QVP99" s="381"/>
      <c r="QVX99" s="392"/>
      <c r="QVY99" s="381"/>
      <c r="QWG99" s="392"/>
      <c r="QWH99" s="381"/>
      <c r="QWP99" s="392"/>
      <c r="QWQ99" s="381"/>
      <c r="QWY99" s="392"/>
      <c r="QWZ99" s="381"/>
      <c r="QXH99" s="392"/>
      <c r="QXI99" s="381"/>
      <c r="QXQ99" s="392"/>
      <c r="QXR99" s="381"/>
      <c r="QXZ99" s="392"/>
      <c r="QYA99" s="381"/>
      <c r="QYI99" s="392"/>
      <c r="QYJ99" s="381"/>
      <c r="QYR99" s="392"/>
      <c r="QYS99" s="381"/>
      <c r="QZA99" s="392"/>
      <c r="QZB99" s="381"/>
      <c r="QZJ99" s="392"/>
      <c r="QZK99" s="381"/>
      <c r="QZS99" s="392"/>
      <c r="QZT99" s="381"/>
      <c r="RAB99" s="392"/>
      <c r="RAC99" s="381"/>
      <c r="RAK99" s="392"/>
      <c r="RAL99" s="381"/>
      <c r="RAT99" s="392"/>
      <c r="RAU99" s="381"/>
      <c r="RBC99" s="392"/>
      <c r="RBD99" s="381"/>
      <c r="RBL99" s="392"/>
      <c r="RBM99" s="381"/>
      <c r="RBU99" s="392"/>
      <c r="RBV99" s="381"/>
      <c r="RCD99" s="392"/>
      <c r="RCE99" s="381"/>
      <c r="RCM99" s="392"/>
      <c r="RCN99" s="381"/>
      <c r="RCV99" s="392"/>
      <c r="RCW99" s="381"/>
      <c r="RDE99" s="392"/>
      <c r="RDF99" s="381"/>
      <c r="RDN99" s="392"/>
      <c r="RDO99" s="381"/>
      <c r="RDW99" s="392"/>
      <c r="RDX99" s="381"/>
      <c r="REF99" s="392"/>
      <c r="REG99" s="381"/>
      <c r="REO99" s="392"/>
      <c r="REP99" s="381"/>
      <c r="REX99" s="392"/>
      <c r="REY99" s="381"/>
      <c r="RFG99" s="392"/>
      <c r="RFH99" s="381"/>
      <c r="RFP99" s="392"/>
      <c r="RFQ99" s="381"/>
      <c r="RFY99" s="392"/>
      <c r="RFZ99" s="381"/>
      <c r="RGH99" s="392"/>
      <c r="RGI99" s="381"/>
      <c r="RGQ99" s="392"/>
      <c r="RGR99" s="381"/>
      <c r="RGZ99" s="392"/>
      <c r="RHA99" s="381"/>
      <c r="RHI99" s="392"/>
      <c r="RHJ99" s="381"/>
      <c r="RHR99" s="392"/>
      <c r="RHS99" s="381"/>
      <c r="RIA99" s="392"/>
      <c r="RIB99" s="381"/>
      <c r="RIJ99" s="392"/>
      <c r="RIK99" s="381"/>
      <c r="RIS99" s="392"/>
      <c r="RIT99" s="381"/>
      <c r="RJB99" s="392"/>
      <c r="RJC99" s="381"/>
      <c r="RJK99" s="392"/>
      <c r="RJL99" s="381"/>
      <c r="RJT99" s="392"/>
      <c r="RJU99" s="381"/>
      <c r="RKC99" s="392"/>
      <c r="RKD99" s="381"/>
      <c r="RKL99" s="392"/>
      <c r="RKM99" s="381"/>
      <c r="RKU99" s="392"/>
      <c r="RKV99" s="381"/>
      <c r="RLD99" s="392"/>
      <c r="RLE99" s="381"/>
      <c r="RLM99" s="392"/>
      <c r="RLN99" s="381"/>
      <c r="RLV99" s="392"/>
      <c r="RLW99" s="381"/>
      <c r="RME99" s="392"/>
      <c r="RMF99" s="381"/>
      <c r="RMN99" s="392"/>
      <c r="RMO99" s="381"/>
      <c r="RMW99" s="392"/>
      <c r="RMX99" s="381"/>
      <c r="RNF99" s="392"/>
      <c r="RNG99" s="381"/>
      <c r="RNO99" s="392"/>
      <c r="RNP99" s="381"/>
      <c r="RNX99" s="392"/>
      <c r="RNY99" s="381"/>
      <c r="ROG99" s="392"/>
      <c r="ROH99" s="381"/>
      <c r="ROP99" s="392"/>
      <c r="ROQ99" s="381"/>
      <c r="ROY99" s="392"/>
      <c r="ROZ99" s="381"/>
      <c r="RPH99" s="392"/>
      <c r="RPI99" s="381"/>
      <c r="RPQ99" s="392"/>
      <c r="RPR99" s="381"/>
      <c r="RPZ99" s="392"/>
      <c r="RQA99" s="381"/>
      <c r="RQI99" s="392"/>
      <c r="RQJ99" s="381"/>
      <c r="RQR99" s="392"/>
      <c r="RQS99" s="381"/>
      <c r="RRA99" s="392"/>
      <c r="RRB99" s="381"/>
      <c r="RRJ99" s="392"/>
      <c r="RRK99" s="381"/>
      <c r="RRS99" s="392"/>
      <c r="RRT99" s="381"/>
      <c r="RSB99" s="392"/>
      <c r="RSC99" s="381"/>
      <c r="RSK99" s="392"/>
      <c r="RSL99" s="381"/>
      <c r="RST99" s="392"/>
      <c r="RSU99" s="381"/>
      <c r="RTC99" s="392"/>
      <c r="RTD99" s="381"/>
      <c r="RTL99" s="392"/>
      <c r="RTM99" s="381"/>
      <c r="RTU99" s="392"/>
      <c r="RTV99" s="381"/>
      <c r="RUD99" s="392"/>
      <c r="RUE99" s="381"/>
      <c r="RUM99" s="392"/>
      <c r="RUN99" s="381"/>
      <c r="RUV99" s="392"/>
      <c r="RUW99" s="381"/>
      <c r="RVE99" s="392"/>
      <c r="RVF99" s="381"/>
      <c r="RVN99" s="392"/>
      <c r="RVO99" s="381"/>
      <c r="RVW99" s="392"/>
      <c r="RVX99" s="381"/>
      <c r="RWF99" s="392"/>
      <c r="RWG99" s="381"/>
      <c r="RWO99" s="392"/>
      <c r="RWP99" s="381"/>
      <c r="RWX99" s="392"/>
      <c r="RWY99" s="381"/>
      <c r="RXG99" s="392"/>
      <c r="RXH99" s="381"/>
      <c r="RXP99" s="392"/>
      <c r="RXQ99" s="381"/>
      <c r="RXY99" s="392"/>
      <c r="RXZ99" s="381"/>
      <c r="RYH99" s="392"/>
      <c r="RYI99" s="381"/>
      <c r="RYQ99" s="392"/>
      <c r="RYR99" s="381"/>
      <c r="RYZ99" s="392"/>
      <c r="RZA99" s="381"/>
      <c r="RZI99" s="392"/>
      <c r="RZJ99" s="381"/>
      <c r="RZR99" s="392"/>
      <c r="RZS99" s="381"/>
      <c r="SAA99" s="392"/>
      <c r="SAB99" s="381"/>
      <c r="SAJ99" s="392"/>
      <c r="SAK99" s="381"/>
      <c r="SAS99" s="392"/>
      <c r="SAT99" s="381"/>
      <c r="SBB99" s="392"/>
      <c r="SBC99" s="381"/>
      <c r="SBK99" s="392"/>
      <c r="SBL99" s="381"/>
      <c r="SBT99" s="392"/>
      <c r="SBU99" s="381"/>
      <c r="SCC99" s="392"/>
      <c r="SCD99" s="381"/>
      <c r="SCL99" s="392"/>
      <c r="SCM99" s="381"/>
      <c r="SCU99" s="392"/>
      <c r="SCV99" s="381"/>
      <c r="SDD99" s="392"/>
      <c r="SDE99" s="381"/>
      <c r="SDM99" s="392"/>
      <c r="SDN99" s="381"/>
      <c r="SDV99" s="392"/>
      <c r="SDW99" s="381"/>
      <c r="SEE99" s="392"/>
      <c r="SEF99" s="381"/>
      <c r="SEN99" s="392"/>
      <c r="SEO99" s="381"/>
      <c r="SEW99" s="392"/>
      <c r="SEX99" s="381"/>
      <c r="SFF99" s="392"/>
      <c r="SFG99" s="381"/>
      <c r="SFO99" s="392"/>
      <c r="SFP99" s="381"/>
      <c r="SFX99" s="392"/>
      <c r="SFY99" s="381"/>
      <c r="SGG99" s="392"/>
      <c r="SGH99" s="381"/>
      <c r="SGP99" s="392"/>
      <c r="SGQ99" s="381"/>
      <c r="SGY99" s="392"/>
      <c r="SGZ99" s="381"/>
      <c r="SHH99" s="392"/>
      <c r="SHI99" s="381"/>
      <c r="SHQ99" s="392"/>
      <c r="SHR99" s="381"/>
      <c r="SHZ99" s="392"/>
      <c r="SIA99" s="381"/>
      <c r="SII99" s="392"/>
      <c r="SIJ99" s="381"/>
      <c r="SIR99" s="392"/>
      <c r="SIS99" s="381"/>
      <c r="SJA99" s="392"/>
      <c r="SJB99" s="381"/>
      <c r="SJJ99" s="392"/>
      <c r="SJK99" s="381"/>
      <c r="SJS99" s="392"/>
      <c r="SJT99" s="381"/>
      <c r="SKB99" s="392"/>
      <c r="SKC99" s="381"/>
      <c r="SKK99" s="392"/>
      <c r="SKL99" s="381"/>
      <c r="SKT99" s="392"/>
      <c r="SKU99" s="381"/>
      <c r="SLC99" s="392"/>
      <c r="SLD99" s="381"/>
      <c r="SLL99" s="392"/>
      <c r="SLM99" s="381"/>
      <c r="SLU99" s="392"/>
      <c r="SLV99" s="381"/>
      <c r="SMD99" s="392"/>
      <c r="SME99" s="381"/>
      <c r="SMM99" s="392"/>
      <c r="SMN99" s="381"/>
      <c r="SMV99" s="392"/>
      <c r="SMW99" s="381"/>
      <c r="SNE99" s="392"/>
      <c r="SNF99" s="381"/>
      <c r="SNN99" s="392"/>
      <c r="SNO99" s="381"/>
      <c r="SNW99" s="392"/>
      <c r="SNX99" s="381"/>
      <c r="SOF99" s="392"/>
      <c r="SOG99" s="381"/>
      <c r="SOO99" s="392"/>
      <c r="SOP99" s="381"/>
      <c r="SOX99" s="392"/>
      <c r="SOY99" s="381"/>
      <c r="SPG99" s="392"/>
      <c r="SPH99" s="381"/>
      <c r="SPP99" s="392"/>
      <c r="SPQ99" s="381"/>
      <c r="SPY99" s="392"/>
      <c r="SPZ99" s="381"/>
      <c r="SQH99" s="392"/>
      <c r="SQI99" s="381"/>
      <c r="SQQ99" s="392"/>
      <c r="SQR99" s="381"/>
      <c r="SQZ99" s="392"/>
      <c r="SRA99" s="381"/>
      <c r="SRI99" s="392"/>
      <c r="SRJ99" s="381"/>
      <c r="SRR99" s="392"/>
      <c r="SRS99" s="381"/>
      <c r="SSA99" s="392"/>
      <c r="SSB99" s="381"/>
      <c r="SSJ99" s="392"/>
      <c r="SSK99" s="381"/>
      <c r="SSS99" s="392"/>
      <c r="SST99" s="381"/>
      <c r="STB99" s="392"/>
      <c r="STC99" s="381"/>
      <c r="STK99" s="392"/>
      <c r="STL99" s="381"/>
      <c r="STT99" s="392"/>
      <c r="STU99" s="381"/>
      <c r="SUC99" s="392"/>
      <c r="SUD99" s="381"/>
      <c r="SUL99" s="392"/>
      <c r="SUM99" s="381"/>
      <c r="SUU99" s="392"/>
      <c r="SUV99" s="381"/>
      <c r="SVD99" s="392"/>
      <c r="SVE99" s="381"/>
      <c r="SVM99" s="392"/>
      <c r="SVN99" s="381"/>
      <c r="SVV99" s="392"/>
      <c r="SVW99" s="381"/>
      <c r="SWE99" s="392"/>
      <c r="SWF99" s="381"/>
      <c r="SWN99" s="392"/>
      <c r="SWO99" s="381"/>
      <c r="SWW99" s="392"/>
      <c r="SWX99" s="381"/>
      <c r="SXF99" s="392"/>
      <c r="SXG99" s="381"/>
      <c r="SXO99" s="392"/>
      <c r="SXP99" s="381"/>
      <c r="SXX99" s="392"/>
      <c r="SXY99" s="381"/>
      <c r="SYG99" s="392"/>
      <c r="SYH99" s="381"/>
      <c r="SYP99" s="392"/>
      <c r="SYQ99" s="381"/>
      <c r="SYY99" s="392"/>
      <c r="SYZ99" s="381"/>
      <c r="SZH99" s="392"/>
      <c r="SZI99" s="381"/>
      <c r="SZQ99" s="392"/>
      <c r="SZR99" s="381"/>
      <c r="SZZ99" s="392"/>
      <c r="TAA99" s="381"/>
      <c r="TAI99" s="392"/>
      <c r="TAJ99" s="381"/>
      <c r="TAR99" s="392"/>
      <c r="TAS99" s="381"/>
      <c r="TBA99" s="392"/>
      <c r="TBB99" s="381"/>
      <c r="TBJ99" s="392"/>
      <c r="TBK99" s="381"/>
      <c r="TBS99" s="392"/>
      <c r="TBT99" s="381"/>
      <c r="TCB99" s="392"/>
      <c r="TCC99" s="381"/>
      <c r="TCK99" s="392"/>
      <c r="TCL99" s="381"/>
      <c r="TCT99" s="392"/>
      <c r="TCU99" s="381"/>
      <c r="TDC99" s="392"/>
      <c r="TDD99" s="381"/>
      <c r="TDL99" s="392"/>
      <c r="TDM99" s="381"/>
      <c r="TDU99" s="392"/>
      <c r="TDV99" s="381"/>
      <c r="TED99" s="392"/>
      <c r="TEE99" s="381"/>
      <c r="TEM99" s="392"/>
      <c r="TEN99" s="381"/>
      <c r="TEV99" s="392"/>
      <c r="TEW99" s="381"/>
      <c r="TFE99" s="392"/>
      <c r="TFF99" s="381"/>
      <c r="TFN99" s="392"/>
      <c r="TFO99" s="381"/>
      <c r="TFW99" s="392"/>
      <c r="TFX99" s="381"/>
      <c r="TGF99" s="392"/>
      <c r="TGG99" s="381"/>
      <c r="TGO99" s="392"/>
      <c r="TGP99" s="381"/>
      <c r="TGX99" s="392"/>
      <c r="TGY99" s="381"/>
      <c r="THG99" s="392"/>
      <c r="THH99" s="381"/>
      <c r="THP99" s="392"/>
      <c r="THQ99" s="381"/>
      <c r="THY99" s="392"/>
      <c r="THZ99" s="381"/>
      <c r="TIH99" s="392"/>
      <c r="TII99" s="381"/>
      <c r="TIQ99" s="392"/>
      <c r="TIR99" s="381"/>
      <c r="TIZ99" s="392"/>
      <c r="TJA99" s="381"/>
      <c r="TJI99" s="392"/>
      <c r="TJJ99" s="381"/>
      <c r="TJR99" s="392"/>
      <c r="TJS99" s="381"/>
      <c r="TKA99" s="392"/>
      <c r="TKB99" s="381"/>
      <c r="TKJ99" s="392"/>
      <c r="TKK99" s="381"/>
      <c r="TKS99" s="392"/>
      <c r="TKT99" s="381"/>
      <c r="TLB99" s="392"/>
      <c r="TLC99" s="381"/>
      <c r="TLK99" s="392"/>
      <c r="TLL99" s="381"/>
      <c r="TLT99" s="392"/>
      <c r="TLU99" s="381"/>
      <c r="TMC99" s="392"/>
      <c r="TMD99" s="381"/>
      <c r="TML99" s="392"/>
      <c r="TMM99" s="381"/>
      <c r="TMU99" s="392"/>
      <c r="TMV99" s="381"/>
      <c r="TND99" s="392"/>
      <c r="TNE99" s="381"/>
      <c r="TNM99" s="392"/>
      <c r="TNN99" s="381"/>
      <c r="TNV99" s="392"/>
      <c r="TNW99" s="381"/>
      <c r="TOE99" s="392"/>
      <c r="TOF99" s="381"/>
      <c r="TON99" s="392"/>
      <c r="TOO99" s="381"/>
      <c r="TOW99" s="392"/>
      <c r="TOX99" s="381"/>
      <c r="TPF99" s="392"/>
      <c r="TPG99" s="381"/>
      <c r="TPO99" s="392"/>
      <c r="TPP99" s="381"/>
      <c r="TPX99" s="392"/>
      <c r="TPY99" s="381"/>
      <c r="TQG99" s="392"/>
      <c r="TQH99" s="381"/>
      <c r="TQP99" s="392"/>
      <c r="TQQ99" s="381"/>
      <c r="TQY99" s="392"/>
      <c r="TQZ99" s="381"/>
      <c r="TRH99" s="392"/>
      <c r="TRI99" s="381"/>
      <c r="TRQ99" s="392"/>
      <c r="TRR99" s="381"/>
      <c r="TRZ99" s="392"/>
      <c r="TSA99" s="381"/>
      <c r="TSI99" s="392"/>
      <c r="TSJ99" s="381"/>
      <c r="TSR99" s="392"/>
      <c r="TSS99" s="381"/>
      <c r="TTA99" s="392"/>
      <c r="TTB99" s="381"/>
      <c r="TTJ99" s="392"/>
      <c r="TTK99" s="381"/>
      <c r="TTS99" s="392"/>
      <c r="TTT99" s="381"/>
      <c r="TUB99" s="392"/>
      <c r="TUC99" s="381"/>
      <c r="TUK99" s="392"/>
      <c r="TUL99" s="381"/>
      <c r="TUT99" s="392"/>
      <c r="TUU99" s="381"/>
      <c r="TVC99" s="392"/>
      <c r="TVD99" s="381"/>
      <c r="TVL99" s="392"/>
      <c r="TVM99" s="381"/>
      <c r="TVU99" s="392"/>
      <c r="TVV99" s="381"/>
      <c r="TWD99" s="392"/>
      <c r="TWE99" s="381"/>
      <c r="TWM99" s="392"/>
      <c r="TWN99" s="381"/>
      <c r="TWV99" s="392"/>
      <c r="TWW99" s="381"/>
      <c r="TXE99" s="392"/>
      <c r="TXF99" s="381"/>
      <c r="TXN99" s="392"/>
      <c r="TXO99" s="381"/>
      <c r="TXW99" s="392"/>
      <c r="TXX99" s="381"/>
      <c r="TYF99" s="392"/>
      <c r="TYG99" s="381"/>
      <c r="TYO99" s="392"/>
      <c r="TYP99" s="381"/>
      <c r="TYX99" s="392"/>
      <c r="TYY99" s="381"/>
      <c r="TZG99" s="392"/>
      <c r="TZH99" s="381"/>
      <c r="TZP99" s="392"/>
      <c r="TZQ99" s="381"/>
      <c r="TZY99" s="392"/>
      <c r="TZZ99" s="381"/>
      <c r="UAH99" s="392"/>
      <c r="UAI99" s="381"/>
      <c r="UAQ99" s="392"/>
      <c r="UAR99" s="381"/>
      <c r="UAZ99" s="392"/>
      <c r="UBA99" s="381"/>
      <c r="UBI99" s="392"/>
      <c r="UBJ99" s="381"/>
      <c r="UBR99" s="392"/>
      <c r="UBS99" s="381"/>
      <c r="UCA99" s="392"/>
      <c r="UCB99" s="381"/>
      <c r="UCJ99" s="392"/>
      <c r="UCK99" s="381"/>
      <c r="UCS99" s="392"/>
      <c r="UCT99" s="381"/>
      <c r="UDB99" s="392"/>
      <c r="UDC99" s="381"/>
      <c r="UDK99" s="392"/>
      <c r="UDL99" s="381"/>
      <c r="UDT99" s="392"/>
      <c r="UDU99" s="381"/>
      <c r="UEC99" s="392"/>
      <c r="UED99" s="381"/>
      <c r="UEL99" s="392"/>
      <c r="UEM99" s="381"/>
      <c r="UEU99" s="392"/>
      <c r="UEV99" s="381"/>
      <c r="UFD99" s="392"/>
      <c r="UFE99" s="381"/>
      <c r="UFM99" s="392"/>
      <c r="UFN99" s="381"/>
      <c r="UFV99" s="392"/>
      <c r="UFW99" s="381"/>
      <c r="UGE99" s="392"/>
      <c r="UGF99" s="381"/>
      <c r="UGN99" s="392"/>
      <c r="UGO99" s="381"/>
      <c r="UGW99" s="392"/>
      <c r="UGX99" s="381"/>
      <c r="UHF99" s="392"/>
      <c r="UHG99" s="381"/>
      <c r="UHO99" s="392"/>
      <c r="UHP99" s="381"/>
      <c r="UHX99" s="392"/>
      <c r="UHY99" s="381"/>
      <c r="UIG99" s="392"/>
      <c r="UIH99" s="381"/>
      <c r="UIP99" s="392"/>
      <c r="UIQ99" s="381"/>
      <c r="UIY99" s="392"/>
      <c r="UIZ99" s="381"/>
      <c r="UJH99" s="392"/>
      <c r="UJI99" s="381"/>
      <c r="UJQ99" s="392"/>
      <c r="UJR99" s="381"/>
      <c r="UJZ99" s="392"/>
      <c r="UKA99" s="381"/>
      <c r="UKI99" s="392"/>
      <c r="UKJ99" s="381"/>
      <c r="UKR99" s="392"/>
      <c r="UKS99" s="381"/>
      <c r="ULA99" s="392"/>
      <c r="ULB99" s="381"/>
      <c r="ULJ99" s="392"/>
      <c r="ULK99" s="381"/>
      <c r="ULS99" s="392"/>
      <c r="ULT99" s="381"/>
      <c r="UMB99" s="392"/>
      <c r="UMC99" s="381"/>
      <c r="UMK99" s="392"/>
      <c r="UML99" s="381"/>
      <c r="UMT99" s="392"/>
      <c r="UMU99" s="381"/>
      <c r="UNC99" s="392"/>
      <c r="UND99" s="381"/>
      <c r="UNL99" s="392"/>
      <c r="UNM99" s="381"/>
      <c r="UNU99" s="392"/>
      <c r="UNV99" s="381"/>
      <c r="UOD99" s="392"/>
      <c r="UOE99" s="381"/>
      <c r="UOM99" s="392"/>
      <c r="UON99" s="381"/>
      <c r="UOV99" s="392"/>
      <c r="UOW99" s="381"/>
      <c r="UPE99" s="392"/>
      <c r="UPF99" s="381"/>
      <c r="UPN99" s="392"/>
      <c r="UPO99" s="381"/>
      <c r="UPW99" s="392"/>
      <c r="UPX99" s="381"/>
      <c r="UQF99" s="392"/>
      <c r="UQG99" s="381"/>
      <c r="UQO99" s="392"/>
      <c r="UQP99" s="381"/>
      <c r="UQX99" s="392"/>
      <c r="UQY99" s="381"/>
      <c r="URG99" s="392"/>
      <c r="URH99" s="381"/>
      <c r="URP99" s="392"/>
      <c r="URQ99" s="381"/>
      <c r="URY99" s="392"/>
      <c r="URZ99" s="381"/>
      <c r="USH99" s="392"/>
      <c r="USI99" s="381"/>
      <c r="USQ99" s="392"/>
      <c r="USR99" s="381"/>
      <c r="USZ99" s="392"/>
      <c r="UTA99" s="381"/>
      <c r="UTI99" s="392"/>
      <c r="UTJ99" s="381"/>
      <c r="UTR99" s="392"/>
      <c r="UTS99" s="381"/>
      <c r="UUA99" s="392"/>
      <c r="UUB99" s="381"/>
      <c r="UUJ99" s="392"/>
      <c r="UUK99" s="381"/>
      <c r="UUS99" s="392"/>
      <c r="UUT99" s="381"/>
      <c r="UVB99" s="392"/>
      <c r="UVC99" s="381"/>
      <c r="UVK99" s="392"/>
      <c r="UVL99" s="381"/>
      <c r="UVT99" s="392"/>
      <c r="UVU99" s="381"/>
      <c r="UWC99" s="392"/>
      <c r="UWD99" s="381"/>
      <c r="UWL99" s="392"/>
      <c r="UWM99" s="381"/>
      <c r="UWU99" s="392"/>
      <c r="UWV99" s="381"/>
      <c r="UXD99" s="392"/>
      <c r="UXE99" s="381"/>
      <c r="UXM99" s="392"/>
      <c r="UXN99" s="381"/>
      <c r="UXV99" s="392"/>
      <c r="UXW99" s="381"/>
      <c r="UYE99" s="392"/>
      <c r="UYF99" s="381"/>
      <c r="UYN99" s="392"/>
      <c r="UYO99" s="381"/>
      <c r="UYW99" s="392"/>
      <c r="UYX99" s="381"/>
      <c r="UZF99" s="392"/>
      <c r="UZG99" s="381"/>
      <c r="UZO99" s="392"/>
      <c r="UZP99" s="381"/>
      <c r="UZX99" s="392"/>
      <c r="UZY99" s="381"/>
      <c r="VAG99" s="392"/>
      <c r="VAH99" s="381"/>
      <c r="VAP99" s="392"/>
      <c r="VAQ99" s="381"/>
      <c r="VAY99" s="392"/>
      <c r="VAZ99" s="381"/>
      <c r="VBH99" s="392"/>
      <c r="VBI99" s="381"/>
      <c r="VBQ99" s="392"/>
      <c r="VBR99" s="381"/>
      <c r="VBZ99" s="392"/>
      <c r="VCA99" s="381"/>
      <c r="VCI99" s="392"/>
      <c r="VCJ99" s="381"/>
      <c r="VCR99" s="392"/>
      <c r="VCS99" s="381"/>
      <c r="VDA99" s="392"/>
      <c r="VDB99" s="381"/>
      <c r="VDJ99" s="392"/>
      <c r="VDK99" s="381"/>
      <c r="VDS99" s="392"/>
      <c r="VDT99" s="381"/>
      <c r="VEB99" s="392"/>
      <c r="VEC99" s="381"/>
      <c r="VEK99" s="392"/>
      <c r="VEL99" s="381"/>
      <c r="VET99" s="392"/>
      <c r="VEU99" s="381"/>
      <c r="VFC99" s="392"/>
      <c r="VFD99" s="381"/>
      <c r="VFL99" s="392"/>
      <c r="VFM99" s="381"/>
      <c r="VFU99" s="392"/>
      <c r="VFV99" s="381"/>
      <c r="VGD99" s="392"/>
      <c r="VGE99" s="381"/>
      <c r="VGM99" s="392"/>
      <c r="VGN99" s="381"/>
      <c r="VGV99" s="392"/>
      <c r="VGW99" s="381"/>
      <c r="VHE99" s="392"/>
      <c r="VHF99" s="381"/>
      <c r="VHN99" s="392"/>
      <c r="VHO99" s="381"/>
      <c r="VHW99" s="392"/>
      <c r="VHX99" s="381"/>
      <c r="VIF99" s="392"/>
      <c r="VIG99" s="381"/>
      <c r="VIO99" s="392"/>
      <c r="VIP99" s="381"/>
      <c r="VIX99" s="392"/>
      <c r="VIY99" s="381"/>
      <c r="VJG99" s="392"/>
      <c r="VJH99" s="381"/>
      <c r="VJP99" s="392"/>
      <c r="VJQ99" s="381"/>
      <c r="VJY99" s="392"/>
      <c r="VJZ99" s="381"/>
      <c r="VKH99" s="392"/>
      <c r="VKI99" s="381"/>
      <c r="VKQ99" s="392"/>
      <c r="VKR99" s="381"/>
      <c r="VKZ99" s="392"/>
      <c r="VLA99" s="381"/>
      <c r="VLI99" s="392"/>
      <c r="VLJ99" s="381"/>
      <c r="VLR99" s="392"/>
      <c r="VLS99" s="381"/>
      <c r="VMA99" s="392"/>
      <c r="VMB99" s="381"/>
      <c r="VMJ99" s="392"/>
      <c r="VMK99" s="381"/>
      <c r="VMS99" s="392"/>
      <c r="VMT99" s="381"/>
      <c r="VNB99" s="392"/>
      <c r="VNC99" s="381"/>
      <c r="VNK99" s="392"/>
      <c r="VNL99" s="381"/>
      <c r="VNT99" s="392"/>
      <c r="VNU99" s="381"/>
      <c r="VOC99" s="392"/>
      <c r="VOD99" s="381"/>
      <c r="VOL99" s="392"/>
      <c r="VOM99" s="381"/>
      <c r="VOU99" s="392"/>
      <c r="VOV99" s="381"/>
      <c r="VPD99" s="392"/>
      <c r="VPE99" s="381"/>
      <c r="VPM99" s="392"/>
      <c r="VPN99" s="381"/>
      <c r="VPV99" s="392"/>
      <c r="VPW99" s="381"/>
      <c r="VQE99" s="392"/>
      <c r="VQF99" s="381"/>
      <c r="VQN99" s="392"/>
      <c r="VQO99" s="381"/>
      <c r="VQW99" s="392"/>
      <c r="VQX99" s="381"/>
      <c r="VRF99" s="392"/>
      <c r="VRG99" s="381"/>
      <c r="VRO99" s="392"/>
      <c r="VRP99" s="381"/>
      <c r="VRX99" s="392"/>
      <c r="VRY99" s="381"/>
      <c r="VSG99" s="392"/>
      <c r="VSH99" s="381"/>
      <c r="VSP99" s="392"/>
      <c r="VSQ99" s="381"/>
      <c r="VSY99" s="392"/>
      <c r="VSZ99" s="381"/>
      <c r="VTH99" s="392"/>
      <c r="VTI99" s="381"/>
      <c r="VTQ99" s="392"/>
      <c r="VTR99" s="381"/>
      <c r="VTZ99" s="392"/>
      <c r="VUA99" s="381"/>
      <c r="VUI99" s="392"/>
      <c r="VUJ99" s="381"/>
      <c r="VUR99" s="392"/>
      <c r="VUS99" s="381"/>
      <c r="VVA99" s="392"/>
      <c r="VVB99" s="381"/>
      <c r="VVJ99" s="392"/>
      <c r="VVK99" s="381"/>
      <c r="VVS99" s="392"/>
      <c r="VVT99" s="381"/>
      <c r="VWB99" s="392"/>
      <c r="VWC99" s="381"/>
      <c r="VWK99" s="392"/>
      <c r="VWL99" s="381"/>
      <c r="VWT99" s="392"/>
      <c r="VWU99" s="381"/>
      <c r="VXC99" s="392"/>
      <c r="VXD99" s="381"/>
      <c r="VXL99" s="392"/>
      <c r="VXM99" s="381"/>
      <c r="VXU99" s="392"/>
      <c r="VXV99" s="381"/>
      <c r="VYD99" s="392"/>
      <c r="VYE99" s="381"/>
      <c r="VYM99" s="392"/>
      <c r="VYN99" s="381"/>
      <c r="VYV99" s="392"/>
      <c r="VYW99" s="381"/>
      <c r="VZE99" s="392"/>
      <c r="VZF99" s="381"/>
      <c r="VZN99" s="392"/>
      <c r="VZO99" s="381"/>
      <c r="VZW99" s="392"/>
      <c r="VZX99" s="381"/>
      <c r="WAF99" s="392"/>
      <c r="WAG99" s="381"/>
      <c r="WAO99" s="392"/>
      <c r="WAP99" s="381"/>
      <c r="WAX99" s="392"/>
      <c r="WAY99" s="381"/>
      <c r="WBG99" s="392"/>
      <c r="WBH99" s="381"/>
      <c r="WBP99" s="392"/>
      <c r="WBQ99" s="381"/>
      <c r="WBY99" s="392"/>
      <c r="WBZ99" s="381"/>
      <c r="WCH99" s="392"/>
      <c r="WCI99" s="381"/>
      <c r="WCQ99" s="392"/>
      <c r="WCR99" s="381"/>
      <c r="WCZ99" s="392"/>
      <c r="WDA99" s="381"/>
      <c r="WDI99" s="392"/>
      <c r="WDJ99" s="381"/>
      <c r="WDR99" s="392"/>
      <c r="WDS99" s="381"/>
      <c r="WEA99" s="392"/>
      <c r="WEB99" s="381"/>
      <c r="WEJ99" s="392"/>
      <c r="WEK99" s="381"/>
      <c r="WES99" s="392"/>
      <c r="WET99" s="381"/>
      <c r="WFB99" s="392"/>
      <c r="WFC99" s="381"/>
      <c r="WFK99" s="392"/>
      <c r="WFL99" s="381"/>
      <c r="WFT99" s="392"/>
      <c r="WFU99" s="381"/>
      <c r="WGC99" s="392"/>
      <c r="WGD99" s="381"/>
      <c r="WGL99" s="392"/>
      <c r="WGM99" s="381"/>
      <c r="WGU99" s="392"/>
      <c r="WGV99" s="381"/>
      <c r="WHD99" s="392"/>
      <c r="WHE99" s="381"/>
      <c r="WHM99" s="392"/>
      <c r="WHN99" s="381"/>
      <c r="WHV99" s="392"/>
      <c r="WHW99" s="381"/>
      <c r="WIE99" s="392"/>
      <c r="WIF99" s="381"/>
      <c r="WIN99" s="392"/>
      <c r="WIO99" s="381"/>
      <c r="WIW99" s="392"/>
      <c r="WIX99" s="381"/>
      <c r="WJF99" s="392"/>
      <c r="WJG99" s="381"/>
      <c r="WJO99" s="392"/>
      <c r="WJP99" s="381"/>
      <c r="WJX99" s="392"/>
      <c r="WJY99" s="381"/>
      <c r="WKG99" s="392"/>
      <c r="WKH99" s="381"/>
      <c r="WKP99" s="392"/>
      <c r="WKQ99" s="381"/>
      <c r="WKY99" s="392"/>
      <c r="WKZ99" s="381"/>
      <c r="WLH99" s="392"/>
      <c r="WLI99" s="381"/>
      <c r="WLQ99" s="392"/>
      <c r="WLR99" s="381"/>
      <c r="WLZ99" s="392"/>
      <c r="WMA99" s="381"/>
      <c r="WMI99" s="392"/>
      <c r="WMJ99" s="381"/>
      <c r="WMR99" s="392"/>
      <c r="WMS99" s="381"/>
      <c r="WNA99" s="392"/>
      <c r="WNB99" s="381"/>
      <c r="WNJ99" s="392"/>
      <c r="WNK99" s="381"/>
      <c r="WNS99" s="392"/>
      <c r="WNT99" s="381"/>
      <c r="WOB99" s="392"/>
      <c r="WOC99" s="381"/>
      <c r="WOK99" s="392"/>
      <c r="WOL99" s="381"/>
      <c r="WOT99" s="392"/>
      <c r="WOU99" s="381"/>
      <c r="WPC99" s="392"/>
      <c r="WPD99" s="381"/>
      <c r="WPL99" s="392"/>
      <c r="WPM99" s="381"/>
      <c r="WPU99" s="392"/>
      <c r="WPV99" s="381"/>
      <c r="WQD99" s="392"/>
      <c r="WQE99" s="381"/>
      <c r="WQM99" s="392"/>
      <c r="WQN99" s="381"/>
      <c r="WQV99" s="392"/>
      <c r="WQW99" s="381"/>
      <c r="WRE99" s="392"/>
      <c r="WRF99" s="381"/>
      <c r="WRN99" s="392"/>
      <c r="WRO99" s="381"/>
      <c r="WRW99" s="392"/>
      <c r="WRX99" s="381"/>
      <c r="WSF99" s="392"/>
      <c r="WSG99" s="381"/>
      <c r="WSO99" s="392"/>
      <c r="WSP99" s="381"/>
      <c r="WSX99" s="392"/>
      <c r="WSY99" s="381"/>
      <c r="WTG99" s="392"/>
      <c r="WTH99" s="381"/>
      <c r="WTP99" s="392"/>
      <c r="WTQ99" s="381"/>
      <c r="WTY99" s="392"/>
      <c r="WTZ99" s="381"/>
      <c r="WUH99" s="392"/>
      <c r="WUI99" s="381"/>
      <c r="WUQ99" s="392"/>
      <c r="WUR99" s="381"/>
      <c r="WUZ99" s="392"/>
      <c r="WVA99" s="381"/>
      <c r="WVI99" s="392"/>
      <c r="WVJ99" s="381"/>
      <c r="WVR99" s="392"/>
      <c r="WVS99" s="381"/>
      <c r="WWA99" s="392"/>
      <c r="WWB99" s="381"/>
      <c r="WWJ99" s="392"/>
      <c r="WWK99" s="381"/>
      <c r="WWS99" s="392"/>
      <c r="WWT99" s="381"/>
      <c r="WXB99" s="392"/>
      <c r="WXC99" s="381"/>
      <c r="WXK99" s="392"/>
      <c r="WXL99" s="381"/>
      <c r="WXT99" s="392"/>
      <c r="WXU99" s="381"/>
      <c r="WYC99" s="392"/>
      <c r="WYD99" s="381"/>
      <c r="WYL99" s="392"/>
      <c r="WYM99" s="381"/>
      <c r="WYU99" s="392"/>
      <c r="WYV99" s="381"/>
      <c r="WZD99" s="392"/>
      <c r="WZE99" s="381"/>
      <c r="WZM99" s="392"/>
      <c r="WZN99" s="381"/>
      <c r="WZV99" s="392"/>
      <c r="WZW99" s="381"/>
      <c r="XAE99" s="392"/>
      <c r="XAF99" s="381"/>
      <c r="XAN99" s="392"/>
      <c r="XAO99" s="381"/>
      <c r="XAW99" s="392"/>
      <c r="XAX99" s="381"/>
      <c r="XBF99" s="392"/>
      <c r="XBG99" s="381"/>
      <c r="XBO99" s="392"/>
      <c r="XBP99" s="381"/>
      <c r="XBX99" s="392"/>
      <c r="XBY99" s="381"/>
      <c r="XCG99" s="392"/>
      <c r="XCH99" s="381"/>
      <c r="XCP99" s="392"/>
      <c r="XCQ99" s="381"/>
      <c r="XCY99" s="392"/>
      <c r="XCZ99" s="381"/>
      <c r="XDH99" s="392"/>
      <c r="XDI99" s="381"/>
      <c r="XDQ99" s="392"/>
      <c r="XDR99" s="381"/>
      <c r="XDZ99" s="392"/>
      <c r="XEA99" s="381"/>
      <c r="XEI99" s="392"/>
      <c r="XEJ99" s="381"/>
      <c r="XER99" s="392"/>
      <c r="XES99" s="381"/>
      <c r="XFA99" s="392"/>
      <c r="XFB99" s="381"/>
    </row>
    <row r="100" spans="1:1019 1027:2045 2053:3071 3079:5114 5122:6140 6148:7166 7174:8192 8200:9209 9217:10235 10243:11261 11269:12287 12295:14330 14338:15356 15364:16382" s="378" customFormat="1">
      <c r="A100" s="392"/>
      <c r="B100" s="381"/>
      <c r="J100" s="392"/>
      <c r="K100" s="381"/>
      <c r="S100" s="392"/>
      <c r="T100" s="381"/>
      <c r="AB100" s="392"/>
      <c r="AC100" s="381"/>
      <c r="AK100" s="392"/>
      <c r="AL100" s="381"/>
      <c r="AT100" s="392"/>
      <c r="AU100" s="381"/>
      <c r="BC100" s="392"/>
      <c r="BD100" s="381"/>
      <c r="BL100" s="392"/>
      <c r="BM100" s="381"/>
      <c r="BU100" s="392"/>
      <c r="BV100" s="381"/>
      <c r="CD100" s="392"/>
      <c r="CE100" s="381"/>
      <c r="CM100" s="392"/>
      <c r="CN100" s="381"/>
      <c r="CV100" s="392"/>
      <c r="CW100" s="381"/>
      <c r="DE100" s="392"/>
      <c r="DF100" s="381"/>
      <c r="DN100" s="392"/>
      <c r="DO100" s="381"/>
      <c r="DW100" s="392"/>
      <c r="DX100" s="381"/>
      <c r="EF100" s="392"/>
      <c r="EG100" s="381"/>
      <c r="EO100" s="392"/>
      <c r="EP100" s="381"/>
      <c r="EX100" s="392"/>
      <c r="EY100" s="381"/>
      <c r="FG100" s="392"/>
      <c r="FH100" s="381"/>
      <c r="FP100" s="392"/>
      <c r="FQ100" s="381"/>
      <c r="FY100" s="392"/>
      <c r="FZ100" s="381"/>
      <c r="GH100" s="392"/>
      <c r="GI100" s="381"/>
      <c r="GQ100" s="392"/>
      <c r="GR100" s="381"/>
      <c r="GZ100" s="392"/>
      <c r="HA100" s="381"/>
      <c r="HI100" s="392"/>
      <c r="HJ100" s="381"/>
      <c r="HR100" s="392"/>
      <c r="HS100" s="381"/>
      <c r="IA100" s="392"/>
      <c r="IB100" s="381"/>
      <c r="IJ100" s="392"/>
      <c r="IK100" s="381"/>
      <c r="IS100" s="392"/>
      <c r="IT100" s="381"/>
      <c r="JB100" s="392"/>
      <c r="JC100" s="381"/>
      <c r="JK100" s="392"/>
      <c r="JL100" s="381"/>
      <c r="JT100" s="392"/>
      <c r="JU100" s="381"/>
      <c r="KC100" s="392"/>
      <c r="KD100" s="381"/>
      <c r="KL100" s="392"/>
      <c r="KM100" s="381"/>
      <c r="KU100" s="392"/>
      <c r="KV100" s="381"/>
      <c r="LD100" s="392"/>
      <c r="LE100" s="381"/>
      <c r="LM100" s="392"/>
      <c r="LN100" s="381"/>
      <c r="LV100" s="392"/>
      <c r="LW100" s="381"/>
      <c r="ME100" s="392"/>
      <c r="MF100" s="381"/>
      <c r="MN100" s="392"/>
      <c r="MO100" s="381"/>
      <c r="MW100" s="392"/>
      <c r="MX100" s="381"/>
      <c r="NF100" s="392"/>
      <c r="NG100" s="381"/>
      <c r="NO100" s="392"/>
      <c r="NP100" s="381"/>
      <c r="NX100" s="392"/>
      <c r="NY100" s="381"/>
      <c r="OG100" s="392"/>
      <c r="OH100" s="381"/>
      <c r="OP100" s="392"/>
      <c r="OQ100" s="381"/>
      <c r="OY100" s="392"/>
      <c r="OZ100" s="381"/>
      <c r="PH100" s="392"/>
      <c r="PI100" s="381"/>
      <c r="PQ100" s="392"/>
      <c r="PR100" s="381"/>
      <c r="PZ100" s="392"/>
      <c r="QA100" s="381"/>
      <c r="QI100" s="392"/>
      <c r="QJ100" s="381"/>
      <c r="QR100" s="392"/>
      <c r="QS100" s="381"/>
      <c r="RA100" s="392"/>
      <c r="RB100" s="381"/>
      <c r="RJ100" s="392"/>
      <c r="RK100" s="381"/>
      <c r="RS100" s="392"/>
      <c r="RT100" s="381"/>
      <c r="SB100" s="392"/>
      <c r="SC100" s="381"/>
      <c r="SK100" s="392"/>
      <c r="SL100" s="381"/>
      <c r="ST100" s="392"/>
      <c r="SU100" s="381"/>
      <c r="TC100" s="392"/>
      <c r="TD100" s="381"/>
      <c r="TL100" s="392"/>
      <c r="TM100" s="381"/>
      <c r="TU100" s="392"/>
      <c r="TV100" s="381"/>
      <c r="UD100" s="392"/>
      <c r="UE100" s="381"/>
      <c r="UM100" s="392"/>
      <c r="UN100" s="381"/>
      <c r="UV100" s="392"/>
      <c r="UW100" s="381"/>
      <c r="VE100" s="392"/>
      <c r="VF100" s="381"/>
      <c r="VN100" s="392"/>
      <c r="VO100" s="381"/>
      <c r="VW100" s="392"/>
      <c r="VX100" s="381"/>
      <c r="WF100" s="392"/>
      <c r="WG100" s="381"/>
      <c r="WO100" s="392"/>
      <c r="WP100" s="381"/>
      <c r="WX100" s="392"/>
      <c r="WY100" s="381"/>
      <c r="XG100" s="392"/>
      <c r="XH100" s="381"/>
      <c r="XP100" s="392"/>
      <c r="XQ100" s="381"/>
      <c r="XY100" s="392"/>
      <c r="XZ100" s="381"/>
      <c r="YH100" s="392"/>
      <c r="YI100" s="381"/>
      <c r="YQ100" s="392"/>
      <c r="YR100" s="381"/>
      <c r="YZ100" s="392"/>
      <c r="ZA100" s="381"/>
      <c r="ZI100" s="392"/>
      <c r="ZJ100" s="381"/>
      <c r="ZR100" s="392"/>
      <c r="ZS100" s="381"/>
      <c r="AAA100" s="392"/>
      <c r="AAB100" s="381"/>
      <c r="AAJ100" s="392"/>
      <c r="AAK100" s="381"/>
      <c r="AAS100" s="392"/>
      <c r="AAT100" s="381"/>
      <c r="ABB100" s="392"/>
      <c r="ABC100" s="381"/>
      <c r="ABK100" s="392"/>
      <c r="ABL100" s="381"/>
      <c r="ABT100" s="392"/>
      <c r="ABU100" s="381"/>
      <c r="ACC100" s="392"/>
      <c r="ACD100" s="381"/>
      <c r="ACL100" s="392"/>
      <c r="ACM100" s="381"/>
      <c r="ACU100" s="392"/>
      <c r="ACV100" s="381"/>
      <c r="ADD100" s="392"/>
      <c r="ADE100" s="381"/>
      <c r="ADM100" s="392"/>
      <c r="ADN100" s="381"/>
      <c r="ADV100" s="392"/>
      <c r="ADW100" s="381"/>
      <c r="AEE100" s="392"/>
      <c r="AEF100" s="381"/>
      <c r="AEN100" s="392"/>
      <c r="AEO100" s="381"/>
      <c r="AEW100" s="392"/>
      <c r="AEX100" s="381"/>
      <c r="AFF100" s="392"/>
      <c r="AFG100" s="381"/>
      <c r="AFO100" s="392"/>
      <c r="AFP100" s="381"/>
      <c r="AFX100" s="392"/>
      <c r="AFY100" s="381"/>
      <c r="AGG100" s="392"/>
      <c r="AGH100" s="381"/>
      <c r="AGP100" s="392"/>
      <c r="AGQ100" s="381"/>
      <c r="AGY100" s="392"/>
      <c r="AGZ100" s="381"/>
      <c r="AHH100" s="392"/>
      <c r="AHI100" s="381"/>
      <c r="AHQ100" s="392"/>
      <c r="AHR100" s="381"/>
      <c r="AHZ100" s="392"/>
      <c r="AIA100" s="381"/>
      <c r="AII100" s="392"/>
      <c r="AIJ100" s="381"/>
      <c r="AIR100" s="392"/>
      <c r="AIS100" s="381"/>
      <c r="AJA100" s="392"/>
      <c r="AJB100" s="381"/>
      <c r="AJJ100" s="392"/>
      <c r="AJK100" s="381"/>
      <c r="AJS100" s="392"/>
      <c r="AJT100" s="381"/>
      <c r="AKB100" s="392"/>
      <c r="AKC100" s="381"/>
      <c r="AKK100" s="392"/>
      <c r="AKL100" s="381"/>
      <c r="AKT100" s="392"/>
      <c r="AKU100" s="381"/>
      <c r="ALC100" s="392"/>
      <c r="ALD100" s="381"/>
      <c r="ALL100" s="392"/>
      <c r="ALM100" s="381"/>
      <c r="ALU100" s="392"/>
      <c r="ALV100" s="381"/>
      <c r="AMD100" s="392"/>
      <c r="AME100" s="381"/>
      <c r="AMM100" s="392"/>
      <c r="AMN100" s="381"/>
      <c r="AMV100" s="392"/>
      <c r="AMW100" s="381"/>
      <c r="ANE100" s="392"/>
      <c r="ANF100" s="381"/>
      <c r="ANN100" s="392"/>
      <c r="ANO100" s="381"/>
      <c r="ANW100" s="392"/>
      <c r="ANX100" s="381"/>
      <c r="AOF100" s="392"/>
      <c r="AOG100" s="381"/>
      <c r="AOO100" s="392"/>
      <c r="AOP100" s="381"/>
      <c r="AOX100" s="392"/>
      <c r="AOY100" s="381"/>
      <c r="APG100" s="392"/>
      <c r="APH100" s="381"/>
      <c r="APP100" s="392"/>
      <c r="APQ100" s="381"/>
      <c r="APY100" s="392"/>
      <c r="APZ100" s="381"/>
      <c r="AQH100" s="392"/>
      <c r="AQI100" s="381"/>
      <c r="AQQ100" s="392"/>
      <c r="AQR100" s="381"/>
      <c r="AQZ100" s="392"/>
      <c r="ARA100" s="381"/>
      <c r="ARI100" s="392"/>
      <c r="ARJ100" s="381"/>
      <c r="ARR100" s="392"/>
      <c r="ARS100" s="381"/>
      <c r="ASA100" s="392"/>
      <c r="ASB100" s="381"/>
      <c r="ASJ100" s="392"/>
      <c r="ASK100" s="381"/>
      <c r="ASS100" s="392"/>
      <c r="AST100" s="381"/>
      <c r="ATB100" s="392"/>
      <c r="ATC100" s="381"/>
      <c r="ATK100" s="392"/>
      <c r="ATL100" s="381"/>
      <c r="ATT100" s="392"/>
      <c r="ATU100" s="381"/>
      <c r="AUC100" s="392"/>
      <c r="AUD100" s="381"/>
      <c r="AUL100" s="392"/>
      <c r="AUM100" s="381"/>
      <c r="AUU100" s="392"/>
      <c r="AUV100" s="381"/>
      <c r="AVD100" s="392"/>
      <c r="AVE100" s="381"/>
      <c r="AVM100" s="392"/>
      <c r="AVN100" s="381"/>
      <c r="AVV100" s="392"/>
      <c r="AVW100" s="381"/>
      <c r="AWE100" s="392"/>
      <c r="AWF100" s="381"/>
      <c r="AWN100" s="392"/>
      <c r="AWO100" s="381"/>
      <c r="AWW100" s="392"/>
      <c r="AWX100" s="381"/>
      <c r="AXF100" s="392"/>
      <c r="AXG100" s="381"/>
      <c r="AXO100" s="392"/>
      <c r="AXP100" s="381"/>
      <c r="AXX100" s="392"/>
      <c r="AXY100" s="381"/>
      <c r="AYG100" s="392"/>
      <c r="AYH100" s="381"/>
      <c r="AYP100" s="392"/>
      <c r="AYQ100" s="381"/>
      <c r="AYY100" s="392"/>
      <c r="AYZ100" s="381"/>
      <c r="AZH100" s="392"/>
      <c r="AZI100" s="381"/>
      <c r="AZQ100" s="392"/>
      <c r="AZR100" s="381"/>
      <c r="AZZ100" s="392"/>
      <c r="BAA100" s="381"/>
      <c r="BAI100" s="392"/>
      <c r="BAJ100" s="381"/>
      <c r="BAR100" s="392"/>
      <c r="BAS100" s="381"/>
      <c r="BBA100" s="392"/>
      <c r="BBB100" s="381"/>
      <c r="BBJ100" s="392"/>
      <c r="BBK100" s="381"/>
      <c r="BBS100" s="392"/>
      <c r="BBT100" s="381"/>
      <c r="BCB100" s="392"/>
      <c r="BCC100" s="381"/>
      <c r="BCK100" s="392"/>
      <c r="BCL100" s="381"/>
      <c r="BCT100" s="392"/>
      <c r="BCU100" s="381"/>
      <c r="BDC100" s="392"/>
      <c r="BDD100" s="381"/>
      <c r="BDL100" s="392"/>
      <c r="BDM100" s="381"/>
      <c r="BDU100" s="392"/>
      <c r="BDV100" s="381"/>
      <c r="BED100" s="392"/>
      <c r="BEE100" s="381"/>
      <c r="BEM100" s="392"/>
      <c r="BEN100" s="381"/>
      <c r="BEV100" s="392"/>
      <c r="BEW100" s="381"/>
      <c r="BFE100" s="392"/>
      <c r="BFF100" s="381"/>
      <c r="BFN100" s="392"/>
      <c r="BFO100" s="381"/>
      <c r="BFW100" s="392"/>
      <c r="BFX100" s="381"/>
      <c r="BGF100" s="392"/>
      <c r="BGG100" s="381"/>
      <c r="BGO100" s="392"/>
      <c r="BGP100" s="381"/>
      <c r="BGX100" s="392"/>
      <c r="BGY100" s="381"/>
      <c r="BHG100" s="392"/>
      <c r="BHH100" s="381"/>
      <c r="BHP100" s="392"/>
      <c r="BHQ100" s="381"/>
      <c r="BHY100" s="392"/>
      <c r="BHZ100" s="381"/>
      <c r="BIH100" s="392"/>
      <c r="BII100" s="381"/>
      <c r="BIQ100" s="392"/>
      <c r="BIR100" s="381"/>
      <c r="BIZ100" s="392"/>
      <c r="BJA100" s="381"/>
      <c r="BJI100" s="392"/>
      <c r="BJJ100" s="381"/>
      <c r="BJR100" s="392"/>
      <c r="BJS100" s="381"/>
      <c r="BKA100" s="392"/>
      <c r="BKB100" s="381"/>
      <c r="BKJ100" s="392"/>
      <c r="BKK100" s="381"/>
      <c r="BKS100" s="392"/>
      <c r="BKT100" s="381"/>
      <c r="BLB100" s="392"/>
      <c r="BLC100" s="381"/>
      <c r="BLK100" s="392"/>
      <c r="BLL100" s="381"/>
      <c r="BLT100" s="392"/>
      <c r="BLU100" s="381"/>
      <c r="BMC100" s="392"/>
      <c r="BMD100" s="381"/>
      <c r="BML100" s="392"/>
      <c r="BMM100" s="381"/>
      <c r="BMU100" s="392"/>
      <c r="BMV100" s="381"/>
      <c r="BND100" s="392"/>
      <c r="BNE100" s="381"/>
      <c r="BNM100" s="392"/>
      <c r="BNN100" s="381"/>
      <c r="BNV100" s="392"/>
      <c r="BNW100" s="381"/>
      <c r="BOE100" s="392"/>
      <c r="BOF100" s="381"/>
      <c r="BON100" s="392"/>
      <c r="BOO100" s="381"/>
      <c r="BOW100" s="392"/>
      <c r="BOX100" s="381"/>
      <c r="BPF100" s="392"/>
      <c r="BPG100" s="381"/>
      <c r="BPO100" s="392"/>
      <c r="BPP100" s="381"/>
      <c r="BPX100" s="392"/>
      <c r="BPY100" s="381"/>
      <c r="BQG100" s="392"/>
      <c r="BQH100" s="381"/>
      <c r="BQP100" s="392"/>
      <c r="BQQ100" s="381"/>
      <c r="BQY100" s="392"/>
      <c r="BQZ100" s="381"/>
      <c r="BRH100" s="392"/>
      <c r="BRI100" s="381"/>
      <c r="BRQ100" s="392"/>
      <c r="BRR100" s="381"/>
      <c r="BRZ100" s="392"/>
      <c r="BSA100" s="381"/>
      <c r="BSI100" s="392"/>
      <c r="BSJ100" s="381"/>
      <c r="BSR100" s="392"/>
      <c r="BSS100" s="381"/>
      <c r="BTA100" s="392"/>
      <c r="BTB100" s="381"/>
      <c r="BTJ100" s="392"/>
      <c r="BTK100" s="381"/>
      <c r="BTS100" s="392"/>
      <c r="BTT100" s="381"/>
      <c r="BUB100" s="392"/>
      <c r="BUC100" s="381"/>
      <c r="BUK100" s="392"/>
      <c r="BUL100" s="381"/>
      <c r="BUT100" s="392"/>
      <c r="BUU100" s="381"/>
      <c r="BVC100" s="392"/>
      <c r="BVD100" s="381"/>
      <c r="BVL100" s="392"/>
      <c r="BVM100" s="381"/>
      <c r="BVU100" s="392"/>
      <c r="BVV100" s="381"/>
      <c r="BWD100" s="392"/>
      <c r="BWE100" s="381"/>
      <c r="BWM100" s="392"/>
      <c r="BWN100" s="381"/>
      <c r="BWV100" s="392"/>
      <c r="BWW100" s="381"/>
      <c r="BXE100" s="392"/>
      <c r="BXF100" s="381"/>
      <c r="BXN100" s="392"/>
      <c r="BXO100" s="381"/>
      <c r="BXW100" s="392"/>
      <c r="BXX100" s="381"/>
      <c r="BYF100" s="392"/>
      <c r="BYG100" s="381"/>
      <c r="BYO100" s="392"/>
      <c r="BYP100" s="381"/>
      <c r="BYX100" s="392"/>
      <c r="BYY100" s="381"/>
      <c r="BZG100" s="392"/>
      <c r="BZH100" s="381"/>
      <c r="BZP100" s="392"/>
      <c r="BZQ100" s="381"/>
      <c r="BZY100" s="392"/>
      <c r="BZZ100" s="381"/>
      <c r="CAH100" s="392"/>
      <c r="CAI100" s="381"/>
      <c r="CAQ100" s="392"/>
      <c r="CAR100" s="381"/>
      <c r="CAZ100" s="392"/>
      <c r="CBA100" s="381"/>
      <c r="CBI100" s="392"/>
      <c r="CBJ100" s="381"/>
      <c r="CBR100" s="392"/>
      <c r="CBS100" s="381"/>
      <c r="CCA100" s="392"/>
      <c r="CCB100" s="381"/>
      <c r="CCJ100" s="392"/>
      <c r="CCK100" s="381"/>
      <c r="CCS100" s="392"/>
      <c r="CCT100" s="381"/>
      <c r="CDB100" s="392"/>
      <c r="CDC100" s="381"/>
      <c r="CDK100" s="392"/>
      <c r="CDL100" s="381"/>
      <c r="CDT100" s="392"/>
      <c r="CDU100" s="381"/>
      <c r="CEC100" s="392"/>
      <c r="CED100" s="381"/>
      <c r="CEL100" s="392"/>
      <c r="CEM100" s="381"/>
      <c r="CEU100" s="392"/>
      <c r="CEV100" s="381"/>
      <c r="CFD100" s="392"/>
      <c r="CFE100" s="381"/>
      <c r="CFM100" s="392"/>
      <c r="CFN100" s="381"/>
      <c r="CFV100" s="392"/>
      <c r="CFW100" s="381"/>
      <c r="CGE100" s="392"/>
      <c r="CGF100" s="381"/>
      <c r="CGN100" s="392"/>
      <c r="CGO100" s="381"/>
      <c r="CGW100" s="392"/>
      <c r="CGX100" s="381"/>
      <c r="CHF100" s="392"/>
      <c r="CHG100" s="381"/>
      <c r="CHO100" s="392"/>
      <c r="CHP100" s="381"/>
      <c r="CHX100" s="392"/>
      <c r="CHY100" s="381"/>
      <c r="CIG100" s="392"/>
      <c r="CIH100" s="381"/>
      <c r="CIP100" s="392"/>
      <c r="CIQ100" s="381"/>
      <c r="CIY100" s="392"/>
      <c r="CIZ100" s="381"/>
      <c r="CJH100" s="392"/>
      <c r="CJI100" s="381"/>
      <c r="CJQ100" s="392"/>
      <c r="CJR100" s="381"/>
      <c r="CJZ100" s="392"/>
      <c r="CKA100" s="381"/>
      <c r="CKI100" s="392"/>
      <c r="CKJ100" s="381"/>
      <c r="CKR100" s="392"/>
      <c r="CKS100" s="381"/>
      <c r="CLA100" s="392"/>
      <c r="CLB100" s="381"/>
      <c r="CLJ100" s="392"/>
      <c r="CLK100" s="381"/>
      <c r="CLS100" s="392"/>
      <c r="CLT100" s="381"/>
      <c r="CMB100" s="392"/>
      <c r="CMC100" s="381"/>
      <c r="CMK100" s="392"/>
      <c r="CML100" s="381"/>
      <c r="CMT100" s="392"/>
      <c r="CMU100" s="381"/>
      <c r="CNC100" s="392"/>
      <c r="CND100" s="381"/>
      <c r="CNL100" s="392"/>
      <c r="CNM100" s="381"/>
      <c r="CNU100" s="392"/>
      <c r="CNV100" s="381"/>
      <c r="COD100" s="392"/>
      <c r="COE100" s="381"/>
      <c r="COM100" s="392"/>
      <c r="CON100" s="381"/>
      <c r="COV100" s="392"/>
      <c r="COW100" s="381"/>
      <c r="CPE100" s="392"/>
      <c r="CPF100" s="381"/>
      <c r="CPN100" s="392"/>
      <c r="CPO100" s="381"/>
      <c r="CPW100" s="392"/>
      <c r="CPX100" s="381"/>
      <c r="CQF100" s="392"/>
      <c r="CQG100" s="381"/>
      <c r="CQO100" s="392"/>
      <c r="CQP100" s="381"/>
      <c r="CQX100" s="392"/>
      <c r="CQY100" s="381"/>
      <c r="CRG100" s="392"/>
      <c r="CRH100" s="381"/>
      <c r="CRP100" s="392"/>
      <c r="CRQ100" s="381"/>
      <c r="CRY100" s="392"/>
      <c r="CRZ100" s="381"/>
      <c r="CSH100" s="392"/>
      <c r="CSI100" s="381"/>
      <c r="CSQ100" s="392"/>
      <c r="CSR100" s="381"/>
      <c r="CSZ100" s="392"/>
      <c r="CTA100" s="381"/>
      <c r="CTI100" s="392"/>
      <c r="CTJ100" s="381"/>
      <c r="CTR100" s="392"/>
      <c r="CTS100" s="381"/>
      <c r="CUA100" s="392"/>
      <c r="CUB100" s="381"/>
      <c r="CUJ100" s="392"/>
      <c r="CUK100" s="381"/>
      <c r="CUS100" s="392"/>
      <c r="CUT100" s="381"/>
      <c r="CVB100" s="392"/>
      <c r="CVC100" s="381"/>
      <c r="CVK100" s="392"/>
      <c r="CVL100" s="381"/>
      <c r="CVT100" s="392"/>
      <c r="CVU100" s="381"/>
      <c r="CWC100" s="392"/>
      <c r="CWD100" s="381"/>
      <c r="CWL100" s="392"/>
      <c r="CWM100" s="381"/>
      <c r="CWU100" s="392"/>
      <c r="CWV100" s="381"/>
      <c r="CXD100" s="392"/>
      <c r="CXE100" s="381"/>
      <c r="CXM100" s="392"/>
      <c r="CXN100" s="381"/>
      <c r="CXV100" s="392"/>
      <c r="CXW100" s="381"/>
      <c r="CYE100" s="392"/>
      <c r="CYF100" s="381"/>
      <c r="CYN100" s="392"/>
      <c r="CYO100" s="381"/>
      <c r="CYW100" s="392"/>
      <c r="CYX100" s="381"/>
      <c r="CZF100" s="392"/>
      <c r="CZG100" s="381"/>
      <c r="CZO100" s="392"/>
      <c r="CZP100" s="381"/>
      <c r="CZX100" s="392"/>
      <c r="CZY100" s="381"/>
      <c r="DAG100" s="392"/>
      <c r="DAH100" s="381"/>
      <c r="DAP100" s="392"/>
      <c r="DAQ100" s="381"/>
      <c r="DAY100" s="392"/>
      <c r="DAZ100" s="381"/>
      <c r="DBH100" s="392"/>
      <c r="DBI100" s="381"/>
      <c r="DBQ100" s="392"/>
      <c r="DBR100" s="381"/>
      <c r="DBZ100" s="392"/>
      <c r="DCA100" s="381"/>
      <c r="DCI100" s="392"/>
      <c r="DCJ100" s="381"/>
      <c r="DCR100" s="392"/>
      <c r="DCS100" s="381"/>
      <c r="DDA100" s="392"/>
      <c r="DDB100" s="381"/>
      <c r="DDJ100" s="392"/>
      <c r="DDK100" s="381"/>
      <c r="DDS100" s="392"/>
      <c r="DDT100" s="381"/>
      <c r="DEB100" s="392"/>
      <c r="DEC100" s="381"/>
      <c r="DEK100" s="392"/>
      <c r="DEL100" s="381"/>
      <c r="DET100" s="392"/>
      <c r="DEU100" s="381"/>
      <c r="DFC100" s="392"/>
      <c r="DFD100" s="381"/>
      <c r="DFL100" s="392"/>
      <c r="DFM100" s="381"/>
      <c r="DFU100" s="392"/>
      <c r="DFV100" s="381"/>
      <c r="DGD100" s="392"/>
      <c r="DGE100" s="381"/>
      <c r="DGM100" s="392"/>
      <c r="DGN100" s="381"/>
      <c r="DGV100" s="392"/>
      <c r="DGW100" s="381"/>
      <c r="DHE100" s="392"/>
      <c r="DHF100" s="381"/>
      <c r="DHN100" s="392"/>
      <c r="DHO100" s="381"/>
      <c r="DHW100" s="392"/>
      <c r="DHX100" s="381"/>
      <c r="DIF100" s="392"/>
      <c r="DIG100" s="381"/>
      <c r="DIO100" s="392"/>
      <c r="DIP100" s="381"/>
      <c r="DIX100" s="392"/>
      <c r="DIY100" s="381"/>
      <c r="DJG100" s="392"/>
      <c r="DJH100" s="381"/>
      <c r="DJP100" s="392"/>
      <c r="DJQ100" s="381"/>
      <c r="DJY100" s="392"/>
      <c r="DJZ100" s="381"/>
      <c r="DKH100" s="392"/>
      <c r="DKI100" s="381"/>
      <c r="DKQ100" s="392"/>
      <c r="DKR100" s="381"/>
      <c r="DKZ100" s="392"/>
      <c r="DLA100" s="381"/>
      <c r="DLI100" s="392"/>
      <c r="DLJ100" s="381"/>
      <c r="DLR100" s="392"/>
      <c r="DLS100" s="381"/>
      <c r="DMA100" s="392"/>
      <c r="DMB100" s="381"/>
      <c r="DMJ100" s="392"/>
      <c r="DMK100" s="381"/>
      <c r="DMS100" s="392"/>
      <c r="DMT100" s="381"/>
      <c r="DNB100" s="392"/>
      <c r="DNC100" s="381"/>
      <c r="DNK100" s="392"/>
      <c r="DNL100" s="381"/>
      <c r="DNT100" s="392"/>
      <c r="DNU100" s="381"/>
      <c r="DOC100" s="392"/>
      <c r="DOD100" s="381"/>
      <c r="DOL100" s="392"/>
      <c r="DOM100" s="381"/>
      <c r="DOU100" s="392"/>
      <c r="DOV100" s="381"/>
      <c r="DPD100" s="392"/>
      <c r="DPE100" s="381"/>
      <c r="DPM100" s="392"/>
      <c r="DPN100" s="381"/>
      <c r="DPV100" s="392"/>
      <c r="DPW100" s="381"/>
      <c r="DQE100" s="392"/>
      <c r="DQF100" s="381"/>
      <c r="DQN100" s="392"/>
      <c r="DQO100" s="381"/>
      <c r="DQW100" s="392"/>
      <c r="DQX100" s="381"/>
      <c r="DRF100" s="392"/>
      <c r="DRG100" s="381"/>
      <c r="DRO100" s="392"/>
      <c r="DRP100" s="381"/>
      <c r="DRX100" s="392"/>
      <c r="DRY100" s="381"/>
      <c r="DSG100" s="392"/>
      <c r="DSH100" s="381"/>
      <c r="DSP100" s="392"/>
      <c r="DSQ100" s="381"/>
      <c r="DSY100" s="392"/>
      <c r="DSZ100" s="381"/>
      <c r="DTH100" s="392"/>
      <c r="DTI100" s="381"/>
      <c r="DTQ100" s="392"/>
      <c r="DTR100" s="381"/>
      <c r="DTZ100" s="392"/>
      <c r="DUA100" s="381"/>
      <c r="DUI100" s="392"/>
      <c r="DUJ100" s="381"/>
      <c r="DUR100" s="392"/>
      <c r="DUS100" s="381"/>
      <c r="DVA100" s="392"/>
      <c r="DVB100" s="381"/>
      <c r="DVJ100" s="392"/>
      <c r="DVK100" s="381"/>
      <c r="DVS100" s="392"/>
      <c r="DVT100" s="381"/>
      <c r="DWB100" s="392"/>
      <c r="DWC100" s="381"/>
      <c r="DWK100" s="392"/>
      <c r="DWL100" s="381"/>
      <c r="DWT100" s="392"/>
      <c r="DWU100" s="381"/>
      <c r="DXC100" s="392"/>
      <c r="DXD100" s="381"/>
      <c r="DXL100" s="392"/>
      <c r="DXM100" s="381"/>
      <c r="DXU100" s="392"/>
      <c r="DXV100" s="381"/>
      <c r="DYD100" s="392"/>
      <c r="DYE100" s="381"/>
      <c r="DYM100" s="392"/>
      <c r="DYN100" s="381"/>
      <c r="DYV100" s="392"/>
      <c r="DYW100" s="381"/>
      <c r="DZE100" s="392"/>
      <c r="DZF100" s="381"/>
      <c r="DZN100" s="392"/>
      <c r="DZO100" s="381"/>
      <c r="DZW100" s="392"/>
      <c r="DZX100" s="381"/>
      <c r="EAF100" s="392"/>
      <c r="EAG100" s="381"/>
      <c r="EAO100" s="392"/>
      <c r="EAP100" s="381"/>
      <c r="EAX100" s="392"/>
      <c r="EAY100" s="381"/>
      <c r="EBG100" s="392"/>
      <c r="EBH100" s="381"/>
      <c r="EBP100" s="392"/>
      <c r="EBQ100" s="381"/>
      <c r="EBY100" s="392"/>
      <c r="EBZ100" s="381"/>
      <c r="ECH100" s="392"/>
      <c r="ECI100" s="381"/>
      <c r="ECQ100" s="392"/>
      <c r="ECR100" s="381"/>
      <c r="ECZ100" s="392"/>
      <c r="EDA100" s="381"/>
      <c r="EDI100" s="392"/>
      <c r="EDJ100" s="381"/>
      <c r="EDR100" s="392"/>
      <c r="EDS100" s="381"/>
      <c r="EEA100" s="392"/>
      <c r="EEB100" s="381"/>
      <c r="EEJ100" s="392"/>
      <c r="EEK100" s="381"/>
      <c r="EES100" s="392"/>
      <c r="EET100" s="381"/>
      <c r="EFB100" s="392"/>
      <c r="EFC100" s="381"/>
      <c r="EFK100" s="392"/>
      <c r="EFL100" s="381"/>
      <c r="EFT100" s="392"/>
      <c r="EFU100" s="381"/>
      <c r="EGC100" s="392"/>
      <c r="EGD100" s="381"/>
      <c r="EGL100" s="392"/>
      <c r="EGM100" s="381"/>
      <c r="EGU100" s="392"/>
      <c r="EGV100" s="381"/>
      <c r="EHD100" s="392"/>
      <c r="EHE100" s="381"/>
      <c r="EHM100" s="392"/>
      <c r="EHN100" s="381"/>
      <c r="EHV100" s="392"/>
      <c r="EHW100" s="381"/>
      <c r="EIE100" s="392"/>
      <c r="EIF100" s="381"/>
      <c r="EIN100" s="392"/>
      <c r="EIO100" s="381"/>
      <c r="EIW100" s="392"/>
      <c r="EIX100" s="381"/>
      <c r="EJF100" s="392"/>
      <c r="EJG100" s="381"/>
      <c r="EJO100" s="392"/>
      <c r="EJP100" s="381"/>
      <c r="EJX100" s="392"/>
      <c r="EJY100" s="381"/>
      <c r="EKG100" s="392"/>
      <c r="EKH100" s="381"/>
      <c r="EKP100" s="392"/>
      <c r="EKQ100" s="381"/>
      <c r="EKY100" s="392"/>
      <c r="EKZ100" s="381"/>
      <c r="ELH100" s="392"/>
      <c r="ELI100" s="381"/>
      <c r="ELQ100" s="392"/>
      <c r="ELR100" s="381"/>
      <c r="ELZ100" s="392"/>
      <c r="EMA100" s="381"/>
      <c r="EMI100" s="392"/>
      <c r="EMJ100" s="381"/>
      <c r="EMR100" s="392"/>
      <c r="EMS100" s="381"/>
      <c r="ENA100" s="392"/>
      <c r="ENB100" s="381"/>
      <c r="ENJ100" s="392"/>
      <c r="ENK100" s="381"/>
      <c r="ENS100" s="392"/>
      <c r="ENT100" s="381"/>
      <c r="EOB100" s="392"/>
      <c r="EOC100" s="381"/>
      <c r="EOK100" s="392"/>
      <c r="EOL100" s="381"/>
      <c r="EOT100" s="392"/>
      <c r="EOU100" s="381"/>
      <c r="EPC100" s="392"/>
      <c r="EPD100" s="381"/>
      <c r="EPL100" s="392"/>
      <c r="EPM100" s="381"/>
      <c r="EPU100" s="392"/>
      <c r="EPV100" s="381"/>
      <c r="EQD100" s="392"/>
      <c r="EQE100" s="381"/>
      <c r="EQM100" s="392"/>
      <c r="EQN100" s="381"/>
      <c r="EQV100" s="392"/>
      <c r="EQW100" s="381"/>
      <c r="ERE100" s="392"/>
      <c r="ERF100" s="381"/>
      <c r="ERN100" s="392"/>
      <c r="ERO100" s="381"/>
      <c r="ERW100" s="392"/>
      <c r="ERX100" s="381"/>
      <c r="ESF100" s="392"/>
      <c r="ESG100" s="381"/>
      <c r="ESO100" s="392"/>
      <c r="ESP100" s="381"/>
      <c r="ESX100" s="392"/>
      <c r="ESY100" s="381"/>
      <c r="ETG100" s="392"/>
      <c r="ETH100" s="381"/>
      <c r="ETP100" s="392"/>
      <c r="ETQ100" s="381"/>
      <c r="ETY100" s="392"/>
      <c r="ETZ100" s="381"/>
      <c r="EUH100" s="392"/>
      <c r="EUI100" s="381"/>
      <c r="EUQ100" s="392"/>
      <c r="EUR100" s="381"/>
      <c r="EUZ100" s="392"/>
      <c r="EVA100" s="381"/>
      <c r="EVI100" s="392"/>
      <c r="EVJ100" s="381"/>
      <c r="EVR100" s="392"/>
      <c r="EVS100" s="381"/>
      <c r="EWA100" s="392"/>
      <c r="EWB100" s="381"/>
      <c r="EWJ100" s="392"/>
      <c r="EWK100" s="381"/>
      <c r="EWS100" s="392"/>
      <c r="EWT100" s="381"/>
      <c r="EXB100" s="392"/>
      <c r="EXC100" s="381"/>
      <c r="EXK100" s="392"/>
      <c r="EXL100" s="381"/>
      <c r="EXT100" s="392"/>
      <c r="EXU100" s="381"/>
      <c r="EYC100" s="392"/>
      <c r="EYD100" s="381"/>
      <c r="EYL100" s="392"/>
      <c r="EYM100" s="381"/>
      <c r="EYU100" s="392"/>
      <c r="EYV100" s="381"/>
      <c r="EZD100" s="392"/>
      <c r="EZE100" s="381"/>
      <c r="EZM100" s="392"/>
      <c r="EZN100" s="381"/>
      <c r="EZV100" s="392"/>
      <c r="EZW100" s="381"/>
      <c r="FAE100" s="392"/>
      <c r="FAF100" s="381"/>
      <c r="FAN100" s="392"/>
      <c r="FAO100" s="381"/>
      <c r="FAW100" s="392"/>
      <c r="FAX100" s="381"/>
      <c r="FBF100" s="392"/>
      <c r="FBG100" s="381"/>
      <c r="FBO100" s="392"/>
      <c r="FBP100" s="381"/>
      <c r="FBX100" s="392"/>
      <c r="FBY100" s="381"/>
      <c r="FCG100" s="392"/>
      <c r="FCH100" s="381"/>
      <c r="FCP100" s="392"/>
      <c r="FCQ100" s="381"/>
      <c r="FCY100" s="392"/>
      <c r="FCZ100" s="381"/>
      <c r="FDH100" s="392"/>
      <c r="FDI100" s="381"/>
      <c r="FDQ100" s="392"/>
      <c r="FDR100" s="381"/>
      <c r="FDZ100" s="392"/>
      <c r="FEA100" s="381"/>
      <c r="FEI100" s="392"/>
      <c r="FEJ100" s="381"/>
      <c r="FER100" s="392"/>
      <c r="FES100" s="381"/>
      <c r="FFA100" s="392"/>
      <c r="FFB100" s="381"/>
      <c r="FFJ100" s="392"/>
      <c r="FFK100" s="381"/>
      <c r="FFS100" s="392"/>
      <c r="FFT100" s="381"/>
      <c r="FGB100" s="392"/>
      <c r="FGC100" s="381"/>
      <c r="FGK100" s="392"/>
      <c r="FGL100" s="381"/>
      <c r="FGT100" s="392"/>
      <c r="FGU100" s="381"/>
      <c r="FHC100" s="392"/>
      <c r="FHD100" s="381"/>
      <c r="FHL100" s="392"/>
      <c r="FHM100" s="381"/>
      <c r="FHU100" s="392"/>
      <c r="FHV100" s="381"/>
      <c r="FID100" s="392"/>
      <c r="FIE100" s="381"/>
      <c r="FIM100" s="392"/>
      <c r="FIN100" s="381"/>
      <c r="FIV100" s="392"/>
      <c r="FIW100" s="381"/>
      <c r="FJE100" s="392"/>
      <c r="FJF100" s="381"/>
      <c r="FJN100" s="392"/>
      <c r="FJO100" s="381"/>
      <c r="FJW100" s="392"/>
      <c r="FJX100" s="381"/>
      <c r="FKF100" s="392"/>
      <c r="FKG100" s="381"/>
      <c r="FKO100" s="392"/>
      <c r="FKP100" s="381"/>
      <c r="FKX100" s="392"/>
      <c r="FKY100" s="381"/>
      <c r="FLG100" s="392"/>
      <c r="FLH100" s="381"/>
      <c r="FLP100" s="392"/>
      <c r="FLQ100" s="381"/>
      <c r="FLY100" s="392"/>
      <c r="FLZ100" s="381"/>
      <c r="FMH100" s="392"/>
      <c r="FMI100" s="381"/>
      <c r="FMQ100" s="392"/>
      <c r="FMR100" s="381"/>
      <c r="FMZ100" s="392"/>
      <c r="FNA100" s="381"/>
      <c r="FNI100" s="392"/>
      <c r="FNJ100" s="381"/>
      <c r="FNR100" s="392"/>
      <c r="FNS100" s="381"/>
      <c r="FOA100" s="392"/>
      <c r="FOB100" s="381"/>
      <c r="FOJ100" s="392"/>
      <c r="FOK100" s="381"/>
      <c r="FOS100" s="392"/>
      <c r="FOT100" s="381"/>
      <c r="FPB100" s="392"/>
      <c r="FPC100" s="381"/>
      <c r="FPK100" s="392"/>
      <c r="FPL100" s="381"/>
      <c r="FPT100" s="392"/>
      <c r="FPU100" s="381"/>
      <c r="FQC100" s="392"/>
      <c r="FQD100" s="381"/>
      <c r="FQL100" s="392"/>
      <c r="FQM100" s="381"/>
      <c r="FQU100" s="392"/>
      <c r="FQV100" s="381"/>
      <c r="FRD100" s="392"/>
      <c r="FRE100" s="381"/>
      <c r="FRM100" s="392"/>
      <c r="FRN100" s="381"/>
      <c r="FRV100" s="392"/>
      <c r="FRW100" s="381"/>
      <c r="FSE100" s="392"/>
      <c r="FSF100" s="381"/>
      <c r="FSN100" s="392"/>
      <c r="FSO100" s="381"/>
      <c r="FSW100" s="392"/>
      <c r="FSX100" s="381"/>
      <c r="FTF100" s="392"/>
      <c r="FTG100" s="381"/>
      <c r="FTO100" s="392"/>
      <c r="FTP100" s="381"/>
      <c r="FTX100" s="392"/>
      <c r="FTY100" s="381"/>
      <c r="FUG100" s="392"/>
      <c r="FUH100" s="381"/>
      <c r="FUP100" s="392"/>
      <c r="FUQ100" s="381"/>
      <c r="FUY100" s="392"/>
      <c r="FUZ100" s="381"/>
      <c r="FVH100" s="392"/>
      <c r="FVI100" s="381"/>
      <c r="FVQ100" s="392"/>
      <c r="FVR100" s="381"/>
      <c r="FVZ100" s="392"/>
      <c r="FWA100" s="381"/>
      <c r="FWI100" s="392"/>
      <c r="FWJ100" s="381"/>
      <c r="FWR100" s="392"/>
      <c r="FWS100" s="381"/>
      <c r="FXA100" s="392"/>
      <c r="FXB100" s="381"/>
      <c r="FXJ100" s="392"/>
      <c r="FXK100" s="381"/>
      <c r="FXS100" s="392"/>
      <c r="FXT100" s="381"/>
      <c r="FYB100" s="392"/>
      <c r="FYC100" s="381"/>
      <c r="FYK100" s="392"/>
      <c r="FYL100" s="381"/>
      <c r="FYT100" s="392"/>
      <c r="FYU100" s="381"/>
      <c r="FZC100" s="392"/>
      <c r="FZD100" s="381"/>
      <c r="FZL100" s="392"/>
      <c r="FZM100" s="381"/>
      <c r="FZU100" s="392"/>
      <c r="FZV100" s="381"/>
      <c r="GAD100" s="392"/>
      <c r="GAE100" s="381"/>
      <c r="GAM100" s="392"/>
      <c r="GAN100" s="381"/>
      <c r="GAV100" s="392"/>
      <c r="GAW100" s="381"/>
      <c r="GBE100" s="392"/>
      <c r="GBF100" s="381"/>
      <c r="GBN100" s="392"/>
      <c r="GBO100" s="381"/>
      <c r="GBW100" s="392"/>
      <c r="GBX100" s="381"/>
      <c r="GCF100" s="392"/>
      <c r="GCG100" s="381"/>
      <c r="GCO100" s="392"/>
      <c r="GCP100" s="381"/>
      <c r="GCX100" s="392"/>
      <c r="GCY100" s="381"/>
      <c r="GDG100" s="392"/>
      <c r="GDH100" s="381"/>
      <c r="GDP100" s="392"/>
      <c r="GDQ100" s="381"/>
      <c r="GDY100" s="392"/>
      <c r="GDZ100" s="381"/>
      <c r="GEH100" s="392"/>
      <c r="GEI100" s="381"/>
      <c r="GEQ100" s="392"/>
      <c r="GER100" s="381"/>
      <c r="GEZ100" s="392"/>
      <c r="GFA100" s="381"/>
      <c r="GFI100" s="392"/>
      <c r="GFJ100" s="381"/>
      <c r="GFR100" s="392"/>
      <c r="GFS100" s="381"/>
      <c r="GGA100" s="392"/>
      <c r="GGB100" s="381"/>
      <c r="GGJ100" s="392"/>
      <c r="GGK100" s="381"/>
      <c r="GGS100" s="392"/>
      <c r="GGT100" s="381"/>
      <c r="GHB100" s="392"/>
      <c r="GHC100" s="381"/>
      <c r="GHK100" s="392"/>
      <c r="GHL100" s="381"/>
      <c r="GHT100" s="392"/>
      <c r="GHU100" s="381"/>
      <c r="GIC100" s="392"/>
      <c r="GID100" s="381"/>
      <c r="GIL100" s="392"/>
      <c r="GIM100" s="381"/>
      <c r="GIU100" s="392"/>
      <c r="GIV100" s="381"/>
      <c r="GJD100" s="392"/>
      <c r="GJE100" s="381"/>
      <c r="GJM100" s="392"/>
      <c r="GJN100" s="381"/>
      <c r="GJV100" s="392"/>
      <c r="GJW100" s="381"/>
      <c r="GKE100" s="392"/>
      <c r="GKF100" s="381"/>
      <c r="GKN100" s="392"/>
      <c r="GKO100" s="381"/>
      <c r="GKW100" s="392"/>
      <c r="GKX100" s="381"/>
      <c r="GLF100" s="392"/>
      <c r="GLG100" s="381"/>
      <c r="GLO100" s="392"/>
      <c r="GLP100" s="381"/>
      <c r="GLX100" s="392"/>
      <c r="GLY100" s="381"/>
      <c r="GMG100" s="392"/>
      <c r="GMH100" s="381"/>
      <c r="GMP100" s="392"/>
      <c r="GMQ100" s="381"/>
      <c r="GMY100" s="392"/>
      <c r="GMZ100" s="381"/>
      <c r="GNH100" s="392"/>
      <c r="GNI100" s="381"/>
      <c r="GNQ100" s="392"/>
      <c r="GNR100" s="381"/>
      <c r="GNZ100" s="392"/>
      <c r="GOA100" s="381"/>
      <c r="GOI100" s="392"/>
      <c r="GOJ100" s="381"/>
      <c r="GOR100" s="392"/>
      <c r="GOS100" s="381"/>
      <c r="GPA100" s="392"/>
      <c r="GPB100" s="381"/>
      <c r="GPJ100" s="392"/>
      <c r="GPK100" s="381"/>
      <c r="GPS100" s="392"/>
      <c r="GPT100" s="381"/>
      <c r="GQB100" s="392"/>
      <c r="GQC100" s="381"/>
      <c r="GQK100" s="392"/>
      <c r="GQL100" s="381"/>
      <c r="GQT100" s="392"/>
      <c r="GQU100" s="381"/>
      <c r="GRC100" s="392"/>
      <c r="GRD100" s="381"/>
      <c r="GRL100" s="392"/>
      <c r="GRM100" s="381"/>
      <c r="GRU100" s="392"/>
      <c r="GRV100" s="381"/>
      <c r="GSD100" s="392"/>
      <c r="GSE100" s="381"/>
      <c r="GSM100" s="392"/>
      <c r="GSN100" s="381"/>
      <c r="GSV100" s="392"/>
      <c r="GSW100" s="381"/>
      <c r="GTE100" s="392"/>
      <c r="GTF100" s="381"/>
      <c r="GTN100" s="392"/>
      <c r="GTO100" s="381"/>
      <c r="GTW100" s="392"/>
      <c r="GTX100" s="381"/>
      <c r="GUF100" s="392"/>
      <c r="GUG100" s="381"/>
      <c r="GUO100" s="392"/>
      <c r="GUP100" s="381"/>
      <c r="GUX100" s="392"/>
      <c r="GUY100" s="381"/>
      <c r="GVG100" s="392"/>
      <c r="GVH100" s="381"/>
      <c r="GVP100" s="392"/>
      <c r="GVQ100" s="381"/>
      <c r="GVY100" s="392"/>
      <c r="GVZ100" s="381"/>
      <c r="GWH100" s="392"/>
      <c r="GWI100" s="381"/>
      <c r="GWQ100" s="392"/>
      <c r="GWR100" s="381"/>
      <c r="GWZ100" s="392"/>
      <c r="GXA100" s="381"/>
      <c r="GXI100" s="392"/>
      <c r="GXJ100" s="381"/>
      <c r="GXR100" s="392"/>
      <c r="GXS100" s="381"/>
      <c r="GYA100" s="392"/>
      <c r="GYB100" s="381"/>
      <c r="GYJ100" s="392"/>
      <c r="GYK100" s="381"/>
      <c r="GYS100" s="392"/>
      <c r="GYT100" s="381"/>
      <c r="GZB100" s="392"/>
      <c r="GZC100" s="381"/>
      <c r="GZK100" s="392"/>
      <c r="GZL100" s="381"/>
      <c r="GZT100" s="392"/>
      <c r="GZU100" s="381"/>
      <c r="HAC100" s="392"/>
      <c r="HAD100" s="381"/>
      <c r="HAL100" s="392"/>
      <c r="HAM100" s="381"/>
      <c r="HAU100" s="392"/>
      <c r="HAV100" s="381"/>
      <c r="HBD100" s="392"/>
      <c r="HBE100" s="381"/>
      <c r="HBM100" s="392"/>
      <c r="HBN100" s="381"/>
      <c r="HBV100" s="392"/>
      <c r="HBW100" s="381"/>
      <c r="HCE100" s="392"/>
      <c r="HCF100" s="381"/>
      <c r="HCN100" s="392"/>
      <c r="HCO100" s="381"/>
      <c r="HCW100" s="392"/>
      <c r="HCX100" s="381"/>
      <c r="HDF100" s="392"/>
      <c r="HDG100" s="381"/>
      <c r="HDO100" s="392"/>
      <c r="HDP100" s="381"/>
      <c r="HDX100" s="392"/>
      <c r="HDY100" s="381"/>
      <c r="HEG100" s="392"/>
      <c r="HEH100" s="381"/>
      <c r="HEP100" s="392"/>
      <c r="HEQ100" s="381"/>
      <c r="HEY100" s="392"/>
      <c r="HEZ100" s="381"/>
      <c r="HFH100" s="392"/>
      <c r="HFI100" s="381"/>
      <c r="HFQ100" s="392"/>
      <c r="HFR100" s="381"/>
      <c r="HFZ100" s="392"/>
      <c r="HGA100" s="381"/>
      <c r="HGI100" s="392"/>
      <c r="HGJ100" s="381"/>
      <c r="HGR100" s="392"/>
      <c r="HGS100" s="381"/>
      <c r="HHA100" s="392"/>
      <c r="HHB100" s="381"/>
      <c r="HHJ100" s="392"/>
      <c r="HHK100" s="381"/>
      <c r="HHS100" s="392"/>
      <c r="HHT100" s="381"/>
      <c r="HIB100" s="392"/>
      <c r="HIC100" s="381"/>
      <c r="HIK100" s="392"/>
      <c r="HIL100" s="381"/>
      <c r="HIT100" s="392"/>
      <c r="HIU100" s="381"/>
      <c r="HJC100" s="392"/>
      <c r="HJD100" s="381"/>
      <c r="HJL100" s="392"/>
      <c r="HJM100" s="381"/>
      <c r="HJU100" s="392"/>
      <c r="HJV100" s="381"/>
      <c r="HKD100" s="392"/>
      <c r="HKE100" s="381"/>
      <c r="HKM100" s="392"/>
      <c r="HKN100" s="381"/>
      <c r="HKV100" s="392"/>
      <c r="HKW100" s="381"/>
      <c r="HLE100" s="392"/>
      <c r="HLF100" s="381"/>
      <c r="HLN100" s="392"/>
      <c r="HLO100" s="381"/>
      <c r="HLW100" s="392"/>
      <c r="HLX100" s="381"/>
      <c r="HMF100" s="392"/>
      <c r="HMG100" s="381"/>
      <c r="HMO100" s="392"/>
      <c r="HMP100" s="381"/>
      <c r="HMX100" s="392"/>
      <c r="HMY100" s="381"/>
      <c r="HNG100" s="392"/>
      <c r="HNH100" s="381"/>
      <c r="HNP100" s="392"/>
      <c r="HNQ100" s="381"/>
      <c r="HNY100" s="392"/>
      <c r="HNZ100" s="381"/>
      <c r="HOH100" s="392"/>
      <c r="HOI100" s="381"/>
      <c r="HOQ100" s="392"/>
      <c r="HOR100" s="381"/>
      <c r="HOZ100" s="392"/>
      <c r="HPA100" s="381"/>
      <c r="HPI100" s="392"/>
      <c r="HPJ100" s="381"/>
      <c r="HPR100" s="392"/>
      <c r="HPS100" s="381"/>
      <c r="HQA100" s="392"/>
      <c r="HQB100" s="381"/>
      <c r="HQJ100" s="392"/>
      <c r="HQK100" s="381"/>
      <c r="HQS100" s="392"/>
      <c r="HQT100" s="381"/>
      <c r="HRB100" s="392"/>
      <c r="HRC100" s="381"/>
      <c r="HRK100" s="392"/>
      <c r="HRL100" s="381"/>
      <c r="HRT100" s="392"/>
      <c r="HRU100" s="381"/>
      <c r="HSC100" s="392"/>
      <c r="HSD100" s="381"/>
      <c r="HSL100" s="392"/>
      <c r="HSM100" s="381"/>
      <c r="HSU100" s="392"/>
      <c r="HSV100" s="381"/>
      <c r="HTD100" s="392"/>
      <c r="HTE100" s="381"/>
      <c r="HTM100" s="392"/>
      <c r="HTN100" s="381"/>
      <c r="HTV100" s="392"/>
      <c r="HTW100" s="381"/>
      <c r="HUE100" s="392"/>
      <c r="HUF100" s="381"/>
      <c r="HUN100" s="392"/>
      <c r="HUO100" s="381"/>
      <c r="HUW100" s="392"/>
      <c r="HUX100" s="381"/>
      <c r="HVF100" s="392"/>
      <c r="HVG100" s="381"/>
      <c r="HVO100" s="392"/>
      <c r="HVP100" s="381"/>
      <c r="HVX100" s="392"/>
      <c r="HVY100" s="381"/>
      <c r="HWG100" s="392"/>
      <c r="HWH100" s="381"/>
      <c r="HWP100" s="392"/>
      <c r="HWQ100" s="381"/>
      <c r="HWY100" s="392"/>
      <c r="HWZ100" s="381"/>
      <c r="HXH100" s="392"/>
      <c r="HXI100" s="381"/>
      <c r="HXQ100" s="392"/>
      <c r="HXR100" s="381"/>
      <c r="HXZ100" s="392"/>
      <c r="HYA100" s="381"/>
      <c r="HYI100" s="392"/>
      <c r="HYJ100" s="381"/>
      <c r="HYR100" s="392"/>
      <c r="HYS100" s="381"/>
      <c r="HZA100" s="392"/>
      <c r="HZB100" s="381"/>
      <c r="HZJ100" s="392"/>
      <c r="HZK100" s="381"/>
      <c r="HZS100" s="392"/>
      <c r="HZT100" s="381"/>
      <c r="IAB100" s="392"/>
      <c r="IAC100" s="381"/>
      <c r="IAK100" s="392"/>
      <c r="IAL100" s="381"/>
      <c r="IAT100" s="392"/>
      <c r="IAU100" s="381"/>
      <c r="IBC100" s="392"/>
      <c r="IBD100" s="381"/>
      <c r="IBL100" s="392"/>
      <c r="IBM100" s="381"/>
      <c r="IBU100" s="392"/>
      <c r="IBV100" s="381"/>
      <c r="ICD100" s="392"/>
      <c r="ICE100" s="381"/>
      <c r="ICM100" s="392"/>
      <c r="ICN100" s="381"/>
      <c r="ICV100" s="392"/>
      <c r="ICW100" s="381"/>
      <c r="IDE100" s="392"/>
      <c r="IDF100" s="381"/>
      <c r="IDN100" s="392"/>
      <c r="IDO100" s="381"/>
      <c r="IDW100" s="392"/>
      <c r="IDX100" s="381"/>
      <c r="IEF100" s="392"/>
      <c r="IEG100" s="381"/>
      <c r="IEO100" s="392"/>
      <c r="IEP100" s="381"/>
      <c r="IEX100" s="392"/>
      <c r="IEY100" s="381"/>
      <c r="IFG100" s="392"/>
      <c r="IFH100" s="381"/>
      <c r="IFP100" s="392"/>
      <c r="IFQ100" s="381"/>
      <c r="IFY100" s="392"/>
      <c r="IFZ100" s="381"/>
      <c r="IGH100" s="392"/>
      <c r="IGI100" s="381"/>
      <c r="IGQ100" s="392"/>
      <c r="IGR100" s="381"/>
      <c r="IGZ100" s="392"/>
      <c r="IHA100" s="381"/>
      <c r="IHI100" s="392"/>
      <c r="IHJ100" s="381"/>
      <c r="IHR100" s="392"/>
      <c r="IHS100" s="381"/>
      <c r="IIA100" s="392"/>
      <c r="IIB100" s="381"/>
      <c r="IIJ100" s="392"/>
      <c r="IIK100" s="381"/>
      <c r="IIS100" s="392"/>
      <c r="IIT100" s="381"/>
      <c r="IJB100" s="392"/>
      <c r="IJC100" s="381"/>
      <c r="IJK100" s="392"/>
      <c r="IJL100" s="381"/>
      <c r="IJT100" s="392"/>
      <c r="IJU100" s="381"/>
      <c r="IKC100" s="392"/>
      <c r="IKD100" s="381"/>
      <c r="IKL100" s="392"/>
      <c r="IKM100" s="381"/>
      <c r="IKU100" s="392"/>
      <c r="IKV100" s="381"/>
      <c r="ILD100" s="392"/>
      <c r="ILE100" s="381"/>
      <c r="ILM100" s="392"/>
      <c r="ILN100" s="381"/>
      <c r="ILV100" s="392"/>
      <c r="ILW100" s="381"/>
      <c r="IME100" s="392"/>
      <c r="IMF100" s="381"/>
      <c r="IMN100" s="392"/>
      <c r="IMO100" s="381"/>
      <c r="IMW100" s="392"/>
      <c r="IMX100" s="381"/>
      <c r="INF100" s="392"/>
      <c r="ING100" s="381"/>
      <c r="INO100" s="392"/>
      <c r="INP100" s="381"/>
      <c r="INX100" s="392"/>
      <c r="INY100" s="381"/>
      <c r="IOG100" s="392"/>
      <c r="IOH100" s="381"/>
      <c r="IOP100" s="392"/>
      <c r="IOQ100" s="381"/>
      <c r="IOY100" s="392"/>
      <c r="IOZ100" s="381"/>
      <c r="IPH100" s="392"/>
      <c r="IPI100" s="381"/>
      <c r="IPQ100" s="392"/>
      <c r="IPR100" s="381"/>
      <c r="IPZ100" s="392"/>
      <c r="IQA100" s="381"/>
      <c r="IQI100" s="392"/>
      <c r="IQJ100" s="381"/>
      <c r="IQR100" s="392"/>
      <c r="IQS100" s="381"/>
      <c r="IRA100" s="392"/>
      <c r="IRB100" s="381"/>
      <c r="IRJ100" s="392"/>
      <c r="IRK100" s="381"/>
      <c r="IRS100" s="392"/>
      <c r="IRT100" s="381"/>
      <c r="ISB100" s="392"/>
      <c r="ISC100" s="381"/>
      <c r="ISK100" s="392"/>
      <c r="ISL100" s="381"/>
      <c r="IST100" s="392"/>
      <c r="ISU100" s="381"/>
      <c r="ITC100" s="392"/>
      <c r="ITD100" s="381"/>
      <c r="ITL100" s="392"/>
      <c r="ITM100" s="381"/>
      <c r="ITU100" s="392"/>
      <c r="ITV100" s="381"/>
      <c r="IUD100" s="392"/>
      <c r="IUE100" s="381"/>
      <c r="IUM100" s="392"/>
      <c r="IUN100" s="381"/>
      <c r="IUV100" s="392"/>
      <c r="IUW100" s="381"/>
      <c r="IVE100" s="392"/>
      <c r="IVF100" s="381"/>
      <c r="IVN100" s="392"/>
      <c r="IVO100" s="381"/>
      <c r="IVW100" s="392"/>
      <c r="IVX100" s="381"/>
      <c r="IWF100" s="392"/>
      <c r="IWG100" s="381"/>
      <c r="IWO100" s="392"/>
      <c r="IWP100" s="381"/>
      <c r="IWX100" s="392"/>
      <c r="IWY100" s="381"/>
      <c r="IXG100" s="392"/>
      <c r="IXH100" s="381"/>
      <c r="IXP100" s="392"/>
      <c r="IXQ100" s="381"/>
      <c r="IXY100" s="392"/>
      <c r="IXZ100" s="381"/>
      <c r="IYH100" s="392"/>
      <c r="IYI100" s="381"/>
      <c r="IYQ100" s="392"/>
      <c r="IYR100" s="381"/>
      <c r="IYZ100" s="392"/>
      <c r="IZA100" s="381"/>
      <c r="IZI100" s="392"/>
      <c r="IZJ100" s="381"/>
      <c r="IZR100" s="392"/>
      <c r="IZS100" s="381"/>
      <c r="JAA100" s="392"/>
      <c r="JAB100" s="381"/>
      <c r="JAJ100" s="392"/>
      <c r="JAK100" s="381"/>
      <c r="JAS100" s="392"/>
      <c r="JAT100" s="381"/>
      <c r="JBB100" s="392"/>
      <c r="JBC100" s="381"/>
      <c r="JBK100" s="392"/>
      <c r="JBL100" s="381"/>
      <c r="JBT100" s="392"/>
      <c r="JBU100" s="381"/>
      <c r="JCC100" s="392"/>
      <c r="JCD100" s="381"/>
      <c r="JCL100" s="392"/>
      <c r="JCM100" s="381"/>
      <c r="JCU100" s="392"/>
      <c r="JCV100" s="381"/>
      <c r="JDD100" s="392"/>
      <c r="JDE100" s="381"/>
      <c r="JDM100" s="392"/>
      <c r="JDN100" s="381"/>
      <c r="JDV100" s="392"/>
      <c r="JDW100" s="381"/>
      <c r="JEE100" s="392"/>
      <c r="JEF100" s="381"/>
      <c r="JEN100" s="392"/>
      <c r="JEO100" s="381"/>
      <c r="JEW100" s="392"/>
      <c r="JEX100" s="381"/>
      <c r="JFF100" s="392"/>
      <c r="JFG100" s="381"/>
      <c r="JFO100" s="392"/>
      <c r="JFP100" s="381"/>
      <c r="JFX100" s="392"/>
      <c r="JFY100" s="381"/>
      <c r="JGG100" s="392"/>
      <c r="JGH100" s="381"/>
      <c r="JGP100" s="392"/>
      <c r="JGQ100" s="381"/>
      <c r="JGY100" s="392"/>
      <c r="JGZ100" s="381"/>
      <c r="JHH100" s="392"/>
      <c r="JHI100" s="381"/>
      <c r="JHQ100" s="392"/>
      <c r="JHR100" s="381"/>
      <c r="JHZ100" s="392"/>
      <c r="JIA100" s="381"/>
      <c r="JII100" s="392"/>
      <c r="JIJ100" s="381"/>
      <c r="JIR100" s="392"/>
      <c r="JIS100" s="381"/>
      <c r="JJA100" s="392"/>
      <c r="JJB100" s="381"/>
      <c r="JJJ100" s="392"/>
      <c r="JJK100" s="381"/>
      <c r="JJS100" s="392"/>
      <c r="JJT100" s="381"/>
      <c r="JKB100" s="392"/>
      <c r="JKC100" s="381"/>
      <c r="JKK100" s="392"/>
      <c r="JKL100" s="381"/>
      <c r="JKT100" s="392"/>
      <c r="JKU100" s="381"/>
      <c r="JLC100" s="392"/>
      <c r="JLD100" s="381"/>
      <c r="JLL100" s="392"/>
      <c r="JLM100" s="381"/>
      <c r="JLU100" s="392"/>
      <c r="JLV100" s="381"/>
      <c r="JMD100" s="392"/>
      <c r="JME100" s="381"/>
      <c r="JMM100" s="392"/>
      <c r="JMN100" s="381"/>
      <c r="JMV100" s="392"/>
      <c r="JMW100" s="381"/>
      <c r="JNE100" s="392"/>
      <c r="JNF100" s="381"/>
      <c r="JNN100" s="392"/>
      <c r="JNO100" s="381"/>
      <c r="JNW100" s="392"/>
      <c r="JNX100" s="381"/>
      <c r="JOF100" s="392"/>
      <c r="JOG100" s="381"/>
      <c r="JOO100" s="392"/>
      <c r="JOP100" s="381"/>
      <c r="JOX100" s="392"/>
      <c r="JOY100" s="381"/>
      <c r="JPG100" s="392"/>
      <c r="JPH100" s="381"/>
      <c r="JPP100" s="392"/>
      <c r="JPQ100" s="381"/>
      <c r="JPY100" s="392"/>
      <c r="JPZ100" s="381"/>
      <c r="JQH100" s="392"/>
      <c r="JQI100" s="381"/>
      <c r="JQQ100" s="392"/>
      <c r="JQR100" s="381"/>
      <c r="JQZ100" s="392"/>
      <c r="JRA100" s="381"/>
      <c r="JRI100" s="392"/>
      <c r="JRJ100" s="381"/>
      <c r="JRR100" s="392"/>
      <c r="JRS100" s="381"/>
      <c r="JSA100" s="392"/>
      <c r="JSB100" s="381"/>
      <c r="JSJ100" s="392"/>
      <c r="JSK100" s="381"/>
      <c r="JSS100" s="392"/>
      <c r="JST100" s="381"/>
      <c r="JTB100" s="392"/>
      <c r="JTC100" s="381"/>
      <c r="JTK100" s="392"/>
      <c r="JTL100" s="381"/>
      <c r="JTT100" s="392"/>
      <c r="JTU100" s="381"/>
      <c r="JUC100" s="392"/>
      <c r="JUD100" s="381"/>
      <c r="JUL100" s="392"/>
      <c r="JUM100" s="381"/>
      <c r="JUU100" s="392"/>
      <c r="JUV100" s="381"/>
      <c r="JVD100" s="392"/>
      <c r="JVE100" s="381"/>
      <c r="JVM100" s="392"/>
      <c r="JVN100" s="381"/>
      <c r="JVV100" s="392"/>
      <c r="JVW100" s="381"/>
      <c r="JWE100" s="392"/>
      <c r="JWF100" s="381"/>
      <c r="JWN100" s="392"/>
      <c r="JWO100" s="381"/>
      <c r="JWW100" s="392"/>
      <c r="JWX100" s="381"/>
      <c r="JXF100" s="392"/>
      <c r="JXG100" s="381"/>
      <c r="JXO100" s="392"/>
      <c r="JXP100" s="381"/>
      <c r="JXX100" s="392"/>
      <c r="JXY100" s="381"/>
      <c r="JYG100" s="392"/>
      <c r="JYH100" s="381"/>
      <c r="JYP100" s="392"/>
      <c r="JYQ100" s="381"/>
      <c r="JYY100" s="392"/>
      <c r="JYZ100" s="381"/>
      <c r="JZH100" s="392"/>
      <c r="JZI100" s="381"/>
      <c r="JZQ100" s="392"/>
      <c r="JZR100" s="381"/>
      <c r="JZZ100" s="392"/>
      <c r="KAA100" s="381"/>
      <c r="KAI100" s="392"/>
      <c r="KAJ100" s="381"/>
      <c r="KAR100" s="392"/>
      <c r="KAS100" s="381"/>
      <c r="KBA100" s="392"/>
      <c r="KBB100" s="381"/>
      <c r="KBJ100" s="392"/>
      <c r="KBK100" s="381"/>
      <c r="KBS100" s="392"/>
      <c r="KBT100" s="381"/>
      <c r="KCB100" s="392"/>
      <c r="KCC100" s="381"/>
      <c r="KCK100" s="392"/>
      <c r="KCL100" s="381"/>
      <c r="KCT100" s="392"/>
      <c r="KCU100" s="381"/>
      <c r="KDC100" s="392"/>
      <c r="KDD100" s="381"/>
      <c r="KDL100" s="392"/>
      <c r="KDM100" s="381"/>
      <c r="KDU100" s="392"/>
      <c r="KDV100" s="381"/>
      <c r="KED100" s="392"/>
      <c r="KEE100" s="381"/>
      <c r="KEM100" s="392"/>
      <c r="KEN100" s="381"/>
      <c r="KEV100" s="392"/>
      <c r="KEW100" s="381"/>
      <c r="KFE100" s="392"/>
      <c r="KFF100" s="381"/>
      <c r="KFN100" s="392"/>
      <c r="KFO100" s="381"/>
      <c r="KFW100" s="392"/>
      <c r="KFX100" s="381"/>
      <c r="KGF100" s="392"/>
      <c r="KGG100" s="381"/>
      <c r="KGO100" s="392"/>
      <c r="KGP100" s="381"/>
      <c r="KGX100" s="392"/>
      <c r="KGY100" s="381"/>
      <c r="KHG100" s="392"/>
      <c r="KHH100" s="381"/>
      <c r="KHP100" s="392"/>
      <c r="KHQ100" s="381"/>
      <c r="KHY100" s="392"/>
      <c r="KHZ100" s="381"/>
      <c r="KIH100" s="392"/>
      <c r="KII100" s="381"/>
      <c r="KIQ100" s="392"/>
      <c r="KIR100" s="381"/>
      <c r="KIZ100" s="392"/>
      <c r="KJA100" s="381"/>
      <c r="KJI100" s="392"/>
      <c r="KJJ100" s="381"/>
      <c r="KJR100" s="392"/>
      <c r="KJS100" s="381"/>
      <c r="KKA100" s="392"/>
      <c r="KKB100" s="381"/>
      <c r="KKJ100" s="392"/>
      <c r="KKK100" s="381"/>
      <c r="KKS100" s="392"/>
      <c r="KKT100" s="381"/>
      <c r="KLB100" s="392"/>
      <c r="KLC100" s="381"/>
      <c r="KLK100" s="392"/>
      <c r="KLL100" s="381"/>
      <c r="KLT100" s="392"/>
      <c r="KLU100" s="381"/>
      <c r="KMC100" s="392"/>
      <c r="KMD100" s="381"/>
      <c r="KML100" s="392"/>
      <c r="KMM100" s="381"/>
      <c r="KMU100" s="392"/>
      <c r="KMV100" s="381"/>
      <c r="KND100" s="392"/>
      <c r="KNE100" s="381"/>
      <c r="KNM100" s="392"/>
      <c r="KNN100" s="381"/>
      <c r="KNV100" s="392"/>
      <c r="KNW100" s="381"/>
      <c r="KOE100" s="392"/>
      <c r="KOF100" s="381"/>
      <c r="KON100" s="392"/>
      <c r="KOO100" s="381"/>
      <c r="KOW100" s="392"/>
      <c r="KOX100" s="381"/>
      <c r="KPF100" s="392"/>
      <c r="KPG100" s="381"/>
      <c r="KPO100" s="392"/>
      <c r="KPP100" s="381"/>
      <c r="KPX100" s="392"/>
      <c r="KPY100" s="381"/>
      <c r="KQG100" s="392"/>
      <c r="KQH100" s="381"/>
      <c r="KQP100" s="392"/>
      <c r="KQQ100" s="381"/>
      <c r="KQY100" s="392"/>
      <c r="KQZ100" s="381"/>
      <c r="KRH100" s="392"/>
      <c r="KRI100" s="381"/>
      <c r="KRQ100" s="392"/>
      <c r="KRR100" s="381"/>
      <c r="KRZ100" s="392"/>
      <c r="KSA100" s="381"/>
      <c r="KSI100" s="392"/>
      <c r="KSJ100" s="381"/>
      <c r="KSR100" s="392"/>
      <c r="KSS100" s="381"/>
      <c r="KTA100" s="392"/>
      <c r="KTB100" s="381"/>
      <c r="KTJ100" s="392"/>
      <c r="KTK100" s="381"/>
      <c r="KTS100" s="392"/>
      <c r="KTT100" s="381"/>
      <c r="KUB100" s="392"/>
      <c r="KUC100" s="381"/>
      <c r="KUK100" s="392"/>
      <c r="KUL100" s="381"/>
      <c r="KUT100" s="392"/>
      <c r="KUU100" s="381"/>
      <c r="KVC100" s="392"/>
      <c r="KVD100" s="381"/>
      <c r="KVL100" s="392"/>
      <c r="KVM100" s="381"/>
      <c r="KVU100" s="392"/>
      <c r="KVV100" s="381"/>
      <c r="KWD100" s="392"/>
      <c r="KWE100" s="381"/>
      <c r="KWM100" s="392"/>
      <c r="KWN100" s="381"/>
      <c r="KWV100" s="392"/>
      <c r="KWW100" s="381"/>
      <c r="KXE100" s="392"/>
      <c r="KXF100" s="381"/>
      <c r="KXN100" s="392"/>
      <c r="KXO100" s="381"/>
      <c r="KXW100" s="392"/>
      <c r="KXX100" s="381"/>
      <c r="KYF100" s="392"/>
      <c r="KYG100" s="381"/>
      <c r="KYO100" s="392"/>
      <c r="KYP100" s="381"/>
      <c r="KYX100" s="392"/>
      <c r="KYY100" s="381"/>
      <c r="KZG100" s="392"/>
      <c r="KZH100" s="381"/>
      <c r="KZP100" s="392"/>
      <c r="KZQ100" s="381"/>
      <c r="KZY100" s="392"/>
      <c r="KZZ100" s="381"/>
      <c r="LAH100" s="392"/>
      <c r="LAI100" s="381"/>
      <c r="LAQ100" s="392"/>
      <c r="LAR100" s="381"/>
      <c r="LAZ100" s="392"/>
      <c r="LBA100" s="381"/>
      <c r="LBI100" s="392"/>
      <c r="LBJ100" s="381"/>
      <c r="LBR100" s="392"/>
      <c r="LBS100" s="381"/>
      <c r="LCA100" s="392"/>
      <c r="LCB100" s="381"/>
      <c r="LCJ100" s="392"/>
      <c r="LCK100" s="381"/>
      <c r="LCS100" s="392"/>
      <c r="LCT100" s="381"/>
      <c r="LDB100" s="392"/>
      <c r="LDC100" s="381"/>
      <c r="LDK100" s="392"/>
      <c r="LDL100" s="381"/>
      <c r="LDT100" s="392"/>
      <c r="LDU100" s="381"/>
      <c r="LEC100" s="392"/>
      <c r="LED100" s="381"/>
      <c r="LEL100" s="392"/>
      <c r="LEM100" s="381"/>
      <c r="LEU100" s="392"/>
      <c r="LEV100" s="381"/>
      <c r="LFD100" s="392"/>
      <c r="LFE100" s="381"/>
      <c r="LFM100" s="392"/>
      <c r="LFN100" s="381"/>
      <c r="LFV100" s="392"/>
      <c r="LFW100" s="381"/>
      <c r="LGE100" s="392"/>
      <c r="LGF100" s="381"/>
      <c r="LGN100" s="392"/>
      <c r="LGO100" s="381"/>
      <c r="LGW100" s="392"/>
      <c r="LGX100" s="381"/>
      <c r="LHF100" s="392"/>
      <c r="LHG100" s="381"/>
      <c r="LHO100" s="392"/>
      <c r="LHP100" s="381"/>
      <c r="LHX100" s="392"/>
      <c r="LHY100" s="381"/>
      <c r="LIG100" s="392"/>
      <c r="LIH100" s="381"/>
      <c r="LIP100" s="392"/>
      <c r="LIQ100" s="381"/>
      <c r="LIY100" s="392"/>
      <c r="LIZ100" s="381"/>
      <c r="LJH100" s="392"/>
      <c r="LJI100" s="381"/>
      <c r="LJQ100" s="392"/>
      <c r="LJR100" s="381"/>
      <c r="LJZ100" s="392"/>
      <c r="LKA100" s="381"/>
      <c r="LKI100" s="392"/>
      <c r="LKJ100" s="381"/>
      <c r="LKR100" s="392"/>
      <c r="LKS100" s="381"/>
      <c r="LLA100" s="392"/>
      <c r="LLB100" s="381"/>
      <c r="LLJ100" s="392"/>
      <c r="LLK100" s="381"/>
      <c r="LLS100" s="392"/>
      <c r="LLT100" s="381"/>
      <c r="LMB100" s="392"/>
      <c r="LMC100" s="381"/>
      <c r="LMK100" s="392"/>
      <c r="LML100" s="381"/>
      <c r="LMT100" s="392"/>
      <c r="LMU100" s="381"/>
      <c r="LNC100" s="392"/>
      <c r="LND100" s="381"/>
      <c r="LNL100" s="392"/>
      <c r="LNM100" s="381"/>
      <c r="LNU100" s="392"/>
      <c r="LNV100" s="381"/>
      <c r="LOD100" s="392"/>
      <c r="LOE100" s="381"/>
      <c r="LOM100" s="392"/>
      <c r="LON100" s="381"/>
      <c r="LOV100" s="392"/>
      <c r="LOW100" s="381"/>
      <c r="LPE100" s="392"/>
      <c r="LPF100" s="381"/>
      <c r="LPN100" s="392"/>
      <c r="LPO100" s="381"/>
      <c r="LPW100" s="392"/>
      <c r="LPX100" s="381"/>
      <c r="LQF100" s="392"/>
      <c r="LQG100" s="381"/>
      <c r="LQO100" s="392"/>
      <c r="LQP100" s="381"/>
      <c r="LQX100" s="392"/>
      <c r="LQY100" s="381"/>
      <c r="LRG100" s="392"/>
      <c r="LRH100" s="381"/>
      <c r="LRP100" s="392"/>
      <c r="LRQ100" s="381"/>
      <c r="LRY100" s="392"/>
      <c r="LRZ100" s="381"/>
      <c r="LSH100" s="392"/>
      <c r="LSI100" s="381"/>
      <c r="LSQ100" s="392"/>
      <c r="LSR100" s="381"/>
      <c r="LSZ100" s="392"/>
      <c r="LTA100" s="381"/>
      <c r="LTI100" s="392"/>
      <c r="LTJ100" s="381"/>
      <c r="LTR100" s="392"/>
      <c r="LTS100" s="381"/>
      <c r="LUA100" s="392"/>
      <c r="LUB100" s="381"/>
      <c r="LUJ100" s="392"/>
      <c r="LUK100" s="381"/>
      <c r="LUS100" s="392"/>
      <c r="LUT100" s="381"/>
      <c r="LVB100" s="392"/>
      <c r="LVC100" s="381"/>
      <c r="LVK100" s="392"/>
      <c r="LVL100" s="381"/>
      <c r="LVT100" s="392"/>
      <c r="LVU100" s="381"/>
      <c r="LWC100" s="392"/>
      <c r="LWD100" s="381"/>
      <c r="LWL100" s="392"/>
      <c r="LWM100" s="381"/>
      <c r="LWU100" s="392"/>
      <c r="LWV100" s="381"/>
      <c r="LXD100" s="392"/>
      <c r="LXE100" s="381"/>
      <c r="LXM100" s="392"/>
      <c r="LXN100" s="381"/>
      <c r="LXV100" s="392"/>
      <c r="LXW100" s="381"/>
      <c r="LYE100" s="392"/>
      <c r="LYF100" s="381"/>
      <c r="LYN100" s="392"/>
      <c r="LYO100" s="381"/>
      <c r="LYW100" s="392"/>
      <c r="LYX100" s="381"/>
      <c r="LZF100" s="392"/>
      <c r="LZG100" s="381"/>
      <c r="LZO100" s="392"/>
      <c r="LZP100" s="381"/>
      <c r="LZX100" s="392"/>
      <c r="LZY100" s="381"/>
      <c r="MAG100" s="392"/>
      <c r="MAH100" s="381"/>
      <c r="MAP100" s="392"/>
      <c r="MAQ100" s="381"/>
      <c r="MAY100" s="392"/>
      <c r="MAZ100" s="381"/>
      <c r="MBH100" s="392"/>
      <c r="MBI100" s="381"/>
      <c r="MBQ100" s="392"/>
      <c r="MBR100" s="381"/>
      <c r="MBZ100" s="392"/>
      <c r="MCA100" s="381"/>
      <c r="MCI100" s="392"/>
      <c r="MCJ100" s="381"/>
      <c r="MCR100" s="392"/>
      <c r="MCS100" s="381"/>
      <c r="MDA100" s="392"/>
      <c r="MDB100" s="381"/>
      <c r="MDJ100" s="392"/>
      <c r="MDK100" s="381"/>
      <c r="MDS100" s="392"/>
      <c r="MDT100" s="381"/>
      <c r="MEB100" s="392"/>
      <c r="MEC100" s="381"/>
      <c r="MEK100" s="392"/>
      <c r="MEL100" s="381"/>
      <c r="MET100" s="392"/>
      <c r="MEU100" s="381"/>
      <c r="MFC100" s="392"/>
      <c r="MFD100" s="381"/>
      <c r="MFL100" s="392"/>
      <c r="MFM100" s="381"/>
      <c r="MFU100" s="392"/>
      <c r="MFV100" s="381"/>
      <c r="MGD100" s="392"/>
      <c r="MGE100" s="381"/>
      <c r="MGM100" s="392"/>
      <c r="MGN100" s="381"/>
      <c r="MGV100" s="392"/>
      <c r="MGW100" s="381"/>
      <c r="MHE100" s="392"/>
      <c r="MHF100" s="381"/>
      <c r="MHN100" s="392"/>
      <c r="MHO100" s="381"/>
      <c r="MHW100" s="392"/>
      <c r="MHX100" s="381"/>
      <c r="MIF100" s="392"/>
      <c r="MIG100" s="381"/>
      <c r="MIO100" s="392"/>
      <c r="MIP100" s="381"/>
      <c r="MIX100" s="392"/>
      <c r="MIY100" s="381"/>
      <c r="MJG100" s="392"/>
      <c r="MJH100" s="381"/>
      <c r="MJP100" s="392"/>
      <c r="MJQ100" s="381"/>
      <c r="MJY100" s="392"/>
      <c r="MJZ100" s="381"/>
      <c r="MKH100" s="392"/>
      <c r="MKI100" s="381"/>
      <c r="MKQ100" s="392"/>
      <c r="MKR100" s="381"/>
      <c r="MKZ100" s="392"/>
      <c r="MLA100" s="381"/>
      <c r="MLI100" s="392"/>
      <c r="MLJ100" s="381"/>
      <c r="MLR100" s="392"/>
      <c r="MLS100" s="381"/>
      <c r="MMA100" s="392"/>
      <c r="MMB100" s="381"/>
      <c r="MMJ100" s="392"/>
      <c r="MMK100" s="381"/>
      <c r="MMS100" s="392"/>
      <c r="MMT100" s="381"/>
      <c r="MNB100" s="392"/>
      <c r="MNC100" s="381"/>
      <c r="MNK100" s="392"/>
      <c r="MNL100" s="381"/>
      <c r="MNT100" s="392"/>
      <c r="MNU100" s="381"/>
      <c r="MOC100" s="392"/>
      <c r="MOD100" s="381"/>
      <c r="MOL100" s="392"/>
      <c r="MOM100" s="381"/>
      <c r="MOU100" s="392"/>
      <c r="MOV100" s="381"/>
      <c r="MPD100" s="392"/>
      <c r="MPE100" s="381"/>
      <c r="MPM100" s="392"/>
      <c r="MPN100" s="381"/>
      <c r="MPV100" s="392"/>
      <c r="MPW100" s="381"/>
      <c r="MQE100" s="392"/>
      <c r="MQF100" s="381"/>
      <c r="MQN100" s="392"/>
      <c r="MQO100" s="381"/>
      <c r="MQW100" s="392"/>
      <c r="MQX100" s="381"/>
      <c r="MRF100" s="392"/>
      <c r="MRG100" s="381"/>
      <c r="MRO100" s="392"/>
      <c r="MRP100" s="381"/>
      <c r="MRX100" s="392"/>
      <c r="MRY100" s="381"/>
      <c r="MSG100" s="392"/>
      <c r="MSH100" s="381"/>
      <c r="MSP100" s="392"/>
      <c r="MSQ100" s="381"/>
      <c r="MSY100" s="392"/>
      <c r="MSZ100" s="381"/>
      <c r="MTH100" s="392"/>
      <c r="MTI100" s="381"/>
      <c r="MTQ100" s="392"/>
      <c r="MTR100" s="381"/>
      <c r="MTZ100" s="392"/>
      <c r="MUA100" s="381"/>
      <c r="MUI100" s="392"/>
      <c r="MUJ100" s="381"/>
      <c r="MUR100" s="392"/>
      <c r="MUS100" s="381"/>
      <c r="MVA100" s="392"/>
      <c r="MVB100" s="381"/>
      <c r="MVJ100" s="392"/>
      <c r="MVK100" s="381"/>
      <c r="MVS100" s="392"/>
      <c r="MVT100" s="381"/>
      <c r="MWB100" s="392"/>
      <c r="MWC100" s="381"/>
      <c r="MWK100" s="392"/>
      <c r="MWL100" s="381"/>
      <c r="MWT100" s="392"/>
      <c r="MWU100" s="381"/>
      <c r="MXC100" s="392"/>
      <c r="MXD100" s="381"/>
      <c r="MXL100" s="392"/>
      <c r="MXM100" s="381"/>
      <c r="MXU100" s="392"/>
      <c r="MXV100" s="381"/>
      <c r="MYD100" s="392"/>
      <c r="MYE100" s="381"/>
      <c r="MYM100" s="392"/>
      <c r="MYN100" s="381"/>
      <c r="MYV100" s="392"/>
      <c r="MYW100" s="381"/>
      <c r="MZE100" s="392"/>
      <c r="MZF100" s="381"/>
      <c r="MZN100" s="392"/>
      <c r="MZO100" s="381"/>
      <c r="MZW100" s="392"/>
      <c r="MZX100" s="381"/>
      <c r="NAF100" s="392"/>
      <c r="NAG100" s="381"/>
      <c r="NAO100" s="392"/>
      <c r="NAP100" s="381"/>
      <c r="NAX100" s="392"/>
      <c r="NAY100" s="381"/>
      <c r="NBG100" s="392"/>
      <c r="NBH100" s="381"/>
      <c r="NBP100" s="392"/>
      <c r="NBQ100" s="381"/>
      <c r="NBY100" s="392"/>
      <c r="NBZ100" s="381"/>
      <c r="NCH100" s="392"/>
      <c r="NCI100" s="381"/>
      <c r="NCQ100" s="392"/>
      <c r="NCR100" s="381"/>
      <c r="NCZ100" s="392"/>
      <c r="NDA100" s="381"/>
      <c r="NDI100" s="392"/>
      <c r="NDJ100" s="381"/>
      <c r="NDR100" s="392"/>
      <c r="NDS100" s="381"/>
      <c r="NEA100" s="392"/>
      <c r="NEB100" s="381"/>
      <c r="NEJ100" s="392"/>
      <c r="NEK100" s="381"/>
      <c r="NES100" s="392"/>
      <c r="NET100" s="381"/>
      <c r="NFB100" s="392"/>
      <c r="NFC100" s="381"/>
      <c r="NFK100" s="392"/>
      <c r="NFL100" s="381"/>
      <c r="NFT100" s="392"/>
      <c r="NFU100" s="381"/>
      <c r="NGC100" s="392"/>
      <c r="NGD100" s="381"/>
      <c r="NGL100" s="392"/>
      <c r="NGM100" s="381"/>
      <c r="NGU100" s="392"/>
      <c r="NGV100" s="381"/>
      <c r="NHD100" s="392"/>
      <c r="NHE100" s="381"/>
      <c r="NHM100" s="392"/>
      <c r="NHN100" s="381"/>
      <c r="NHV100" s="392"/>
      <c r="NHW100" s="381"/>
      <c r="NIE100" s="392"/>
      <c r="NIF100" s="381"/>
      <c r="NIN100" s="392"/>
      <c r="NIO100" s="381"/>
      <c r="NIW100" s="392"/>
      <c r="NIX100" s="381"/>
      <c r="NJF100" s="392"/>
      <c r="NJG100" s="381"/>
      <c r="NJO100" s="392"/>
      <c r="NJP100" s="381"/>
      <c r="NJX100" s="392"/>
      <c r="NJY100" s="381"/>
      <c r="NKG100" s="392"/>
      <c r="NKH100" s="381"/>
      <c r="NKP100" s="392"/>
      <c r="NKQ100" s="381"/>
      <c r="NKY100" s="392"/>
      <c r="NKZ100" s="381"/>
      <c r="NLH100" s="392"/>
      <c r="NLI100" s="381"/>
      <c r="NLQ100" s="392"/>
      <c r="NLR100" s="381"/>
      <c r="NLZ100" s="392"/>
      <c r="NMA100" s="381"/>
      <c r="NMI100" s="392"/>
      <c r="NMJ100" s="381"/>
      <c r="NMR100" s="392"/>
      <c r="NMS100" s="381"/>
      <c r="NNA100" s="392"/>
      <c r="NNB100" s="381"/>
      <c r="NNJ100" s="392"/>
      <c r="NNK100" s="381"/>
      <c r="NNS100" s="392"/>
      <c r="NNT100" s="381"/>
      <c r="NOB100" s="392"/>
      <c r="NOC100" s="381"/>
      <c r="NOK100" s="392"/>
      <c r="NOL100" s="381"/>
      <c r="NOT100" s="392"/>
      <c r="NOU100" s="381"/>
      <c r="NPC100" s="392"/>
      <c r="NPD100" s="381"/>
      <c r="NPL100" s="392"/>
      <c r="NPM100" s="381"/>
      <c r="NPU100" s="392"/>
      <c r="NPV100" s="381"/>
      <c r="NQD100" s="392"/>
      <c r="NQE100" s="381"/>
      <c r="NQM100" s="392"/>
      <c r="NQN100" s="381"/>
      <c r="NQV100" s="392"/>
      <c r="NQW100" s="381"/>
      <c r="NRE100" s="392"/>
      <c r="NRF100" s="381"/>
      <c r="NRN100" s="392"/>
      <c r="NRO100" s="381"/>
      <c r="NRW100" s="392"/>
      <c r="NRX100" s="381"/>
      <c r="NSF100" s="392"/>
      <c r="NSG100" s="381"/>
      <c r="NSO100" s="392"/>
      <c r="NSP100" s="381"/>
      <c r="NSX100" s="392"/>
      <c r="NSY100" s="381"/>
      <c r="NTG100" s="392"/>
      <c r="NTH100" s="381"/>
      <c r="NTP100" s="392"/>
      <c r="NTQ100" s="381"/>
      <c r="NTY100" s="392"/>
      <c r="NTZ100" s="381"/>
      <c r="NUH100" s="392"/>
      <c r="NUI100" s="381"/>
      <c r="NUQ100" s="392"/>
      <c r="NUR100" s="381"/>
      <c r="NUZ100" s="392"/>
      <c r="NVA100" s="381"/>
      <c r="NVI100" s="392"/>
      <c r="NVJ100" s="381"/>
      <c r="NVR100" s="392"/>
      <c r="NVS100" s="381"/>
      <c r="NWA100" s="392"/>
      <c r="NWB100" s="381"/>
      <c r="NWJ100" s="392"/>
      <c r="NWK100" s="381"/>
      <c r="NWS100" s="392"/>
      <c r="NWT100" s="381"/>
      <c r="NXB100" s="392"/>
      <c r="NXC100" s="381"/>
      <c r="NXK100" s="392"/>
      <c r="NXL100" s="381"/>
      <c r="NXT100" s="392"/>
      <c r="NXU100" s="381"/>
      <c r="NYC100" s="392"/>
      <c r="NYD100" s="381"/>
      <c r="NYL100" s="392"/>
      <c r="NYM100" s="381"/>
      <c r="NYU100" s="392"/>
      <c r="NYV100" s="381"/>
      <c r="NZD100" s="392"/>
      <c r="NZE100" s="381"/>
      <c r="NZM100" s="392"/>
      <c r="NZN100" s="381"/>
      <c r="NZV100" s="392"/>
      <c r="NZW100" s="381"/>
      <c r="OAE100" s="392"/>
      <c r="OAF100" s="381"/>
      <c r="OAN100" s="392"/>
      <c r="OAO100" s="381"/>
      <c r="OAW100" s="392"/>
      <c r="OAX100" s="381"/>
      <c r="OBF100" s="392"/>
      <c r="OBG100" s="381"/>
      <c r="OBO100" s="392"/>
      <c r="OBP100" s="381"/>
      <c r="OBX100" s="392"/>
      <c r="OBY100" s="381"/>
      <c r="OCG100" s="392"/>
      <c r="OCH100" s="381"/>
      <c r="OCP100" s="392"/>
      <c r="OCQ100" s="381"/>
      <c r="OCY100" s="392"/>
      <c r="OCZ100" s="381"/>
      <c r="ODH100" s="392"/>
      <c r="ODI100" s="381"/>
      <c r="ODQ100" s="392"/>
      <c r="ODR100" s="381"/>
      <c r="ODZ100" s="392"/>
      <c r="OEA100" s="381"/>
      <c r="OEI100" s="392"/>
      <c r="OEJ100" s="381"/>
      <c r="OER100" s="392"/>
      <c r="OES100" s="381"/>
      <c r="OFA100" s="392"/>
      <c r="OFB100" s="381"/>
      <c r="OFJ100" s="392"/>
      <c r="OFK100" s="381"/>
      <c r="OFS100" s="392"/>
      <c r="OFT100" s="381"/>
      <c r="OGB100" s="392"/>
      <c r="OGC100" s="381"/>
      <c r="OGK100" s="392"/>
      <c r="OGL100" s="381"/>
      <c r="OGT100" s="392"/>
      <c r="OGU100" s="381"/>
      <c r="OHC100" s="392"/>
      <c r="OHD100" s="381"/>
      <c r="OHL100" s="392"/>
      <c r="OHM100" s="381"/>
      <c r="OHU100" s="392"/>
      <c r="OHV100" s="381"/>
      <c r="OID100" s="392"/>
      <c r="OIE100" s="381"/>
      <c r="OIM100" s="392"/>
      <c r="OIN100" s="381"/>
      <c r="OIV100" s="392"/>
      <c r="OIW100" s="381"/>
      <c r="OJE100" s="392"/>
      <c r="OJF100" s="381"/>
      <c r="OJN100" s="392"/>
      <c r="OJO100" s="381"/>
      <c r="OJW100" s="392"/>
      <c r="OJX100" s="381"/>
      <c r="OKF100" s="392"/>
      <c r="OKG100" s="381"/>
      <c r="OKO100" s="392"/>
      <c r="OKP100" s="381"/>
      <c r="OKX100" s="392"/>
      <c r="OKY100" s="381"/>
      <c r="OLG100" s="392"/>
      <c r="OLH100" s="381"/>
      <c r="OLP100" s="392"/>
      <c r="OLQ100" s="381"/>
      <c r="OLY100" s="392"/>
      <c r="OLZ100" s="381"/>
      <c r="OMH100" s="392"/>
      <c r="OMI100" s="381"/>
      <c r="OMQ100" s="392"/>
      <c r="OMR100" s="381"/>
      <c r="OMZ100" s="392"/>
      <c r="ONA100" s="381"/>
      <c r="ONI100" s="392"/>
      <c r="ONJ100" s="381"/>
      <c r="ONR100" s="392"/>
      <c r="ONS100" s="381"/>
      <c r="OOA100" s="392"/>
      <c r="OOB100" s="381"/>
      <c r="OOJ100" s="392"/>
      <c r="OOK100" s="381"/>
      <c r="OOS100" s="392"/>
      <c r="OOT100" s="381"/>
      <c r="OPB100" s="392"/>
      <c r="OPC100" s="381"/>
      <c r="OPK100" s="392"/>
      <c r="OPL100" s="381"/>
      <c r="OPT100" s="392"/>
      <c r="OPU100" s="381"/>
      <c r="OQC100" s="392"/>
      <c r="OQD100" s="381"/>
      <c r="OQL100" s="392"/>
      <c r="OQM100" s="381"/>
      <c r="OQU100" s="392"/>
      <c r="OQV100" s="381"/>
      <c r="ORD100" s="392"/>
      <c r="ORE100" s="381"/>
      <c r="ORM100" s="392"/>
      <c r="ORN100" s="381"/>
      <c r="ORV100" s="392"/>
      <c r="ORW100" s="381"/>
      <c r="OSE100" s="392"/>
      <c r="OSF100" s="381"/>
      <c r="OSN100" s="392"/>
      <c r="OSO100" s="381"/>
      <c r="OSW100" s="392"/>
      <c r="OSX100" s="381"/>
      <c r="OTF100" s="392"/>
      <c r="OTG100" s="381"/>
      <c r="OTO100" s="392"/>
      <c r="OTP100" s="381"/>
      <c r="OTX100" s="392"/>
      <c r="OTY100" s="381"/>
      <c r="OUG100" s="392"/>
      <c r="OUH100" s="381"/>
      <c r="OUP100" s="392"/>
      <c r="OUQ100" s="381"/>
      <c r="OUY100" s="392"/>
      <c r="OUZ100" s="381"/>
      <c r="OVH100" s="392"/>
      <c r="OVI100" s="381"/>
      <c r="OVQ100" s="392"/>
      <c r="OVR100" s="381"/>
      <c r="OVZ100" s="392"/>
      <c r="OWA100" s="381"/>
      <c r="OWI100" s="392"/>
      <c r="OWJ100" s="381"/>
      <c r="OWR100" s="392"/>
      <c r="OWS100" s="381"/>
      <c r="OXA100" s="392"/>
      <c r="OXB100" s="381"/>
      <c r="OXJ100" s="392"/>
      <c r="OXK100" s="381"/>
      <c r="OXS100" s="392"/>
      <c r="OXT100" s="381"/>
      <c r="OYB100" s="392"/>
      <c r="OYC100" s="381"/>
      <c r="OYK100" s="392"/>
      <c r="OYL100" s="381"/>
      <c r="OYT100" s="392"/>
      <c r="OYU100" s="381"/>
      <c r="OZC100" s="392"/>
      <c r="OZD100" s="381"/>
      <c r="OZL100" s="392"/>
      <c r="OZM100" s="381"/>
      <c r="OZU100" s="392"/>
      <c r="OZV100" s="381"/>
      <c r="PAD100" s="392"/>
      <c r="PAE100" s="381"/>
      <c r="PAM100" s="392"/>
      <c r="PAN100" s="381"/>
      <c r="PAV100" s="392"/>
      <c r="PAW100" s="381"/>
      <c r="PBE100" s="392"/>
      <c r="PBF100" s="381"/>
      <c r="PBN100" s="392"/>
      <c r="PBO100" s="381"/>
      <c r="PBW100" s="392"/>
      <c r="PBX100" s="381"/>
      <c r="PCF100" s="392"/>
      <c r="PCG100" s="381"/>
      <c r="PCO100" s="392"/>
      <c r="PCP100" s="381"/>
      <c r="PCX100" s="392"/>
      <c r="PCY100" s="381"/>
      <c r="PDG100" s="392"/>
      <c r="PDH100" s="381"/>
      <c r="PDP100" s="392"/>
      <c r="PDQ100" s="381"/>
      <c r="PDY100" s="392"/>
      <c r="PDZ100" s="381"/>
      <c r="PEH100" s="392"/>
      <c r="PEI100" s="381"/>
      <c r="PEQ100" s="392"/>
      <c r="PER100" s="381"/>
      <c r="PEZ100" s="392"/>
      <c r="PFA100" s="381"/>
      <c r="PFI100" s="392"/>
      <c r="PFJ100" s="381"/>
      <c r="PFR100" s="392"/>
      <c r="PFS100" s="381"/>
      <c r="PGA100" s="392"/>
      <c r="PGB100" s="381"/>
      <c r="PGJ100" s="392"/>
      <c r="PGK100" s="381"/>
      <c r="PGS100" s="392"/>
      <c r="PGT100" s="381"/>
      <c r="PHB100" s="392"/>
      <c r="PHC100" s="381"/>
      <c r="PHK100" s="392"/>
      <c r="PHL100" s="381"/>
      <c r="PHT100" s="392"/>
      <c r="PHU100" s="381"/>
      <c r="PIC100" s="392"/>
      <c r="PID100" s="381"/>
      <c r="PIL100" s="392"/>
      <c r="PIM100" s="381"/>
      <c r="PIU100" s="392"/>
      <c r="PIV100" s="381"/>
      <c r="PJD100" s="392"/>
      <c r="PJE100" s="381"/>
      <c r="PJM100" s="392"/>
      <c r="PJN100" s="381"/>
      <c r="PJV100" s="392"/>
      <c r="PJW100" s="381"/>
      <c r="PKE100" s="392"/>
      <c r="PKF100" s="381"/>
      <c r="PKN100" s="392"/>
      <c r="PKO100" s="381"/>
      <c r="PKW100" s="392"/>
      <c r="PKX100" s="381"/>
      <c r="PLF100" s="392"/>
      <c r="PLG100" s="381"/>
      <c r="PLO100" s="392"/>
      <c r="PLP100" s="381"/>
      <c r="PLX100" s="392"/>
      <c r="PLY100" s="381"/>
      <c r="PMG100" s="392"/>
      <c r="PMH100" s="381"/>
      <c r="PMP100" s="392"/>
      <c r="PMQ100" s="381"/>
      <c r="PMY100" s="392"/>
      <c r="PMZ100" s="381"/>
      <c r="PNH100" s="392"/>
      <c r="PNI100" s="381"/>
      <c r="PNQ100" s="392"/>
      <c r="PNR100" s="381"/>
      <c r="PNZ100" s="392"/>
      <c r="POA100" s="381"/>
      <c r="POI100" s="392"/>
      <c r="POJ100" s="381"/>
      <c r="POR100" s="392"/>
      <c r="POS100" s="381"/>
      <c r="PPA100" s="392"/>
      <c r="PPB100" s="381"/>
      <c r="PPJ100" s="392"/>
      <c r="PPK100" s="381"/>
      <c r="PPS100" s="392"/>
      <c r="PPT100" s="381"/>
      <c r="PQB100" s="392"/>
      <c r="PQC100" s="381"/>
      <c r="PQK100" s="392"/>
      <c r="PQL100" s="381"/>
      <c r="PQT100" s="392"/>
      <c r="PQU100" s="381"/>
      <c r="PRC100" s="392"/>
      <c r="PRD100" s="381"/>
      <c r="PRL100" s="392"/>
      <c r="PRM100" s="381"/>
      <c r="PRU100" s="392"/>
      <c r="PRV100" s="381"/>
      <c r="PSD100" s="392"/>
      <c r="PSE100" s="381"/>
      <c r="PSM100" s="392"/>
      <c r="PSN100" s="381"/>
      <c r="PSV100" s="392"/>
      <c r="PSW100" s="381"/>
      <c r="PTE100" s="392"/>
      <c r="PTF100" s="381"/>
      <c r="PTN100" s="392"/>
      <c r="PTO100" s="381"/>
      <c r="PTW100" s="392"/>
      <c r="PTX100" s="381"/>
      <c r="PUF100" s="392"/>
      <c r="PUG100" s="381"/>
      <c r="PUO100" s="392"/>
      <c r="PUP100" s="381"/>
      <c r="PUX100" s="392"/>
      <c r="PUY100" s="381"/>
      <c r="PVG100" s="392"/>
      <c r="PVH100" s="381"/>
      <c r="PVP100" s="392"/>
      <c r="PVQ100" s="381"/>
      <c r="PVY100" s="392"/>
      <c r="PVZ100" s="381"/>
      <c r="PWH100" s="392"/>
      <c r="PWI100" s="381"/>
      <c r="PWQ100" s="392"/>
      <c r="PWR100" s="381"/>
      <c r="PWZ100" s="392"/>
      <c r="PXA100" s="381"/>
      <c r="PXI100" s="392"/>
      <c r="PXJ100" s="381"/>
      <c r="PXR100" s="392"/>
      <c r="PXS100" s="381"/>
      <c r="PYA100" s="392"/>
      <c r="PYB100" s="381"/>
      <c r="PYJ100" s="392"/>
      <c r="PYK100" s="381"/>
      <c r="PYS100" s="392"/>
      <c r="PYT100" s="381"/>
      <c r="PZB100" s="392"/>
      <c r="PZC100" s="381"/>
      <c r="PZK100" s="392"/>
      <c r="PZL100" s="381"/>
      <c r="PZT100" s="392"/>
      <c r="PZU100" s="381"/>
      <c r="QAC100" s="392"/>
      <c r="QAD100" s="381"/>
      <c r="QAL100" s="392"/>
      <c r="QAM100" s="381"/>
      <c r="QAU100" s="392"/>
      <c r="QAV100" s="381"/>
      <c r="QBD100" s="392"/>
      <c r="QBE100" s="381"/>
      <c r="QBM100" s="392"/>
      <c r="QBN100" s="381"/>
      <c r="QBV100" s="392"/>
      <c r="QBW100" s="381"/>
      <c r="QCE100" s="392"/>
      <c r="QCF100" s="381"/>
      <c r="QCN100" s="392"/>
      <c r="QCO100" s="381"/>
      <c r="QCW100" s="392"/>
      <c r="QCX100" s="381"/>
      <c r="QDF100" s="392"/>
      <c r="QDG100" s="381"/>
      <c r="QDO100" s="392"/>
      <c r="QDP100" s="381"/>
      <c r="QDX100" s="392"/>
      <c r="QDY100" s="381"/>
      <c r="QEG100" s="392"/>
      <c r="QEH100" s="381"/>
      <c r="QEP100" s="392"/>
      <c r="QEQ100" s="381"/>
      <c r="QEY100" s="392"/>
      <c r="QEZ100" s="381"/>
      <c r="QFH100" s="392"/>
      <c r="QFI100" s="381"/>
      <c r="QFQ100" s="392"/>
      <c r="QFR100" s="381"/>
      <c r="QFZ100" s="392"/>
      <c r="QGA100" s="381"/>
      <c r="QGI100" s="392"/>
      <c r="QGJ100" s="381"/>
      <c r="QGR100" s="392"/>
      <c r="QGS100" s="381"/>
      <c r="QHA100" s="392"/>
      <c r="QHB100" s="381"/>
      <c r="QHJ100" s="392"/>
      <c r="QHK100" s="381"/>
      <c r="QHS100" s="392"/>
      <c r="QHT100" s="381"/>
      <c r="QIB100" s="392"/>
      <c r="QIC100" s="381"/>
      <c r="QIK100" s="392"/>
      <c r="QIL100" s="381"/>
      <c r="QIT100" s="392"/>
      <c r="QIU100" s="381"/>
      <c r="QJC100" s="392"/>
      <c r="QJD100" s="381"/>
      <c r="QJL100" s="392"/>
      <c r="QJM100" s="381"/>
      <c r="QJU100" s="392"/>
      <c r="QJV100" s="381"/>
      <c r="QKD100" s="392"/>
      <c r="QKE100" s="381"/>
      <c r="QKM100" s="392"/>
      <c r="QKN100" s="381"/>
      <c r="QKV100" s="392"/>
      <c r="QKW100" s="381"/>
      <c r="QLE100" s="392"/>
      <c r="QLF100" s="381"/>
      <c r="QLN100" s="392"/>
      <c r="QLO100" s="381"/>
      <c r="QLW100" s="392"/>
      <c r="QLX100" s="381"/>
      <c r="QMF100" s="392"/>
      <c r="QMG100" s="381"/>
      <c r="QMO100" s="392"/>
      <c r="QMP100" s="381"/>
      <c r="QMX100" s="392"/>
      <c r="QMY100" s="381"/>
      <c r="QNG100" s="392"/>
      <c r="QNH100" s="381"/>
      <c r="QNP100" s="392"/>
      <c r="QNQ100" s="381"/>
      <c r="QNY100" s="392"/>
      <c r="QNZ100" s="381"/>
      <c r="QOH100" s="392"/>
      <c r="QOI100" s="381"/>
      <c r="QOQ100" s="392"/>
      <c r="QOR100" s="381"/>
      <c r="QOZ100" s="392"/>
      <c r="QPA100" s="381"/>
      <c r="QPI100" s="392"/>
      <c r="QPJ100" s="381"/>
      <c r="QPR100" s="392"/>
      <c r="QPS100" s="381"/>
      <c r="QQA100" s="392"/>
      <c r="QQB100" s="381"/>
      <c r="QQJ100" s="392"/>
      <c r="QQK100" s="381"/>
      <c r="QQS100" s="392"/>
      <c r="QQT100" s="381"/>
      <c r="QRB100" s="392"/>
      <c r="QRC100" s="381"/>
      <c r="QRK100" s="392"/>
      <c r="QRL100" s="381"/>
      <c r="QRT100" s="392"/>
      <c r="QRU100" s="381"/>
      <c r="QSC100" s="392"/>
      <c r="QSD100" s="381"/>
      <c r="QSL100" s="392"/>
      <c r="QSM100" s="381"/>
      <c r="QSU100" s="392"/>
      <c r="QSV100" s="381"/>
      <c r="QTD100" s="392"/>
      <c r="QTE100" s="381"/>
      <c r="QTM100" s="392"/>
      <c r="QTN100" s="381"/>
      <c r="QTV100" s="392"/>
      <c r="QTW100" s="381"/>
      <c r="QUE100" s="392"/>
      <c r="QUF100" s="381"/>
      <c r="QUN100" s="392"/>
      <c r="QUO100" s="381"/>
      <c r="QUW100" s="392"/>
      <c r="QUX100" s="381"/>
      <c r="QVF100" s="392"/>
      <c r="QVG100" s="381"/>
      <c r="QVO100" s="392"/>
      <c r="QVP100" s="381"/>
      <c r="QVX100" s="392"/>
      <c r="QVY100" s="381"/>
      <c r="QWG100" s="392"/>
      <c r="QWH100" s="381"/>
      <c r="QWP100" s="392"/>
      <c r="QWQ100" s="381"/>
      <c r="QWY100" s="392"/>
      <c r="QWZ100" s="381"/>
      <c r="QXH100" s="392"/>
      <c r="QXI100" s="381"/>
      <c r="QXQ100" s="392"/>
      <c r="QXR100" s="381"/>
      <c r="QXZ100" s="392"/>
      <c r="QYA100" s="381"/>
      <c r="QYI100" s="392"/>
      <c r="QYJ100" s="381"/>
      <c r="QYR100" s="392"/>
      <c r="QYS100" s="381"/>
      <c r="QZA100" s="392"/>
      <c r="QZB100" s="381"/>
      <c r="QZJ100" s="392"/>
      <c r="QZK100" s="381"/>
      <c r="QZS100" s="392"/>
      <c r="QZT100" s="381"/>
      <c r="RAB100" s="392"/>
      <c r="RAC100" s="381"/>
      <c r="RAK100" s="392"/>
      <c r="RAL100" s="381"/>
      <c r="RAT100" s="392"/>
      <c r="RAU100" s="381"/>
      <c r="RBC100" s="392"/>
      <c r="RBD100" s="381"/>
      <c r="RBL100" s="392"/>
      <c r="RBM100" s="381"/>
      <c r="RBU100" s="392"/>
      <c r="RBV100" s="381"/>
      <c r="RCD100" s="392"/>
      <c r="RCE100" s="381"/>
      <c r="RCM100" s="392"/>
      <c r="RCN100" s="381"/>
      <c r="RCV100" s="392"/>
      <c r="RCW100" s="381"/>
      <c r="RDE100" s="392"/>
      <c r="RDF100" s="381"/>
      <c r="RDN100" s="392"/>
      <c r="RDO100" s="381"/>
      <c r="RDW100" s="392"/>
      <c r="RDX100" s="381"/>
      <c r="REF100" s="392"/>
      <c r="REG100" s="381"/>
      <c r="REO100" s="392"/>
      <c r="REP100" s="381"/>
      <c r="REX100" s="392"/>
      <c r="REY100" s="381"/>
      <c r="RFG100" s="392"/>
      <c r="RFH100" s="381"/>
      <c r="RFP100" s="392"/>
      <c r="RFQ100" s="381"/>
      <c r="RFY100" s="392"/>
      <c r="RFZ100" s="381"/>
      <c r="RGH100" s="392"/>
      <c r="RGI100" s="381"/>
      <c r="RGQ100" s="392"/>
      <c r="RGR100" s="381"/>
      <c r="RGZ100" s="392"/>
      <c r="RHA100" s="381"/>
      <c r="RHI100" s="392"/>
      <c r="RHJ100" s="381"/>
      <c r="RHR100" s="392"/>
      <c r="RHS100" s="381"/>
      <c r="RIA100" s="392"/>
      <c r="RIB100" s="381"/>
      <c r="RIJ100" s="392"/>
      <c r="RIK100" s="381"/>
      <c r="RIS100" s="392"/>
      <c r="RIT100" s="381"/>
      <c r="RJB100" s="392"/>
      <c r="RJC100" s="381"/>
      <c r="RJK100" s="392"/>
      <c r="RJL100" s="381"/>
      <c r="RJT100" s="392"/>
      <c r="RJU100" s="381"/>
      <c r="RKC100" s="392"/>
      <c r="RKD100" s="381"/>
      <c r="RKL100" s="392"/>
      <c r="RKM100" s="381"/>
      <c r="RKU100" s="392"/>
      <c r="RKV100" s="381"/>
      <c r="RLD100" s="392"/>
      <c r="RLE100" s="381"/>
      <c r="RLM100" s="392"/>
      <c r="RLN100" s="381"/>
      <c r="RLV100" s="392"/>
      <c r="RLW100" s="381"/>
      <c r="RME100" s="392"/>
      <c r="RMF100" s="381"/>
      <c r="RMN100" s="392"/>
      <c r="RMO100" s="381"/>
      <c r="RMW100" s="392"/>
      <c r="RMX100" s="381"/>
      <c r="RNF100" s="392"/>
      <c r="RNG100" s="381"/>
      <c r="RNO100" s="392"/>
      <c r="RNP100" s="381"/>
      <c r="RNX100" s="392"/>
      <c r="RNY100" s="381"/>
      <c r="ROG100" s="392"/>
      <c r="ROH100" s="381"/>
      <c r="ROP100" s="392"/>
      <c r="ROQ100" s="381"/>
      <c r="ROY100" s="392"/>
      <c r="ROZ100" s="381"/>
      <c r="RPH100" s="392"/>
      <c r="RPI100" s="381"/>
      <c r="RPQ100" s="392"/>
      <c r="RPR100" s="381"/>
      <c r="RPZ100" s="392"/>
      <c r="RQA100" s="381"/>
      <c r="RQI100" s="392"/>
      <c r="RQJ100" s="381"/>
      <c r="RQR100" s="392"/>
      <c r="RQS100" s="381"/>
      <c r="RRA100" s="392"/>
      <c r="RRB100" s="381"/>
      <c r="RRJ100" s="392"/>
      <c r="RRK100" s="381"/>
      <c r="RRS100" s="392"/>
      <c r="RRT100" s="381"/>
      <c r="RSB100" s="392"/>
      <c r="RSC100" s="381"/>
      <c r="RSK100" s="392"/>
      <c r="RSL100" s="381"/>
      <c r="RST100" s="392"/>
      <c r="RSU100" s="381"/>
      <c r="RTC100" s="392"/>
      <c r="RTD100" s="381"/>
      <c r="RTL100" s="392"/>
      <c r="RTM100" s="381"/>
      <c r="RTU100" s="392"/>
      <c r="RTV100" s="381"/>
      <c r="RUD100" s="392"/>
      <c r="RUE100" s="381"/>
      <c r="RUM100" s="392"/>
      <c r="RUN100" s="381"/>
      <c r="RUV100" s="392"/>
      <c r="RUW100" s="381"/>
      <c r="RVE100" s="392"/>
      <c r="RVF100" s="381"/>
      <c r="RVN100" s="392"/>
      <c r="RVO100" s="381"/>
      <c r="RVW100" s="392"/>
      <c r="RVX100" s="381"/>
      <c r="RWF100" s="392"/>
      <c r="RWG100" s="381"/>
      <c r="RWO100" s="392"/>
      <c r="RWP100" s="381"/>
      <c r="RWX100" s="392"/>
      <c r="RWY100" s="381"/>
      <c r="RXG100" s="392"/>
      <c r="RXH100" s="381"/>
      <c r="RXP100" s="392"/>
      <c r="RXQ100" s="381"/>
      <c r="RXY100" s="392"/>
      <c r="RXZ100" s="381"/>
      <c r="RYH100" s="392"/>
      <c r="RYI100" s="381"/>
      <c r="RYQ100" s="392"/>
      <c r="RYR100" s="381"/>
      <c r="RYZ100" s="392"/>
      <c r="RZA100" s="381"/>
      <c r="RZI100" s="392"/>
      <c r="RZJ100" s="381"/>
      <c r="RZR100" s="392"/>
      <c r="RZS100" s="381"/>
      <c r="SAA100" s="392"/>
      <c r="SAB100" s="381"/>
      <c r="SAJ100" s="392"/>
      <c r="SAK100" s="381"/>
      <c r="SAS100" s="392"/>
      <c r="SAT100" s="381"/>
      <c r="SBB100" s="392"/>
      <c r="SBC100" s="381"/>
      <c r="SBK100" s="392"/>
      <c r="SBL100" s="381"/>
      <c r="SBT100" s="392"/>
      <c r="SBU100" s="381"/>
      <c r="SCC100" s="392"/>
      <c r="SCD100" s="381"/>
      <c r="SCL100" s="392"/>
      <c r="SCM100" s="381"/>
      <c r="SCU100" s="392"/>
      <c r="SCV100" s="381"/>
      <c r="SDD100" s="392"/>
      <c r="SDE100" s="381"/>
      <c r="SDM100" s="392"/>
      <c r="SDN100" s="381"/>
      <c r="SDV100" s="392"/>
      <c r="SDW100" s="381"/>
      <c r="SEE100" s="392"/>
      <c r="SEF100" s="381"/>
      <c r="SEN100" s="392"/>
      <c r="SEO100" s="381"/>
      <c r="SEW100" s="392"/>
      <c r="SEX100" s="381"/>
      <c r="SFF100" s="392"/>
      <c r="SFG100" s="381"/>
      <c r="SFO100" s="392"/>
      <c r="SFP100" s="381"/>
      <c r="SFX100" s="392"/>
      <c r="SFY100" s="381"/>
      <c r="SGG100" s="392"/>
      <c r="SGH100" s="381"/>
      <c r="SGP100" s="392"/>
      <c r="SGQ100" s="381"/>
      <c r="SGY100" s="392"/>
      <c r="SGZ100" s="381"/>
      <c r="SHH100" s="392"/>
      <c r="SHI100" s="381"/>
      <c r="SHQ100" s="392"/>
      <c r="SHR100" s="381"/>
      <c r="SHZ100" s="392"/>
      <c r="SIA100" s="381"/>
      <c r="SII100" s="392"/>
      <c r="SIJ100" s="381"/>
      <c r="SIR100" s="392"/>
      <c r="SIS100" s="381"/>
      <c r="SJA100" s="392"/>
      <c r="SJB100" s="381"/>
      <c r="SJJ100" s="392"/>
      <c r="SJK100" s="381"/>
      <c r="SJS100" s="392"/>
      <c r="SJT100" s="381"/>
      <c r="SKB100" s="392"/>
      <c r="SKC100" s="381"/>
      <c r="SKK100" s="392"/>
      <c r="SKL100" s="381"/>
      <c r="SKT100" s="392"/>
      <c r="SKU100" s="381"/>
      <c r="SLC100" s="392"/>
      <c r="SLD100" s="381"/>
      <c r="SLL100" s="392"/>
      <c r="SLM100" s="381"/>
      <c r="SLU100" s="392"/>
      <c r="SLV100" s="381"/>
      <c r="SMD100" s="392"/>
      <c r="SME100" s="381"/>
      <c r="SMM100" s="392"/>
      <c r="SMN100" s="381"/>
      <c r="SMV100" s="392"/>
      <c r="SMW100" s="381"/>
      <c r="SNE100" s="392"/>
      <c r="SNF100" s="381"/>
      <c r="SNN100" s="392"/>
      <c r="SNO100" s="381"/>
      <c r="SNW100" s="392"/>
      <c r="SNX100" s="381"/>
      <c r="SOF100" s="392"/>
      <c r="SOG100" s="381"/>
      <c r="SOO100" s="392"/>
      <c r="SOP100" s="381"/>
      <c r="SOX100" s="392"/>
      <c r="SOY100" s="381"/>
      <c r="SPG100" s="392"/>
      <c r="SPH100" s="381"/>
      <c r="SPP100" s="392"/>
      <c r="SPQ100" s="381"/>
      <c r="SPY100" s="392"/>
      <c r="SPZ100" s="381"/>
      <c r="SQH100" s="392"/>
      <c r="SQI100" s="381"/>
      <c r="SQQ100" s="392"/>
      <c r="SQR100" s="381"/>
      <c r="SQZ100" s="392"/>
      <c r="SRA100" s="381"/>
      <c r="SRI100" s="392"/>
      <c r="SRJ100" s="381"/>
      <c r="SRR100" s="392"/>
      <c r="SRS100" s="381"/>
      <c r="SSA100" s="392"/>
      <c r="SSB100" s="381"/>
      <c r="SSJ100" s="392"/>
      <c r="SSK100" s="381"/>
      <c r="SSS100" s="392"/>
      <c r="SST100" s="381"/>
      <c r="STB100" s="392"/>
      <c r="STC100" s="381"/>
      <c r="STK100" s="392"/>
      <c r="STL100" s="381"/>
      <c r="STT100" s="392"/>
      <c r="STU100" s="381"/>
      <c r="SUC100" s="392"/>
      <c r="SUD100" s="381"/>
      <c r="SUL100" s="392"/>
      <c r="SUM100" s="381"/>
      <c r="SUU100" s="392"/>
      <c r="SUV100" s="381"/>
      <c r="SVD100" s="392"/>
      <c r="SVE100" s="381"/>
      <c r="SVM100" s="392"/>
      <c r="SVN100" s="381"/>
      <c r="SVV100" s="392"/>
      <c r="SVW100" s="381"/>
      <c r="SWE100" s="392"/>
      <c r="SWF100" s="381"/>
      <c r="SWN100" s="392"/>
      <c r="SWO100" s="381"/>
      <c r="SWW100" s="392"/>
      <c r="SWX100" s="381"/>
      <c r="SXF100" s="392"/>
      <c r="SXG100" s="381"/>
      <c r="SXO100" s="392"/>
      <c r="SXP100" s="381"/>
      <c r="SXX100" s="392"/>
      <c r="SXY100" s="381"/>
      <c r="SYG100" s="392"/>
      <c r="SYH100" s="381"/>
      <c r="SYP100" s="392"/>
      <c r="SYQ100" s="381"/>
      <c r="SYY100" s="392"/>
      <c r="SYZ100" s="381"/>
      <c r="SZH100" s="392"/>
      <c r="SZI100" s="381"/>
      <c r="SZQ100" s="392"/>
      <c r="SZR100" s="381"/>
      <c r="SZZ100" s="392"/>
      <c r="TAA100" s="381"/>
      <c r="TAI100" s="392"/>
      <c r="TAJ100" s="381"/>
      <c r="TAR100" s="392"/>
      <c r="TAS100" s="381"/>
      <c r="TBA100" s="392"/>
      <c r="TBB100" s="381"/>
      <c r="TBJ100" s="392"/>
      <c r="TBK100" s="381"/>
      <c r="TBS100" s="392"/>
      <c r="TBT100" s="381"/>
      <c r="TCB100" s="392"/>
      <c r="TCC100" s="381"/>
      <c r="TCK100" s="392"/>
      <c r="TCL100" s="381"/>
      <c r="TCT100" s="392"/>
      <c r="TCU100" s="381"/>
      <c r="TDC100" s="392"/>
      <c r="TDD100" s="381"/>
      <c r="TDL100" s="392"/>
      <c r="TDM100" s="381"/>
      <c r="TDU100" s="392"/>
      <c r="TDV100" s="381"/>
      <c r="TED100" s="392"/>
      <c r="TEE100" s="381"/>
      <c r="TEM100" s="392"/>
      <c r="TEN100" s="381"/>
      <c r="TEV100" s="392"/>
      <c r="TEW100" s="381"/>
      <c r="TFE100" s="392"/>
      <c r="TFF100" s="381"/>
      <c r="TFN100" s="392"/>
      <c r="TFO100" s="381"/>
      <c r="TFW100" s="392"/>
      <c r="TFX100" s="381"/>
      <c r="TGF100" s="392"/>
      <c r="TGG100" s="381"/>
      <c r="TGO100" s="392"/>
      <c r="TGP100" s="381"/>
      <c r="TGX100" s="392"/>
      <c r="TGY100" s="381"/>
      <c r="THG100" s="392"/>
      <c r="THH100" s="381"/>
      <c r="THP100" s="392"/>
      <c r="THQ100" s="381"/>
      <c r="THY100" s="392"/>
      <c r="THZ100" s="381"/>
      <c r="TIH100" s="392"/>
      <c r="TII100" s="381"/>
      <c r="TIQ100" s="392"/>
      <c r="TIR100" s="381"/>
      <c r="TIZ100" s="392"/>
      <c r="TJA100" s="381"/>
      <c r="TJI100" s="392"/>
      <c r="TJJ100" s="381"/>
      <c r="TJR100" s="392"/>
      <c r="TJS100" s="381"/>
      <c r="TKA100" s="392"/>
      <c r="TKB100" s="381"/>
      <c r="TKJ100" s="392"/>
      <c r="TKK100" s="381"/>
      <c r="TKS100" s="392"/>
      <c r="TKT100" s="381"/>
      <c r="TLB100" s="392"/>
      <c r="TLC100" s="381"/>
      <c r="TLK100" s="392"/>
      <c r="TLL100" s="381"/>
      <c r="TLT100" s="392"/>
      <c r="TLU100" s="381"/>
      <c r="TMC100" s="392"/>
      <c r="TMD100" s="381"/>
      <c r="TML100" s="392"/>
      <c r="TMM100" s="381"/>
      <c r="TMU100" s="392"/>
      <c r="TMV100" s="381"/>
      <c r="TND100" s="392"/>
      <c r="TNE100" s="381"/>
      <c r="TNM100" s="392"/>
      <c r="TNN100" s="381"/>
      <c r="TNV100" s="392"/>
      <c r="TNW100" s="381"/>
      <c r="TOE100" s="392"/>
      <c r="TOF100" s="381"/>
      <c r="TON100" s="392"/>
      <c r="TOO100" s="381"/>
      <c r="TOW100" s="392"/>
      <c r="TOX100" s="381"/>
      <c r="TPF100" s="392"/>
      <c r="TPG100" s="381"/>
      <c r="TPO100" s="392"/>
      <c r="TPP100" s="381"/>
      <c r="TPX100" s="392"/>
      <c r="TPY100" s="381"/>
      <c r="TQG100" s="392"/>
      <c r="TQH100" s="381"/>
      <c r="TQP100" s="392"/>
      <c r="TQQ100" s="381"/>
      <c r="TQY100" s="392"/>
      <c r="TQZ100" s="381"/>
      <c r="TRH100" s="392"/>
      <c r="TRI100" s="381"/>
      <c r="TRQ100" s="392"/>
      <c r="TRR100" s="381"/>
      <c r="TRZ100" s="392"/>
      <c r="TSA100" s="381"/>
      <c r="TSI100" s="392"/>
      <c r="TSJ100" s="381"/>
      <c r="TSR100" s="392"/>
      <c r="TSS100" s="381"/>
      <c r="TTA100" s="392"/>
      <c r="TTB100" s="381"/>
      <c r="TTJ100" s="392"/>
      <c r="TTK100" s="381"/>
      <c r="TTS100" s="392"/>
      <c r="TTT100" s="381"/>
      <c r="TUB100" s="392"/>
      <c r="TUC100" s="381"/>
      <c r="TUK100" s="392"/>
      <c r="TUL100" s="381"/>
      <c r="TUT100" s="392"/>
      <c r="TUU100" s="381"/>
      <c r="TVC100" s="392"/>
      <c r="TVD100" s="381"/>
      <c r="TVL100" s="392"/>
      <c r="TVM100" s="381"/>
      <c r="TVU100" s="392"/>
      <c r="TVV100" s="381"/>
      <c r="TWD100" s="392"/>
      <c r="TWE100" s="381"/>
      <c r="TWM100" s="392"/>
      <c r="TWN100" s="381"/>
      <c r="TWV100" s="392"/>
      <c r="TWW100" s="381"/>
      <c r="TXE100" s="392"/>
      <c r="TXF100" s="381"/>
      <c r="TXN100" s="392"/>
      <c r="TXO100" s="381"/>
      <c r="TXW100" s="392"/>
      <c r="TXX100" s="381"/>
      <c r="TYF100" s="392"/>
      <c r="TYG100" s="381"/>
      <c r="TYO100" s="392"/>
      <c r="TYP100" s="381"/>
      <c r="TYX100" s="392"/>
      <c r="TYY100" s="381"/>
      <c r="TZG100" s="392"/>
      <c r="TZH100" s="381"/>
      <c r="TZP100" s="392"/>
      <c r="TZQ100" s="381"/>
      <c r="TZY100" s="392"/>
      <c r="TZZ100" s="381"/>
      <c r="UAH100" s="392"/>
      <c r="UAI100" s="381"/>
      <c r="UAQ100" s="392"/>
      <c r="UAR100" s="381"/>
      <c r="UAZ100" s="392"/>
      <c r="UBA100" s="381"/>
      <c r="UBI100" s="392"/>
      <c r="UBJ100" s="381"/>
      <c r="UBR100" s="392"/>
      <c r="UBS100" s="381"/>
      <c r="UCA100" s="392"/>
      <c r="UCB100" s="381"/>
      <c r="UCJ100" s="392"/>
      <c r="UCK100" s="381"/>
      <c r="UCS100" s="392"/>
      <c r="UCT100" s="381"/>
      <c r="UDB100" s="392"/>
      <c r="UDC100" s="381"/>
      <c r="UDK100" s="392"/>
      <c r="UDL100" s="381"/>
      <c r="UDT100" s="392"/>
      <c r="UDU100" s="381"/>
      <c r="UEC100" s="392"/>
      <c r="UED100" s="381"/>
      <c r="UEL100" s="392"/>
      <c r="UEM100" s="381"/>
      <c r="UEU100" s="392"/>
      <c r="UEV100" s="381"/>
      <c r="UFD100" s="392"/>
      <c r="UFE100" s="381"/>
      <c r="UFM100" s="392"/>
      <c r="UFN100" s="381"/>
      <c r="UFV100" s="392"/>
      <c r="UFW100" s="381"/>
      <c r="UGE100" s="392"/>
      <c r="UGF100" s="381"/>
      <c r="UGN100" s="392"/>
      <c r="UGO100" s="381"/>
      <c r="UGW100" s="392"/>
      <c r="UGX100" s="381"/>
      <c r="UHF100" s="392"/>
      <c r="UHG100" s="381"/>
      <c r="UHO100" s="392"/>
      <c r="UHP100" s="381"/>
      <c r="UHX100" s="392"/>
      <c r="UHY100" s="381"/>
      <c r="UIG100" s="392"/>
      <c r="UIH100" s="381"/>
      <c r="UIP100" s="392"/>
      <c r="UIQ100" s="381"/>
      <c r="UIY100" s="392"/>
      <c r="UIZ100" s="381"/>
      <c r="UJH100" s="392"/>
      <c r="UJI100" s="381"/>
      <c r="UJQ100" s="392"/>
      <c r="UJR100" s="381"/>
      <c r="UJZ100" s="392"/>
      <c r="UKA100" s="381"/>
      <c r="UKI100" s="392"/>
      <c r="UKJ100" s="381"/>
      <c r="UKR100" s="392"/>
      <c r="UKS100" s="381"/>
      <c r="ULA100" s="392"/>
      <c r="ULB100" s="381"/>
      <c r="ULJ100" s="392"/>
      <c r="ULK100" s="381"/>
      <c r="ULS100" s="392"/>
      <c r="ULT100" s="381"/>
      <c r="UMB100" s="392"/>
      <c r="UMC100" s="381"/>
      <c r="UMK100" s="392"/>
      <c r="UML100" s="381"/>
      <c r="UMT100" s="392"/>
      <c r="UMU100" s="381"/>
      <c r="UNC100" s="392"/>
      <c r="UND100" s="381"/>
      <c r="UNL100" s="392"/>
      <c r="UNM100" s="381"/>
      <c r="UNU100" s="392"/>
      <c r="UNV100" s="381"/>
      <c r="UOD100" s="392"/>
      <c r="UOE100" s="381"/>
      <c r="UOM100" s="392"/>
      <c r="UON100" s="381"/>
      <c r="UOV100" s="392"/>
      <c r="UOW100" s="381"/>
      <c r="UPE100" s="392"/>
      <c r="UPF100" s="381"/>
      <c r="UPN100" s="392"/>
      <c r="UPO100" s="381"/>
      <c r="UPW100" s="392"/>
      <c r="UPX100" s="381"/>
      <c r="UQF100" s="392"/>
      <c r="UQG100" s="381"/>
      <c r="UQO100" s="392"/>
      <c r="UQP100" s="381"/>
      <c r="UQX100" s="392"/>
      <c r="UQY100" s="381"/>
      <c r="URG100" s="392"/>
      <c r="URH100" s="381"/>
      <c r="URP100" s="392"/>
      <c r="URQ100" s="381"/>
      <c r="URY100" s="392"/>
      <c r="URZ100" s="381"/>
      <c r="USH100" s="392"/>
      <c r="USI100" s="381"/>
      <c r="USQ100" s="392"/>
      <c r="USR100" s="381"/>
      <c r="USZ100" s="392"/>
      <c r="UTA100" s="381"/>
      <c r="UTI100" s="392"/>
      <c r="UTJ100" s="381"/>
      <c r="UTR100" s="392"/>
      <c r="UTS100" s="381"/>
      <c r="UUA100" s="392"/>
      <c r="UUB100" s="381"/>
      <c r="UUJ100" s="392"/>
      <c r="UUK100" s="381"/>
      <c r="UUS100" s="392"/>
      <c r="UUT100" s="381"/>
      <c r="UVB100" s="392"/>
      <c r="UVC100" s="381"/>
      <c r="UVK100" s="392"/>
      <c r="UVL100" s="381"/>
      <c r="UVT100" s="392"/>
      <c r="UVU100" s="381"/>
      <c r="UWC100" s="392"/>
      <c r="UWD100" s="381"/>
      <c r="UWL100" s="392"/>
      <c r="UWM100" s="381"/>
      <c r="UWU100" s="392"/>
      <c r="UWV100" s="381"/>
      <c r="UXD100" s="392"/>
      <c r="UXE100" s="381"/>
      <c r="UXM100" s="392"/>
      <c r="UXN100" s="381"/>
      <c r="UXV100" s="392"/>
      <c r="UXW100" s="381"/>
      <c r="UYE100" s="392"/>
      <c r="UYF100" s="381"/>
      <c r="UYN100" s="392"/>
      <c r="UYO100" s="381"/>
      <c r="UYW100" s="392"/>
      <c r="UYX100" s="381"/>
      <c r="UZF100" s="392"/>
      <c r="UZG100" s="381"/>
      <c r="UZO100" s="392"/>
      <c r="UZP100" s="381"/>
      <c r="UZX100" s="392"/>
      <c r="UZY100" s="381"/>
      <c r="VAG100" s="392"/>
      <c r="VAH100" s="381"/>
      <c r="VAP100" s="392"/>
      <c r="VAQ100" s="381"/>
      <c r="VAY100" s="392"/>
      <c r="VAZ100" s="381"/>
      <c r="VBH100" s="392"/>
      <c r="VBI100" s="381"/>
      <c r="VBQ100" s="392"/>
      <c r="VBR100" s="381"/>
      <c r="VBZ100" s="392"/>
      <c r="VCA100" s="381"/>
      <c r="VCI100" s="392"/>
      <c r="VCJ100" s="381"/>
      <c r="VCR100" s="392"/>
      <c r="VCS100" s="381"/>
      <c r="VDA100" s="392"/>
      <c r="VDB100" s="381"/>
      <c r="VDJ100" s="392"/>
      <c r="VDK100" s="381"/>
      <c r="VDS100" s="392"/>
      <c r="VDT100" s="381"/>
      <c r="VEB100" s="392"/>
      <c r="VEC100" s="381"/>
      <c r="VEK100" s="392"/>
      <c r="VEL100" s="381"/>
      <c r="VET100" s="392"/>
      <c r="VEU100" s="381"/>
      <c r="VFC100" s="392"/>
      <c r="VFD100" s="381"/>
      <c r="VFL100" s="392"/>
      <c r="VFM100" s="381"/>
      <c r="VFU100" s="392"/>
      <c r="VFV100" s="381"/>
      <c r="VGD100" s="392"/>
      <c r="VGE100" s="381"/>
      <c r="VGM100" s="392"/>
      <c r="VGN100" s="381"/>
      <c r="VGV100" s="392"/>
      <c r="VGW100" s="381"/>
      <c r="VHE100" s="392"/>
      <c r="VHF100" s="381"/>
      <c r="VHN100" s="392"/>
      <c r="VHO100" s="381"/>
      <c r="VHW100" s="392"/>
      <c r="VHX100" s="381"/>
      <c r="VIF100" s="392"/>
      <c r="VIG100" s="381"/>
      <c r="VIO100" s="392"/>
      <c r="VIP100" s="381"/>
      <c r="VIX100" s="392"/>
      <c r="VIY100" s="381"/>
      <c r="VJG100" s="392"/>
      <c r="VJH100" s="381"/>
      <c r="VJP100" s="392"/>
      <c r="VJQ100" s="381"/>
      <c r="VJY100" s="392"/>
      <c r="VJZ100" s="381"/>
      <c r="VKH100" s="392"/>
      <c r="VKI100" s="381"/>
      <c r="VKQ100" s="392"/>
      <c r="VKR100" s="381"/>
      <c r="VKZ100" s="392"/>
      <c r="VLA100" s="381"/>
      <c r="VLI100" s="392"/>
      <c r="VLJ100" s="381"/>
      <c r="VLR100" s="392"/>
      <c r="VLS100" s="381"/>
      <c r="VMA100" s="392"/>
      <c r="VMB100" s="381"/>
      <c r="VMJ100" s="392"/>
      <c r="VMK100" s="381"/>
      <c r="VMS100" s="392"/>
      <c r="VMT100" s="381"/>
      <c r="VNB100" s="392"/>
      <c r="VNC100" s="381"/>
      <c r="VNK100" s="392"/>
      <c r="VNL100" s="381"/>
      <c r="VNT100" s="392"/>
      <c r="VNU100" s="381"/>
      <c r="VOC100" s="392"/>
      <c r="VOD100" s="381"/>
      <c r="VOL100" s="392"/>
      <c r="VOM100" s="381"/>
      <c r="VOU100" s="392"/>
      <c r="VOV100" s="381"/>
      <c r="VPD100" s="392"/>
      <c r="VPE100" s="381"/>
      <c r="VPM100" s="392"/>
      <c r="VPN100" s="381"/>
      <c r="VPV100" s="392"/>
      <c r="VPW100" s="381"/>
      <c r="VQE100" s="392"/>
      <c r="VQF100" s="381"/>
      <c r="VQN100" s="392"/>
      <c r="VQO100" s="381"/>
      <c r="VQW100" s="392"/>
      <c r="VQX100" s="381"/>
      <c r="VRF100" s="392"/>
      <c r="VRG100" s="381"/>
      <c r="VRO100" s="392"/>
      <c r="VRP100" s="381"/>
      <c r="VRX100" s="392"/>
      <c r="VRY100" s="381"/>
      <c r="VSG100" s="392"/>
      <c r="VSH100" s="381"/>
      <c r="VSP100" s="392"/>
      <c r="VSQ100" s="381"/>
      <c r="VSY100" s="392"/>
      <c r="VSZ100" s="381"/>
      <c r="VTH100" s="392"/>
      <c r="VTI100" s="381"/>
      <c r="VTQ100" s="392"/>
      <c r="VTR100" s="381"/>
      <c r="VTZ100" s="392"/>
      <c r="VUA100" s="381"/>
      <c r="VUI100" s="392"/>
      <c r="VUJ100" s="381"/>
      <c r="VUR100" s="392"/>
      <c r="VUS100" s="381"/>
      <c r="VVA100" s="392"/>
      <c r="VVB100" s="381"/>
      <c r="VVJ100" s="392"/>
      <c r="VVK100" s="381"/>
      <c r="VVS100" s="392"/>
      <c r="VVT100" s="381"/>
      <c r="VWB100" s="392"/>
      <c r="VWC100" s="381"/>
      <c r="VWK100" s="392"/>
      <c r="VWL100" s="381"/>
      <c r="VWT100" s="392"/>
      <c r="VWU100" s="381"/>
      <c r="VXC100" s="392"/>
      <c r="VXD100" s="381"/>
      <c r="VXL100" s="392"/>
      <c r="VXM100" s="381"/>
      <c r="VXU100" s="392"/>
      <c r="VXV100" s="381"/>
      <c r="VYD100" s="392"/>
      <c r="VYE100" s="381"/>
      <c r="VYM100" s="392"/>
      <c r="VYN100" s="381"/>
      <c r="VYV100" s="392"/>
      <c r="VYW100" s="381"/>
      <c r="VZE100" s="392"/>
      <c r="VZF100" s="381"/>
      <c r="VZN100" s="392"/>
      <c r="VZO100" s="381"/>
      <c r="VZW100" s="392"/>
      <c r="VZX100" s="381"/>
      <c r="WAF100" s="392"/>
      <c r="WAG100" s="381"/>
      <c r="WAO100" s="392"/>
      <c r="WAP100" s="381"/>
      <c r="WAX100" s="392"/>
      <c r="WAY100" s="381"/>
      <c r="WBG100" s="392"/>
      <c r="WBH100" s="381"/>
      <c r="WBP100" s="392"/>
      <c r="WBQ100" s="381"/>
      <c r="WBY100" s="392"/>
      <c r="WBZ100" s="381"/>
      <c r="WCH100" s="392"/>
      <c r="WCI100" s="381"/>
      <c r="WCQ100" s="392"/>
      <c r="WCR100" s="381"/>
      <c r="WCZ100" s="392"/>
      <c r="WDA100" s="381"/>
      <c r="WDI100" s="392"/>
      <c r="WDJ100" s="381"/>
      <c r="WDR100" s="392"/>
      <c r="WDS100" s="381"/>
      <c r="WEA100" s="392"/>
      <c r="WEB100" s="381"/>
      <c r="WEJ100" s="392"/>
      <c r="WEK100" s="381"/>
      <c r="WES100" s="392"/>
      <c r="WET100" s="381"/>
      <c r="WFB100" s="392"/>
      <c r="WFC100" s="381"/>
      <c r="WFK100" s="392"/>
      <c r="WFL100" s="381"/>
      <c r="WFT100" s="392"/>
      <c r="WFU100" s="381"/>
      <c r="WGC100" s="392"/>
      <c r="WGD100" s="381"/>
      <c r="WGL100" s="392"/>
      <c r="WGM100" s="381"/>
      <c r="WGU100" s="392"/>
      <c r="WGV100" s="381"/>
      <c r="WHD100" s="392"/>
      <c r="WHE100" s="381"/>
      <c r="WHM100" s="392"/>
      <c r="WHN100" s="381"/>
      <c r="WHV100" s="392"/>
      <c r="WHW100" s="381"/>
      <c r="WIE100" s="392"/>
      <c r="WIF100" s="381"/>
      <c r="WIN100" s="392"/>
      <c r="WIO100" s="381"/>
      <c r="WIW100" s="392"/>
      <c r="WIX100" s="381"/>
      <c r="WJF100" s="392"/>
      <c r="WJG100" s="381"/>
      <c r="WJO100" s="392"/>
      <c r="WJP100" s="381"/>
      <c r="WJX100" s="392"/>
      <c r="WJY100" s="381"/>
      <c r="WKG100" s="392"/>
      <c r="WKH100" s="381"/>
      <c r="WKP100" s="392"/>
      <c r="WKQ100" s="381"/>
      <c r="WKY100" s="392"/>
      <c r="WKZ100" s="381"/>
      <c r="WLH100" s="392"/>
      <c r="WLI100" s="381"/>
      <c r="WLQ100" s="392"/>
      <c r="WLR100" s="381"/>
      <c r="WLZ100" s="392"/>
      <c r="WMA100" s="381"/>
      <c r="WMI100" s="392"/>
      <c r="WMJ100" s="381"/>
      <c r="WMR100" s="392"/>
      <c r="WMS100" s="381"/>
      <c r="WNA100" s="392"/>
      <c r="WNB100" s="381"/>
      <c r="WNJ100" s="392"/>
      <c r="WNK100" s="381"/>
      <c r="WNS100" s="392"/>
      <c r="WNT100" s="381"/>
      <c r="WOB100" s="392"/>
      <c r="WOC100" s="381"/>
      <c r="WOK100" s="392"/>
      <c r="WOL100" s="381"/>
      <c r="WOT100" s="392"/>
      <c r="WOU100" s="381"/>
      <c r="WPC100" s="392"/>
      <c r="WPD100" s="381"/>
      <c r="WPL100" s="392"/>
      <c r="WPM100" s="381"/>
      <c r="WPU100" s="392"/>
      <c r="WPV100" s="381"/>
      <c r="WQD100" s="392"/>
      <c r="WQE100" s="381"/>
      <c r="WQM100" s="392"/>
      <c r="WQN100" s="381"/>
      <c r="WQV100" s="392"/>
      <c r="WQW100" s="381"/>
      <c r="WRE100" s="392"/>
      <c r="WRF100" s="381"/>
      <c r="WRN100" s="392"/>
      <c r="WRO100" s="381"/>
      <c r="WRW100" s="392"/>
      <c r="WRX100" s="381"/>
      <c r="WSF100" s="392"/>
      <c r="WSG100" s="381"/>
      <c r="WSO100" s="392"/>
      <c r="WSP100" s="381"/>
      <c r="WSX100" s="392"/>
      <c r="WSY100" s="381"/>
      <c r="WTG100" s="392"/>
      <c r="WTH100" s="381"/>
      <c r="WTP100" s="392"/>
      <c r="WTQ100" s="381"/>
      <c r="WTY100" s="392"/>
      <c r="WTZ100" s="381"/>
      <c r="WUH100" s="392"/>
      <c r="WUI100" s="381"/>
      <c r="WUQ100" s="392"/>
      <c r="WUR100" s="381"/>
      <c r="WUZ100" s="392"/>
      <c r="WVA100" s="381"/>
      <c r="WVI100" s="392"/>
      <c r="WVJ100" s="381"/>
      <c r="WVR100" s="392"/>
      <c r="WVS100" s="381"/>
      <c r="WWA100" s="392"/>
      <c r="WWB100" s="381"/>
      <c r="WWJ100" s="392"/>
      <c r="WWK100" s="381"/>
      <c r="WWS100" s="392"/>
      <c r="WWT100" s="381"/>
      <c r="WXB100" s="392"/>
      <c r="WXC100" s="381"/>
      <c r="WXK100" s="392"/>
      <c r="WXL100" s="381"/>
      <c r="WXT100" s="392"/>
      <c r="WXU100" s="381"/>
      <c r="WYC100" s="392"/>
      <c r="WYD100" s="381"/>
      <c r="WYL100" s="392"/>
      <c r="WYM100" s="381"/>
      <c r="WYU100" s="392"/>
      <c r="WYV100" s="381"/>
      <c r="WZD100" s="392"/>
      <c r="WZE100" s="381"/>
      <c r="WZM100" s="392"/>
      <c r="WZN100" s="381"/>
      <c r="WZV100" s="392"/>
      <c r="WZW100" s="381"/>
      <c r="XAE100" s="392"/>
      <c r="XAF100" s="381"/>
      <c r="XAN100" s="392"/>
      <c r="XAO100" s="381"/>
      <c r="XAW100" s="392"/>
      <c r="XAX100" s="381"/>
      <c r="XBF100" s="392"/>
      <c r="XBG100" s="381"/>
      <c r="XBO100" s="392"/>
      <c r="XBP100" s="381"/>
      <c r="XBX100" s="392"/>
      <c r="XBY100" s="381"/>
      <c r="XCG100" s="392"/>
      <c r="XCH100" s="381"/>
      <c r="XCP100" s="392"/>
      <c r="XCQ100" s="381"/>
      <c r="XCY100" s="392"/>
      <c r="XCZ100" s="381"/>
      <c r="XDH100" s="392"/>
      <c r="XDI100" s="381"/>
      <c r="XDQ100" s="392"/>
      <c r="XDR100" s="381"/>
      <c r="XDZ100" s="392"/>
      <c r="XEA100" s="381"/>
      <c r="XEI100" s="392"/>
      <c r="XEJ100" s="381"/>
      <c r="XER100" s="392"/>
      <c r="XES100" s="381"/>
      <c r="XFA100" s="392"/>
      <c r="XFB100" s="381"/>
    </row>
    <row r="101" spans="1:1019 1027:2045 2053:3071 3079:5114 5122:6140 6148:7166 7174:8192 8200:9209 9217:10235 10243:11261 11269:12287 12295:14330 14338:15356 15364:16382" s="378" customFormat="1">
      <c r="A101" s="392">
        <v>49</v>
      </c>
      <c r="B101" s="381" t="s">
        <v>51</v>
      </c>
      <c r="J101" s="392"/>
      <c r="K101" s="381"/>
      <c r="S101" s="392"/>
      <c r="T101" s="381"/>
      <c r="AB101" s="392"/>
      <c r="AC101" s="381"/>
      <c r="AK101" s="392"/>
      <c r="AL101" s="381"/>
      <c r="AT101" s="392"/>
      <c r="AU101" s="381"/>
      <c r="BC101" s="392"/>
      <c r="BD101" s="381"/>
      <c r="BL101" s="392"/>
      <c r="BM101" s="381"/>
      <c r="BU101" s="392"/>
      <c r="BV101" s="381"/>
      <c r="CD101" s="392"/>
      <c r="CE101" s="381"/>
      <c r="CM101" s="392"/>
      <c r="CN101" s="381"/>
      <c r="CV101" s="392"/>
      <c r="CW101" s="381"/>
      <c r="DE101" s="392"/>
      <c r="DF101" s="381"/>
      <c r="DN101" s="392"/>
      <c r="DO101" s="381"/>
      <c r="DW101" s="392"/>
      <c r="DX101" s="381"/>
      <c r="EF101" s="392"/>
      <c r="EG101" s="381"/>
      <c r="EO101" s="392"/>
      <c r="EP101" s="381"/>
      <c r="EX101" s="392"/>
      <c r="EY101" s="381"/>
      <c r="FG101" s="392"/>
      <c r="FH101" s="381"/>
      <c r="FP101" s="392"/>
      <c r="FQ101" s="381"/>
      <c r="FY101" s="392"/>
      <c r="FZ101" s="381"/>
      <c r="GH101" s="392"/>
      <c r="GI101" s="381"/>
      <c r="GQ101" s="392"/>
      <c r="GR101" s="381"/>
      <c r="GZ101" s="392"/>
      <c r="HA101" s="381"/>
      <c r="HI101" s="392"/>
      <c r="HJ101" s="381"/>
      <c r="HR101" s="392"/>
      <c r="HS101" s="381"/>
      <c r="IA101" s="392"/>
      <c r="IB101" s="381"/>
      <c r="IJ101" s="392"/>
      <c r="IK101" s="381"/>
      <c r="IS101" s="392"/>
      <c r="IT101" s="381"/>
      <c r="JB101" s="392"/>
      <c r="JC101" s="381"/>
      <c r="JK101" s="392"/>
      <c r="JL101" s="381"/>
      <c r="JT101" s="392"/>
      <c r="JU101" s="381"/>
      <c r="KC101" s="392"/>
      <c r="KD101" s="381"/>
      <c r="KL101" s="392"/>
      <c r="KM101" s="381"/>
      <c r="KU101" s="392"/>
      <c r="KV101" s="381"/>
      <c r="LD101" s="392"/>
      <c r="LE101" s="381"/>
      <c r="LM101" s="392"/>
      <c r="LN101" s="381"/>
      <c r="LV101" s="392"/>
      <c r="LW101" s="381"/>
      <c r="ME101" s="392"/>
      <c r="MF101" s="381"/>
      <c r="MN101" s="392"/>
      <c r="MO101" s="381"/>
      <c r="MW101" s="392"/>
      <c r="MX101" s="381"/>
      <c r="NF101" s="392"/>
      <c r="NG101" s="381"/>
      <c r="NO101" s="392"/>
      <c r="NP101" s="381"/>
      <c r="NX101" s="392"/>
      <c r="NY101" s="381"/>
      <c r="OG101" s="392"/>
      <c r="OH101" s="381"/>
      <c r="OP101" s="392"/>
      <c r="OQ101" s="381"/>
      <c r="OY101" s="392"/>
      <c r="OZ101" s="381"/>
      <c r="PH101" s="392"/>
      <c r="PI101" s="381"/>
      <c r="PQ101" s="392"/>
      <c r="PR101" s="381"/>
      <c r="PZ101" s="392"/>
      <c r="QA101" s="381"/>
      <c r="QI101" s="392"/>
      <c r="QJ101" s="381"/>
      <c r="QR101" s="392"/>
      <c r="QS101" s="381"/>
      <c r="RA101" s="392"/>
      <c r="RB101" s="381"/>
      <c r="RJ101" s="392"/>
      <c r="RK101" s="381"/>
      <c r="RS101" s="392"/>
      <c r="RT101" s="381"/>
      <c r="SB101" s="392"/>
      <c r="SC101" s="381"/>
      <c r="SK101" s="392"/>
      <c r="SL101" s="381"/>
      <c r="ST101" s="392"/>
      <c r="SU101" s="381"/>
      <c r="TC101" s="392"/>
      <c r="TD101" s="381"/>
      <c r="TL101" s="392"/>
      <c r="TM101" s="381"/>
      <c r="TU101" s="392"/>
      <c r="TV101" s="381"/>
      <c r="UD101" s="392"/>
      <c r="UE101" s="381"/>
      <c r="UM101" s="392"/>
      <c r="UN101" s="381"/>
      <c r="UV101" s="392"/>
      <c r="UW101" s="381"/>
      <c r="VE101" s="392"/>
      <c r="VF101" s="381"/>
      <c r="VN101" s="392"/>
      <c r="VO101" s="381"/>
      <c r="VW101" s="392"/>
      <c r="VX101" s="381"/>
      <c r="WF101" s="392"/>
      <c r="WG101" s="381"/>
      <c r="WO101" s="392"/>
      <c r="WP101" s="381"/>
      <c r="WX101" s="392"/>
      <c r="WY101" s="381"/>
      <c r="XG101" s="392"/>
      <c r="XH101" s="381"/>
      <c r="XP101" s="392"/>
      <c r="XQ101" s="381"/>
      <c r="XY101" s="392"/>
      <c r="XZ101" s="381"/>
      <c r="YH101" s="392"/>
      <c r="YI101" s="381"/>
      <c r="YQ101" s="392"/>
      <c r="YR101" s="381"/>
      <c r="YZ101" s="392"/>
      <c r="ZA101" s="381"/>
      <c r="ZI101" s="392"/>
      <c r="ZJ101" s="381"/>
      <c r="ZR101" s="392"/>
      <c r="ZS101" s="381"/>
      <c r="AAA101" s="392"/>
      <c r="AAB101" s="381"/>
      <c r="AAJ101" s="392"/>
      <c r="AAK101" s="381"/>
      <c r="AAS101" s="392"/>
      <c r="AAT101" s="381"/>
      <c r="ABB101" s="392"/>
      <c r="ABC101" s="381"/>
      <c r="ABK101" s="392"/>
      <c r="ABL101" s="381"/>
      <c r="ABT101" s="392"/>
      <c r="ABU101" s="381"/>
      <c r="ACC101" s="392"/>
      <c r="ACD101" s="381"/>
      <c r="ACL101" s="392"/>
      <c r="ACM101" s="381"/>
      <c r="ACU101" s="392"/>
      <c r="ACV101" s="381"/>
      <c r="ADD101" s="392"/>
      <c r="ADE101" s="381"/>
      <c r="ADM101" s="392"/>
      <c r="ADN101" s="381"/>
      <c r="ADV101" s="392"/>
      <c r="ADW101" s="381"/>
      <c r="AEE101" s="392"/>
      <c r="AEF101" s="381"/>
      <c r="AEN101" s="392"/>
      <c r="AEO101" s="381"/>
      <c r="AEW101" s="392"/>
      <c r="AEX101" s="381"/>
      <c r="AFF101" s="392"/>
      <c r="AFG101" s="381"/>
      <c r="AFO101" s="392"/>
      <c r="AFP101" s="381"/>
      <c r="AFX101" s="392"/>
      <c r="AFY101" s="381"/>
      <c r="AGG101" s="392"/>
      <c r="AGH101" s="381"/>
      <c r="AGP101" s="392"/>
      <c r="AGQ101" s="381"/>
      <c r="AGY101" s="392"/>
      <c r="AGZ101" s="381"/>
      <c r="AHH101" s="392"/>
      <c r="AHI101" s="381"/>
      <c r="AHQ101" s="392"/>
      <c r="AHR101" s="381"/>
      <c r="AHZ101" s="392"/>
      <c r="AIA101" s="381"/>
      <c r="AII101" s="392"/>
      <c r="AIJ101" s="381"/>
      <c r="AIR101" s="392"/>
      <c r="AIS101" s="381"/>
      <c r="AJA101" s="392"/>
      <c r="AJB101" s="381"/>
      <c r="AJJ101" s="392"/>
      <c r="AJK101" s="381"/>
      <c r="AJS101" s="392"/>
      <c r="AJT101" s="381"/>
      <c r="AKB101" s="392"/>
      <c r="AKC101" s="381"/>
      <c r="AKK101" s="392"/>
      <c r="AKL101" s="381"/>
      <c r="AKT101" s="392"/>
      <c r="AKU101" s="381"/>
      <c r="ALC101" s="392"/>
      <c r="ALD101" s="381"/>
      <c r="ALL101" s="392"/>
      <c r="ALM101" s="381"/>
      <c r="ALU101" s="392"/>
      <c r="ALV101" s="381"/>
      <c r="AMD101" s="392"/>
      <c r="AME101" s="381"/>
      <c r="AMM101" s="392"/>
      <c r="AMN101" s="381"/>
      <c r="AMV101" s="392"/>
      <c r="AMW101" s="381"/>
      <c r="ANE101" s="392"/>
      <c r="ANF101" s="381"/>
      <c r="ANN101" s="392"/>
      <c r="ANO101" s="381"/>
      <c r="ANW101" s="392"/>
      <c r="ANX101" s="381"/>
      <c r="AOF101" s="392"/>
      <c r="AOG101" s="381"/>
      <c r="AOO101" s="392"/>
      <c r="AOP101" s="381"/>
      <c r="AOX101" s="392"/>
      <c r="AOY101" s="381"/>
      <c r="APG101" s="392"/>
      <c r="APH101" s="381"/>
      <c r="APP101" s="392"/>
      <c r="APQ101" s="381"/>
      <c r="APY101" s="392"/>
      <c r="APZ101" s="381"/>
      <c r="AQH101" s="392"/>
      <c r="AQI101" s="381"/>
      <c r="AQQ101" s="392"/>
      <c r="AQR101" s="381"/>
      <c r="AQZ101" s="392"/>
      <c r="ARA101" s="381"/>
      <c r="ARI101" s="392"/>
      <c r="ARJ101" s="381"/>
      <c r="ARR101" s="392"/>
      <c r="ARS101" s="381"/>
      <c r="ASA101" s="392"/>
      <c r="ASB101" s="381"/>
      <c r="ASJ101" s="392"/>
      <c r="ASK101" s="381"/>
      <c r="ASS101" s="392"/>
      <c r="AST101" s="381"/>
      <c r="ATB101" s="392"/>
      <c r="ATC101" s="381"/>
      <c r="ATK101" s="392"/>
      <c r="ATL101" s="381"/>
      <c r="ATT101" s="392"/>
      <c r="ATU101" s="381"/>
      <c r="AUC101" s="392"/>
      <c r="AUD101" s="381"/>
      <c r="AUL101" s="392"/>
      <c r="AUM101" s="381"/>
      <c r="AUU101" s="392"/>
      <c r="AUV101" s="381"/>
      <c r="AVD101" s="392"/>
      <c r="AVE101" s="381"/>
      <c r="AVM101" s="392"/>
      <c r="AVN101" s="381"/>
      <c r="AVV101" s="392"/>
      <c r="AVW101" s="381"/>
      <c r="AWE101" s="392"/>
      <c r="AWF101" s="381"/>
      <c r="AWN101" s="392"/>
      <c r="AWO101" s="381"/>
      <c r="AWW101" s="392"/>
      <c r="AWX101" s="381"/>
      <c r="AXF101" s="392"/>
      <c r="AXG101" s="381"/>
      <c r="AXO101" s="392"/>
      <c r="AXP101" s="381"/>
      <c r="AXX101" s="392"/>
      <c r="AXY101" s="381"/>
      <c r="AYG101" s="392"/>
      <c r="AYH101" s="381"/>
      <c r="AYP101" s="392"/>
      <c r="AYQ101" s="381"/>
      <c r="AYY101" s="392"/>
      <c r="AYZ101" s="381"/>
      <c r="AZH101" s="392"/>
      <c r="AZI101" s="381"/>
      <c r="AZQ101" s="392"/>
      <c r="AZR101" s="381"/>
      <c r="AZZ101" s="392"/>
      <c r="BAA101" s="381"/>
      <c r="BAI101" s="392"/>
      <c r="BAJ101" s="381"/>
      <c r="BAR101" s="392"/>
      <c r="BAS101" s="381"/>
      <c r="BBA101" s="392"/>
      <c r="BBB101" s="381"/>
      <c r="BBJ101" s="392"/>
      <c r="BBK101" s="381"/>
      <c r="BBS101" s="392"/>
      <c r="BBT101" s="381"/>
      <c r="BCB101" s="392"/>
      <c r="BCC101" s="381"/>
      <c r="BCK101" s="392"/>
      <c r="BCL101" s="381"/>
      <c r="BCT101" s="392"/>
      <c r="BCU101" s="381"/>
      <c r="BDC101" s="392"/>
      <c r="BDD101" s="381"/>
      <c r="BDL101" s="392"/>
      <c r="BDM101" s="381"/>
      <c r="BDU101" s="392"/>
      <c r="BDV101" s="381"/>
      <c r="BED101" s="392"/>
      <c r="BEE101" s="381"/>
      <c r="BEM101" s="392"/>
      <c r="BEN101" s="381"/>
      <c r="BEV101" s="392"/>
      <c r="BEW101" s="381"/>
      <c r="BFE101" s="392"/>
      <c r="BFF101" s="381"/>
      <c r="BFN101" s="392"/>
      <c r="BFO101" s="381"/>
      <c r="BFW101" s="392"/>
      <c r="BFX101" s="381"/>
      <c r="BGF101" s="392"/>
      <c r="BGG101" s="381"/>
      <c r="BGO101" s="392"/>
      <c r="BGP101" s="381"/>
      <c r="BGX101" s="392"/>
      <c r="BGY101" s="381"/>
      <c r="BHG101" s="392"/>
      <c r="BHH101" s="381"/>
      <c r="BHP101" s="392"/>
      <c r="BHQ101" s="381"/>
      <c r="BHY101" s="392"/>
      <c r="BHZ101" s="381"/>
      <c r="BIH101" s="392"/>
      <c r="BII101" s="381"/>
      <c r="BIQ101" s="392"/>
      <c r="BIR101" s="381"/>
      <c r="BIZ101" s="392"/>
      <c r="BJA101" s="381"/>
      <c r="BJI101" s="392"/>
      <c r="BJJ101" s="381"/>
      <c r="BJR101" s="392"/>
      <c r="BJS101" s="381"/>
      <c r="BKA101" s="392"/>
      <c r="BKB101" s="381"/>
      <c r="BKJ101" s="392"/>
      <c r="BKK101" s="381"/>
      <c r="BKS101" s="392"/>
      <c r="BKT101" s="381"/>
      <c r="BLB101" s="392"/>
      <c r="BLC101" s="381"/>
      <c r="BLK101" s="392"/>
      <c r="BLL101" s="381"/>
      <c r="BLT101" s="392"/>
      <c r="BLU101" s="381"/>
      <c r="BMC101" s="392"/>
      <c r="BMD101" s="381"/>
      <c r="BML101" s="392"/>
      <c r="BMM101" s="381"/>
      <c r="BMU101" s="392"/>
      <c r="BMV101" s="381"/>
      <c r="BND101" s="392"/>
      <c r="BNE101" s="381"/>
      <c r="BNM101" s="392"/>
      <c r="BNN101" s="381"/>
      <c r="BNV101" s="392"/>
      <c r="BNW101" s="381"/>
      <c r="BOE101" s="392"/>
      <c r="BOF101" s="381"/>
      <c r="BON101" s="392"/>
      <c r="BOO101" s="381"/>
      <c r="BOW101" s="392"/>
      <c r="BOX101" s="381"/>
      <c r="BPF101" s="392"/>
      <c r="BPG101" s="381"/>
      <c r="BPO101" s="392"/>
      <c r="BPP101" s="381"/>
      <c r="BPX101" s="392"/>
      <c r="BPY101" s="381"/>
      <c r="BQG101" s="392"/>
      <c r="BQH101" s="381"/>
      <c r="BQP101" s="392"/>
      <c r="BQQ101" s="381"/>
      <c r="BQY101" s="392"/>
      <c r="BQZ101" s="381"/>
      <c r="BRH101" s="392"/>
      <c r="BRI101" s="381"/>
      <c r="BRQ101" s="392"/>
      <c r="BRR101" s="381"/>
      <c r="BRZ101" s="392"/>
      <c r="BSA101" s="381"/>
      <c r="BSI101" s="392"/>
      <c r="BSJ101" s="381"/>
      <c r="BSR101" s="392"/>
      <c r="BSS101" s="381"/>
      <c r="BTA101" s="392"/>
      <c r="BTB101" s="381"/>
      <c r="BTJ101" s="392"/>
      <c r="BTK101" s="381"/>
      <c r="BTS101" s="392"/>
      <c r="BTT101" s="381"/>
      <c r="BUB101" s="392"/>
      <c r="BUC101" s="381"/>
      <c r="BUK101" s="392"/>
      <c r="BUL101" s="381"/>
      <c r="BUT101" s="392"/>
      <c r="BUU101" s="381"/>
      <c r="BVC101" s="392"/>
      <c r="BVD101" s="381"/>
      <c r="BVL101" s="392"/>
      <c r="BVM101" s="381"/>
      <c r="BVU101" s="392"/>
      <c r="BVV101" s="381"/>
      <c r="BWD101" s="392"/>
      <c r="BWE101" s="381"/>
      <c r="BWM101" s="392"/>
      <c r="BWN101" s="381"/>
      <c r="BWV101" s="392"/>
      <c r="BWW101" s="381"/>
      <c r="BXE101" s="392"/>
      <c r="BXF101" s="381"/>
      <c r="BXN101" s="392"/>
      <c r="BXO101" s="381"/>
      <c r="BXW101" s="392"/>
      <c r="BXX101" s="381"/>
      <c r="BYF101" s="392"/>
      <c r="BYG101" s="381"/>
      <c r="BYO101" s="392"/>
      <c r="BYP101" s="381"/>
      <c r="BYX101" s="392"/>
      <c r="BYY101" s="381"/>
      <c r="BZG101" s="392"/>
      <c r="BZH101" s="381"/>
      <c r="BZP101" s="392"/>
      <c r="BZQ101" s="381"/>
      <c r="BZY101" s="392"/>
      <c r="BZZ101" s="381"/>
      <c r="CAH101" s="392"/>
      <c r="CAI101" s="381"/>
      <c r="CAQ101" s="392"/>
      <c r="CAR101" s="381"/>
      <c r="CAZ101" s="392"/>
      <c r="CBA101" s="381"/>
      <c r="CBI101" s="392"/>
      <c r="CBJ101" s="381"/>
      <c r="CBR101" s="392"/>
      <c r="CBS101" s="381"/>
      <c r="CCA101" s="392"/>
      <c r="CCB101" s="381"/>
      <c r="CCJ101" s="392"/>
      <c r="CCK101" s="381"/>
      <c r="CCS101" s="392"/>
      <c r="CCT101" s="381"/>
      <c r="CDB101" s="392"/>
      <c r="CDC101" s="381"/>
      <c r="CDK101" s="392"/>
      <c r="CDL101" s="381"/>
      <c r="CDT101" s="392"/>
      <c r="CDU101" s="381"/>
      <c r="CEC101" s="392"/>
      <c r="CED101" s="381"/>
      <c r="CEL101" s="392"/>
      <c r="CEM101" s="381"/>
      <c r="CEU101" s="392"/>
      <c r="CEV101" s="381"/>
      <c r="CFD101" s="392"/>
      <c r="CFE101" s="381"/>
      <c r="CFM101" s="392"/>
      <c r="CFN101" s="381"/>
      <c r="CFV101" s="392"/>
      <c r="CFW101" s="381"/>
      <c r="CGE101" s="392"/>
      <c r="CGF101" s="381"/>
      <c r="CGN101" s="392"/>
      <c r="CGO101" s="381"/>
      <c r="CGW101" s="392"/>
      <c r="CGX101" s="381"/>
      <c r="CHF101" s="392"/>
      <c r="CHG101" s="381"/>
      <c r="CHO101" s="392"/>
      <c r="CHP101" s="381"/>
      <c r="CHX101" s="392"/>
      <c r="CHY101" s="381"/>
      <c r="CIG101" s="392"/>
      <c r="CIH101" s="381"/>
      <c r="CIP101" s="392"/>
      <c r="CIQ101" s="381"/>
      <c r="CIY101" s="392"/>
      <c r="CIZ101" s="381"/>
      <c r="CJH101" s="392"/>
      <c r="CJI101" s="381"/>
      <c r="CJQ101" s="392"/>
      <c r="CJR101" s="381"/>
      <c r="CJZ101" s="392"/>
      <c r="CKA101" s="381"/>
      <c r="CKI101" s="392"/>
      <c r="CKJ101" s="381"/>
      <c r="CKR101" s="392"/>
      <c r="CKS101" s="381"/>
      <c r="CLA101" s="392"/>
      <c r="CLB101" s="381"/>
      <c r="CLJ101" s="392"/>
      <c r="CLK101" s="381"/>
      <c r="CLS101" s="392"/>
      <c r="CLT101" s="381"/>
      <c r="CMB101" s="392"/>
      <c r="CMC101" s="381"/>
      <c r="CMK101" s="392"/>
      <c r="CML101" s="381"/>
      <c r="CMT101" s="392"/>
      <c r="CMU101" s="381"/>
      <c r="CNC101" s="392"/>
      <c r="CND101" s="381"/>
      <c r="CNL101" s="392"/>
      <c r="CNM101" s="381"/>
      <c r="CNU101" s="392"/>
      <c r="CNV101" s="381"/>
      <c r="COD101" s="392"/>
      <c r="COE101" s="381"/>
      <c r="COM101" s="392"/>
      <c r="CON101" s="381"/>
      <c r="COV101" s="392"/>
      <c r="COW101" s="381"/>
      <c r="CPE101" s="392"/>
      <c r="CPF101" s="381"/>
      <c r="CPN101" s="392"/>
      <c r="CPO101" s="381"/>
      <c r="CPW101" s="392"/>
      <c r="CPX101" s="381"/>
      <c r="CQF101" s="392"/>
      <c r="CQG101" s="381"/>
      <c r="CQO101" s="392"/>
      <c r="CQP101" s="381"/>
      <c r="CQX101" s="392"/>
      <c r="CQY101" s="381"/>
      <c r="CRG101" s="392"/>
      <c r="CRH101" s="381"/>
      <c r="CRP101" s="392"/>
      <c r="CRQ101" s="381"/>
      <c r="CRY101" s="392"/>
      <c r="CRZ101" s="381"/>
      <c r="CSH101" s="392"/>
      <c r="CSI101" s="381"/>
      <c r="CSQ101" s="392"/>
      <c r="CSR101" s="381"/>
      <c r="CSZ101" s="392"/>
      <c r="CTA101" s="381"/>
      <c r="CTI101" s="392"/>
      <c r="CTJ101" s="381"/>
      <c r="CTR101" s="392"/>
      <c r="CTS101" s="381"/>
      <c r="CUA101" s="392"/>
      <c r="CUB101" s="381"/>
      <c r="CUJ101" s="392"/>
      <c r="CUK101" s="381"/>
      <c r="CUS101" s="392"/>
      <c r="CUT101" s="381"/>
      <c r="CVB101" s="392"/>
      <c r="CVC101" s="381"/>
      <c r="CVK101" s="392"/>
      <c r="CVL101" s="381"/>
      <c r="CVT101" s="392"/>
      <c r="CVU101" s="381"/>
      <c r="CWC101" s="392"/>
      <c r="CWD101" s="381"/>
      <c r="CWL101" s="392"/>
      <c r="CWM101" s="381"/>
      <c r="CWU101" s="392"/>
      <c r="CWV101" s="381"/>
      <c r="CXD101" s="392"/>
      <c r="CXE101" s="381"/>
      <c r="CXM101" s="392"/>
      <c r="CXN101" s="381"/>
      <c r="CXV101" s="392"/>
      <c r="CXW101" s="381"/>
      <c r="CYE101" s="392"/>
      <c r="CYF101" s="381"/>
      <c r="CYN101" s="392"/>
      <c r="CYO101" s="381"/>
      <c r="CYW101" s="392"/>
      <c r="CYX101" s="381"/>
      <c r="CZF101" s="392"/>
      <c r="CZG101" s="381"/>
      <c r="CZO101" s="392"/>
      <c r="CZP101" s="381"/>
      <c r="CZX101" s="392"/>
      <c r="CZY101" s="381"/>
      <c r="DAG101" s="392"/>
      <c r="DAH101" s="381"/>
      <c r="DAP101" s="392"/>
      <c r="DAQ101" s="381"/>
      <c r="DAY101" s="392"/>
      <c r="DAZ101" s="381"/>
      <c r="DBH101" s="392"/>
      <c r="DBI101" s="381"/>
      <c r="DBQ101" s="392"/>
      <c r="DBR101" s="381"/>
      <c r="DBZ101" s="392"/>
      <c r="DCA101" s="381"/>
      <c r="DCI101" s="392"/>
      <c r="DCJ101" s="381"/>
      <c r="DCR101" s="392"/>
      <c r="DCS101" s="381"/>
      <c r="DDA101" s="392"/>
      <c r="DDB101" s="381"/>
      <c r="DDJ101" s="392"/>
      <c r="DDK101" s="381"/>
      <c r="DDS101" s="392"/>
      <c r="DDT101" s="381"/>
      <c r="DEB101" s="392"/>
      <c r="DEC101" s="381"/>
      <c r="DEK101" s="392"/>
      <c r="DEL101" s="381"/>
      <c r="DET101" s="392"/>
      <c r="DEU101" s="381"/>
      <c r="DFC101" s="392"/>
      <c r="DFD101" s="381"/>
      <c r="DFL101" s="392"/>
      <c r="DFM101" s="381"/>
      <c r="DFU101" s="392"/>
      <c r="DFV101" s="381"/>
      <c r="DGD101" s="392"/>
      <c r="DGE101" s="381"/>
      <c r="DGM101" s="392"/>
      <c r="DGN101" s="381"/>
      <c r="DGV101" s="392"/>
      <c r="DGW101" s="381"/>
      <c r="DHE101" s="392"/>
      <c r="DHF101" s="381"/>
      <c r="DHN101" s="392"/>
      <c r="DHO101" s="381"/>
      <c r="DHW101" s="392"/>
      <c r="DHX101" s="381"/>
      <c r="DIF101" s="392"/>
      <c r="DIG101" s="381"/>
      <c r="DIO101" s="392"/>
      <c r="DIP101" s="381"/>
      <c r="DIX101" s="392"/>
      <c r="DIY101" s="381"/>
      <c r="DJG101" s="392"/>
      <c r="DJH101" s="381"/>
      <c r="DJP101" s="392"/>
      <c r="DJQ101" s="381"/>
      <c r="DJY101" s="392"/>
      <c r="DJZ101" s="381"/>
      <c r="DKH101" s="392"/>
      <c r="DKI101" s="381"/>
      <c r="DKQ101" s="392"/>
      <c r="DKR101" s="381"/>
      <c r="DKZ101" s="392"/>
      <c r="DLA101" s="381"/>
      <c r="DLI101" s="392"/>
      <c r="DLJ101" s="381"/>
      <c r="DLR101" s="392"/>
      <c r="DLS101" s="381"/>
      <c r="DMA101" s="392"/>
      <c r="DMB101" s="381"/>
      <c r="DMJ101" s="392"/>
      <c r="DMK101" s="381"/>
      <c r="DMS101" s="392"/>
      <c r="DMT101" s="381"/>
      <c r="DNB101" s="392"/>
      <c r="DNC101" s="381"/>
      <c r="DNK101" s="392"/>
      <c r="DNL101" s="381"/>
      <c r="DNT101" s="392"/>
      <c r="DNU101" s="381"/>
      <c r="DOC101" s="392"/>
      <c r="DOD101" s="381"/>
      <c r="DOL101" s="392"/>
      <c r="DOM101" s="381"/>
      <c r="DOU101" s="392"/>
      <c r="DOV101" s="381"/>
      <c r="DPD101" s="392"/>
      <c r="DPE101" s="381"/>
      <c r="DPM101" s="392"/>
      <c r="DPN101" s="381"/>
      <c r="DPV101" s="392"/>
      <c r="DPW101" s="381"/>
      <c r="DQE101" s="392"/>
      <c r="DQF101" s="381"/>
      <c r="DQN101" s="392"/>
      <c r="DQO101" s="381"/>
      <c r="DQW101" s="392"/>
      <c r="DQX101" s="381"/>
      <c r="DRF101" s="392"/>
      <c r="DRG101" s="381"/>
      <c r="DRO101" s="392"/>
      <c r="DRP101" s="381"/>
      <c r="DRX101" s="392"/>
      <c r="DRY101" s="381"/>
      <c r="DSG101" s="392"/>
      <c r="DSH101" s="381"/>
      <c r="DSP101" s="392"/>
      <c r="DSQ101" s="381"/>
      <c r="DSY101" s="392"/>
      <c r="DSZ101" s="381"/>
      <c r="DTH101" s="392"/>
      <c r="DTI101" s="381"/>
      <c r="DTQ101" s="392"/>
      <c r="DTR101" s="381"/>
      <c r="DTZ101" s="392"/>
      <c r="DUA101" s="381"/>
      <c r="DUI101" s="392"/>
      <c r="DUJ101" s="381"/>
      <c r="DUR101" s="392"/>
      <c r="DUS101" s="381"/>
      <c r="DVA101" s="392"/>
      <c r="DVB101" s="381"/>
      <c r="DVJ101" s="392"/>
      <c r="DVK101" s="381"/>
      <c r="DVS101" s="392"/>
      <c r="DVT101" s="381"/>
      <c r="DWB101" s="392"/>
      <c r="DWC101" s="381"/>
      <c r="DWK101" s="392"/>
      <c r="DWL101" s="381"/>
      <c r="DWT101" s="392"/>
      <c r="DWU101" s="381"/>
      <c r="DXC101" s="392"/>
      <c r="DXD101" s="381"/>
      <c r="DXL101" s="392"/>
      <c r="DXM101" s="381"/>
      <c r="DXU101" s="392"/>
      <c r="DXV101" s="381"/>
      <c r="DYD101" s="392"/>
      <c r="DYE101" s="381"/>
      <c r="DYM101" s="392"/>
      <c r="DYN101" s="381"/>
      <c r="DYV101" s="392"/>
      <c r="DYW101" s="381"/>
      <c r="DZE101" s="392"/>
      <c r="DZF101" s="381"/>
      <c r="DZN101" s="392"/>
      <c r="DZO101" s="381"/>
      <c r="DZW101" s="392"/>
      <c r="DZX101" s="381"/>
      <c r="EAF101" s="392"/>
      <c r="EAG101" s="381"/>
      <c r="EAO101" s="392"/>
      <c r="EAP101" s="381"/>
      <c r="EAX101" s="392"/>
      <c r="EAY101" s="381"/>
      <c r="EBG101" s="392"/>
      <c r="EBH101" s="381"/>
      <c r="EBP101" s="392"/>
      <c r="EBQ101" s="381"/>
      <c r="EBY101" s="392"/>
      <c r="EBZ101" s="381"/>
      <c r="ECH101" s="392"/>
      <c r="ECI101" s="381"/>
      <c r="ECQ101" s="392"/>
      <c r="ECR101" s="381"/>
      <c r="ECZ101" s="392"/>
      <c r="EDA101" s="381"/>
      <c r="EDI101" s="392"/>
      <c r="EDJ101" s="381"/>
      <c r="EDR101" s="392"/>
      <c r="EDS101" s="381"/>
      <c r="EEA101" s="392"/>
      <c r="EEB101" s="381"/>
      <c r="EEJ101" s="392"/>
      <c r="EEK101" s="381"/>
      <c r="EES101" s="392"/>
      <c r="EET101" s="381"/>
      <c r="EFB101" s="392"/>
      <c r="EFC101" s="381"/>
      <c r="EFK101" s="392"/>
      <c r="EFL101" s="381"/>
      <c r="EFT101" s="392"/>
      <c r="EFU101" s="381"/>
      <c r="EGC101" s="392"/>
      <c r="EGD101" s="381"/>
      <c r="EGL101" s="392"/>
      <c r="EGM101" s="381"/>
      <c r="EGU101" s="392"/>
      <c r="EGV101" s="381"/>
      <c r="EHD101" s="392"/>
      <c r="EHE101" s="381"/>
      <c r="EHM101" s="392"/>
      <c r="EHN101" s="381"/>
      <c r="EHV101" s="392"/>
      <c r="EHW101" s="381"/>
      <c r="EIE101" s="392"/>
      <c r="EIF101" s="381"/>
      <c r="EIN101" s="392"/>
      <c r="EIO101" s="381"/>
      <c r="EIW101" s="392"/>
      <c r="EIX101" s="381"/>
      <c r="EJF101" s="392"/>
      <c r="EJG101" s="381"/>
      <c r="EJO101" s="392"/>
      <c r="EJP101" s="381"/>
      <c r="EJX101" s="392"/>
      <c r="EJY101" s="381"/>
      <c r="EKG101" s="392"/>
      <c r="EKH101" s="381"/>
      <c r="EKP101" s="392"/>
      <c r="EKQ101" s="381"/>
      <c r="EKY101" s="392"/>
      <c r="EKZ101" s="381"/>
      <c r="ELH101" s="392"/>
      <c r="ELI101" s="381"/>
      <c r="ELQ101" s="392"/>
      <c r="ELR101" s="381"/>
      <c r="ELZ101" s="392"/>
      <c r="EMA101" s="381"/>
      <c r="EMI101" s="392"/>
      <c r="EMJ101" s="381"/>
      <c r="EMR101" s="392"/>
      <c r="EMS101" s="381"/>
      <c r="ENA101" s="392"/>
      <c r="ENB101" s="381"/>
      <c r="ENJ101" s="392"/>
      <c r="ENK101" s="381"/>
      <c r="ENS101" s="392"/>
      <c r="ENT101" s="381"/>
      <c r="EOB101" s="392"/>
      <c r="EOC101" s="381"/>
      <c r="EOK101" s="392"/>
      <c r="EOL101" s="381"/>
      <c r="EOT101" s="392"/>
      <c r="EOU101" s="381"/>
      <c r="EPC101" s="392"/>
      <c r="EPD101" s="381"/>
      <c r="EPL101" s="392"/>
      <c r="EPM101" s="381"/>
      <c r="EPU101" s="392"/>
      <c r="EPV101" s="381"/>
      <c r="EQD101" s="392"/>
      <c r="EQE101" s="381"/>
      <c r="EQM101" s="392"/>
      <c r="EQN101" s="381"/>
      <c r="EQV101" s="392"/>
      <c r="EQW101" s="381"/>
      <c r="ERE101" s="392"/>
      <c r="ERF101" s="381"/>
      <c r="ERN101" s="392"/>
      <c r="ERO101" s="381"/>
      <c r="ERW101" s="392"/>
      <c r="ERX101" s="381"/>
      <c r="ESF101" s="392"/>
      <c r="ESG101" s="381"/>
      <c r="ESO101" s="392"/>
      <c r="ESP101" s="381"/>
      <c r="ESX101" s="392"/>
      <c r="ESY101" s="381"/>
      <c r="ETG101" s="392"/>
      <c r="ETH101" s="381"/>
      <c r="ETP101" s="392"/>
      <c r="ETQ101" s="381"/>
      <c r="ETY101" s="392"/>
      <c r="ETZ101" s="381"/>
      <c r="EUH101" s="392"/>
      <c r="EUI101" s="381"/>
      <c r="EUQ101" s="392"/>
      <c r="EUR101" s="381"/>
      <c r="EUZ101" s="392"/>
      <c r="EVA101" s="381"/>
      <c r="EVI101" s="392"/>
      <c r="EVJ101" s="381"/>
      <c r="EVR101" s="392"/>
      <c r="EVS101" s="381"/>
      <c r="EWA101" s="392"/>
      <c r="EWB101" s="381"/>
      <c r="EWJ101" s="392"/>
      <c r="EWK101" s="381"/>
      <c r="EWS101" s="392"/>
      <c r="EWT101" s="381"/>
      <c r="EXB101" s="392"/>
      <c r="EXC101" s="381"/>
      <c r="EXK101" s="392"/>
      <c r="EXL101" s="381"/>
      <c r="EXT101" s="392"/>
      <c r="EXU101" s="381"/>
      <c r="EYC101" s="392"/>
      <c r="EYD101" s="381"/>
      <c r="EYL101" s="392"/>
      <c r="EYM101" s="381"/>
      <c r="EYU101" s="392"/>
      <c r="EYV101" s="381"/>
      <c r="EZD101" s="392"/>
      <c r="EZE101" s="381"/>
      <c r="EZM101" s="392"/>
      <c r="EZN101" s="381"/>
      <c r="EZV101" s="392"/>
      <c r="EZW101" s="381"/>
      <c r="FAE101" s="392"/>
      <c r="FAF101" s="381"/>
      <c r="FAN101" s="392"/>
      <c r="FAO101" s="381"/>
      <c r="FAW101" s="392"/>
      <c r="FAX101" s="381"/>
      <c r="FBF101" s="392"/>
      <c r="FBG101" s="381"/>
      <c r="FBO101" s="392"/>
      <c r="FBP101" s="381"/>
      <c r="FBX101" s="392"/>
      <c r="FBY101" s="381"/>
      <c r="FCG101" s="392"/>
      <c r="FCH101" s="381"/>
      <c r="FCP101" s="392"/>
      <c r="FCQ101" s="381"/>
      <c r="FCY101" s="392"/>
      <c r="FCZ101" s="381"/>
      <c r="FDH101" s="392"/>
      <c r="FDI101" s="381"/>
      <c r="FDQ101" s="392"/>
      <c r="FDR101" s="381"/>
      <c r="FDZ101" s="392"/>
      <c r="FEA101" s="381"/>
      <c r="FEI101" s="392"/>
      <c r="FEJ101" s="381"/>
      <c r="FER101" s="392"/>
      <c r="FES101" s="381"/>
      <c r="FFA101" s="392"/>
      <c r="FFB101" s="381"/>
      <c r="FFJ101" s="392"/>
      <c r="FFK101" s="381"/>
      <c r="FFS101" s="392"/>
      <c r="FFT101" s="381"/>
      <c r="FGB101" s="392"/>
      <c r="FGC101" s="381"/>
      <c r="FGK101" s="392"/>
      <c r="FGL101" s="381"/>
      <c r="FGT101" s="392"/>
      <c r="FGU101" s="381"/>
      <c r="FHC101" s="392"/>
      <c r="FHD101" s="381"/>
      <c r="FHL101" s="392"/>
      <c r="FHM101" s="381"/>
      <c r="FHU101" s="392"/>
      <c r="FHV101" s="381"/>
      <c r="FID101" s="392"/>
      <c r="FIE101" s="381"/>
      <c r="FIM101" s="392"/>
      <c r="FIN101" s="381"/>
      <c r="FIV101" s="392"/>
      <c r="FIW101" s="381"/>
      <c r="FJE101" s="392"/>
      <c r="FJF101" s="381"/>
      <c r="FJN101" s="392"/>
      <c r="FJO101" s="381"/>
      <c r="FJW101" s="392"/>
      <c r="FJX101" s="381"/>
      <c r="FKF101" s="392"/>
      <c r="FKG101" s="381"/>
      <c r="FKO101" s="392"/>
      <c r="FKP101" s="381"/>
      <c r="FKX101" s="392"/>
      <c r="FKY101" s="381"/>
      <c r="FLG101" s="392"/>
      <c r="FLH101" s="381"/>
      <c r="FLP101" s="392"/>
      <c r="FLQ101" s="381"/>
      <c r="FLY101" s="392"/>
      <c r="FLZ101" s="381"/>
      <c r="FMH101" s="392"/>
      <c r="FMI101" s="381"/>
      <c r="FMQ101" s="392"/>
      <c r="FMR101" s="381"/>
      <c r="FMZ101" s="392"/>
      <c r="FNA101" s="381"/>
      <c r="FNI101" s="392"/>
      <c r="FNJ101" s="381"/>
      <c r="FNR101" s="392"/>
      <c r="FNS101" s="381"/>
      <c r="FOA101" s="392"/>
      <c r="FOB101" s="381"/>
      <c r="FOJ101" s="392"/>
      <c r="FOK101" s="381"/>
      <c r="FOS101" s="392"/>
      <c r="FOT101" s="381"/>
      <c r="FPB101" s="392"/>
      <c r="FPC101" s="381"/>
      <c r="FPK101" s="392"/>
      <c r="FPL101" s="381"/>
      <c r="FPT101" s="392"/>
      <c r="FPU101" s="381"/>
      <c r="FQC101" s="392"/>
      <c r="FQD101" s="381"/>
      <c r="FQL101" s="392"/>
      <c r="FQM101" s="381"/>
      <c r="FQU101" s="392"/>
      <c r="FQV101" s="381"/>
      <c r="FRD101" s="392"/>
      <c r="FRE101" s="381"/>
      <c r="FRM101" s="392"/>
      <c r="FRN101" s="381"/>
      <c r="FRV101" s="392"/>
      <c r="FRW101" s="381"/>
      <c r="FSE101" s="392"/>
      <c r="FSF101" s="381"/>
      <c r="FSN101" s="392"/>
      <c r="FSO101" s="381"/>
      <c r="FSW101" s="392"/>
      <c r="FSX101" s="381"/>
      <c r="FTF101" s="392"/>
      <c r="FTG101" s="381"/>
      <c r="FTO101" s="392"/>
      <c r="FTP101" s="381"/>
      <c r="FTX101" s="392"/>
      <c r="FTY101" s="381"/>
      <c r="FUG101" s="392"/>
      <c r="FUH101" s="381"/>
      <c r="FUP101" s="392"/>
      <c r="FUQ101" s="381"/>
      <c r="FUY101" s="392"/>
      <c r="FUZ101" s="381"/>
      <c r="FVH101" s="392"/>
      <c r="FVI101" s="381"/>
      <c r="FVQ101" s="392"/>
      <c r="FVR101" s="381"/>
      <c r="FVZ101" s="392"/>
      <c r="FWA101" s="381"/>
      <c r="FWI101" s="392"/>
      <c r="FWJ101" s="381"/>
      <c r="FWR101" s="392"/>
      <c r="FWS101" s="381"/>
      <c r="FXA101" s="392"/>
      <c r="FXB101" s="381"/>
      <c r="FXJ101" s="392"/>
      <c r="FXK101" s="381"/>
      <c r="FXS101" s="392"/>
      <c r="FXT101" s="381"/>
      <c r="FYB101" s="392"/>
      <c r="FYC101" s="381"/>
      <c r="FYK101" s="392"/>
      <c r="FYL101" s="381"/>
      <c r="FYT101" s="392"/>
      <c r="FYU101" s="381"/>
      <c r="FZC101" s="392"/>
      <c r="FZD101" s="381"/>
      <c r="FZL101" s="392"/>
      <c r="FZM101" s="381"/>
      <c r="FZU101" s="392"/>
      <c r="FZV101" s="381"/>
      <c r="GAD101" s="392"/>
      <c r="GAE101" s="381"/>
      <c r="GAM101" s="392"/>
      <c r="GAN101" s="381"/>
      <c r="GAV101" s="392"/>
      <c r="GAW101" s="381"/>
      <c r="GBE101" s="392"/>
      <c r="GBF101" s="381"/>
      <c r="GBN101" s="392"/>
      <c r="GBO101" s="381"/>
      <c r="GBW101" s="392"/>
      <c r="GBX101" s="381"/>
      <c r="GCF101" s="392"/>
      <c r="GCG101" s="381"/>
      <c r="GCO101" s="392"/>
      <c r="GCP101" s="381"/>
      <c r="GCX101" s="392"/>
      <c r="GCY101" s="381"/>
      <c r="GDG101" s="392"/>
      <c r="GDH101" s="381"/>
      <c r="GDP101" s="392"/>
      <c r="GDQ101" s="381"/>
      <c r="GDY101" s="392"/>
      <c r="GDZ101" s="381"/>
      <c r="GEH101" s="392"/>
      <c r="GEI101" s="381"/>
      <c r="GEQ101" s="392"/>
      <c r="GER101" s="381"/>
      <c r="GEZ101" s="392"/>
      <c r="GFA101" s="381"/>
      <c r="GFI101" s="392"/>
      <c r="GFJ101" s="381"/>
      <c r="GFR101" s="392"/>
      <c r="GFS101" s="381"/>
      <c r="GGA101" s="392"/>
      <c r="GGB101" s="381"/>
      <c r="GGJ101" s="392"/>
      <c r="GGK101" s="381"/>
      <c r="GGS101" s="392"/>
      <c r="GGT101" s="381"/>
      <c r="GHB101" s="392"/>
      <c r="GHC101" s="381"/>
      <c r="GHK101" s="392"/>
      <c r="GHL101" s="381"/>
      <c r="GHT101" s="392"/>
      <c r="GHU101" s="381"/>
      <c r="GIC101" s="392"/>
      <c r="GID101" s="381"/>
      <c r="GIL101" s="392"/>
      <c r="GIM101" s="381"/>
      <c r="GIU101" s="392"/>
      <c r="GIV101" s="381"/>
      <c r="GJD101" s="392"/>
      <c r="GJE101" s="381"/>
      <c r="GJM101" s="392"/>
      <c r="GJN101" s="381"/>
      <c r="GJV101" s="392"/>
      <c r="GJW101" s="381"/>
      <c r="GKE101" s="392"/>
      <c r="GKF101" s="381"/>
      <c r="GKN101" s="392"/>
      <c r="GKO101" s="381"/>
      <c r="GKW101" s="392"/>
      <c r="GKX101" s="381"/>
      <c r="GLF101" s="392"/>
      <c r="GLG101" s="381"/>
      <c r="GLO101" s="392"/>
      <c r="GLP101" s="381"/>
      <c r="GLX101" s="392"/>
      <c r="GLY101" s="381"/>
      <c r="GMG101" s="392"/>
      <c r="GMH101" s="381"/>
      <c r="GMP101" s="392"/>
      <c r="GMQ101" s="381"/>
      <c r="GMY101" s="392"/>
      <c r="GMZ101" s="381"/>
      <c r="GNH101" s="392"/>
      <c r="GNI101" s="381"/>
      <c r="GNQ101" s="392"/>
      <c r="GNR101" s="381"/>
      <c r="GNZ101" s="392"/>
      <c r="GOA101" s="381"/>
      <c r="GOI101" s="392"/>
      <c r="GOJ101" s="381"/>
      <c r="GOR101" s="392"/>
      <c r="GOS101" s="381"/>
      <c r="GPA101" s="392"/>
      <c r="GPB101" s="381"/>
      <c r="GPJ101" s="392"/>
      <c r="GPK101" s="381"/>
      <c r="GPS101" s="392"/>
      <c r="GPT101" s="381"/>
      <c r="GQB101" s="392"/>
      <c r="GQC101" s="381"/>
      <c r="GQK101" s="392"/>
      <c r="GQL101" s="381"/>
      <c r="GQT101" s="392"/>
      <c r="GQU101" s="381"/>
      <c r="GRC101" s="392"/>
      <c r="GRD101" s="381"/>
      <c r="GRL101" s="392"/>
      <c r="GRM101" s="381"/>
      <c r="GRU101" s="392"/>
      <c r="GRV101" s="381"/>
      <c r="GSD101" s="392"/>
      <c r="GSE101" s="381"/>
      <c r="GSM101" s="392"/>
      <c r="GSN101" s="381"/>
      <c r="GSV101" s="392"/>
      <c r="GSW101" s="381"/>
      <c r="GTE101" s="392"/>
      <c r="GTF101" s="381"/>
      <c r="GTN101" s="392"/>
      <c r="GTO101" s="381"/>
      <c r="GTW101" s="392"/>
      <c r="GTX101" s="381"/>
      <c r="GUF101" s="392"/>
      <c r="GUG101" s="381"/>
      <c r="GUO101" s="392"/>
      <c r="GUP101" s="381"/>
      <c r="GUX101" s="392"/>
      <c r="GUY101" s="381"/>
      <c r="GVG101" s="392"/>
      <c r="GVH101" s="381"/>
      <c r="GVP101" s="392"/>
      <c r="GVQ101" s="381"/>
      <c r="GVY101" s="392"/>
      <c r="GVZ101" s="381"/>
      <c r="GWH101" s="392"/>
      <c r="GWI101" s="381"/>
      <c r="GWQ101" s="392"/>
      <c r="GWR101" s="381"/>
      <c r="GWZ101" s="392"/>
      <c r="GXA101" s="381"/>
      <c r="GXI101" s="392"/>
      <c r="GXJ101" s="381"/>
      <c r="GXR101" s="392"/>
      <c r="GXS101" s="381"/>
      <c r="GYA101" s="392"/>
      <c r="GYB101" s="381"/>
      <c r="GYJ101" s="392"/>
      <c r="GYK101" s="381"/>
      <c r="GYS101" s="392"/>
      <c r="GYT101" s="381"/>
      <c r="GZB101" s="392"/>
      <c r="GZC101" s="381"/>
      <c r="GZK101" s="392"/>
      <c r="GZL101" s="381"/>
      <c r="GZT101" s="392"/>
      <c r="GZU101" s="381"/>
      <c r="HAC101" s="392"/>
      <c r="HAD101" s="381"/>
      <c r="HAL101" s="392"/>
      <c r="HAM101" s="381"/>
      <c r="HAU101" s="392"/>
      <c r="HAV101" s="381"/>
      <c r="HBD101" s="392"/>
      <c r="HBE101" s="381"/>
      <c r="HBM101" s="392"/>
      <c r="HBN101" s="381"/>
      <c r="HBV101" s="392"/>
      <c r="HBW101" s="381"/>
      <c r="HCE101" s="392"/>
      <c r="HCF101" s="381"/>
      <c r="HCN101" s="392"/>
      <c r="HCO101" s="381"/>
      <c r="HCW101" s="392"/>
      <c r="HCX101" s="381"/>
      <c r="HDF101" s="392"/>
      <c r="HDG101" s="381"/>
      <c r="HDO101" s="392"/>
      <c r="HDP101" s="381"/>
      <c r="HDX101" s="392"/>
      <c r="HDY101" s="381"/>
      <c r="HEG101" s="392"/>
      <c r="HEH101" s="381"/>
      <c r="HEP101" s="392"/>
      <c r="HEQ101" s="381"/>
      <c r="HEY101" s="392"/>
      <c r="HEZ101" s="381"/>
      <c r="HFH101" s="392"/>
      <c r="HFI101" s="381"/>
      <c r="HFQ101" s="392"/>
      <c r="HFR101" s="381"/>
      <c r="HFZ101" s="392"/>
      <c r="HGA101" s="381"/>
      <c r="HGI101" s="392"/>
      <c r="HGJ101" s="381"/>
      <c r="HGR101" s="392"/>
      <c r="HGS101" s="381"/>
      <c r="HHA101" s="392"/>
      <c r="HHB101" s="381"/>
      <c r="HHJ101" s="392"/>
      <c r="HHK101" s="381"/>
      <c r="HHS101" s="392"/>
      <c r="HHT101" s="381"/>
      <c r="HIB101" s="392"/>
      <c r="HIC101" s="381"/>
      <c r="HIK101" s="392"/>
      <c r="HIL101" s="381"/>
      <c r="HIT101" s="392"/>
      <c r="HIU101" s="381"/>
      <c r="HJC101" s="392"/>
      <c r="HJD101" s="381"/>
      <c r="HJL101" s="392"/>
      <c r="HJM101" s="381"/>
      <c r="HJU101" s="392"/>
      <c r="HJV101" s="381"/>
      <c r="HKD101" s="392"/>
      <c r="HKE101" s="381"/>
      <c r="HKM101" s="392"/>
      <c r="HKN101" s="381"/>
      <c r="HKV101" s="392"/>
      <c r="HKW101" s="381"/>
      <c r="HLE101" s="392"/>
      <c r="HLF101" s="381"/>
      <c r="HLN101" s="392"/>
      <c r="HLO101" s="381"/>
      <c r="HLW101" s="392"/>
      <c r="HLX101" s="381"/>
      <c r="HMF101" s="392"/>
      <c r="HMG101" s="381"/>
      <c r="HMO101" s="392"/>
      <c r="HMP101" s="381"/>
      <c r="HMX101" s="392"/>
      <c r="HMY101" s="381"/>
      <c r="HNG101" s="392"/>
      <c r="HNH101" s="381"/>
      <c r="HNP101" s="392"/>
      <c r="HNQ101" s="381"/>
      <c r="HNY101" s="392"/>
      <c r="HNZ101" s="381"/>
      <c r="HOH101" s="392"/>
      <c r="HOI101" s="381"/>
      <c r="HOQ101" s="392"/>
      <c r="HOR101" s="381"/>
      <c r="HOZ101" s="392"/>
      <c r="HPA101" s="381"/>
      <c r="HPI101" s="392"/>
      <c r="HPJ101" s="381"/>
      <c r="HPR101" s="392"/>
      <c r="HPS101" s="381"/>
      <c r="HQA101" s="392"/>
      <c r="HQB101" s="381"/>
      <c r="HQJ101" s="392"/>
      <c r="HQK101" s="381"/>
      <c r="HQS101" s="392"/>
      <c r="HQT101" s="381"/>
      <c r="HRB101" s="392"/>
      <c r="HRC101" s="381"/>
      <c r="HRK101" s="392"/>
      <c r="HRL101" s="381"/>
      <c r="HRT101" s="392"/>
      <c r="HRU101" s="381"/>
      <c r="HSC101" s="392"/>
      <c r="HSD101" s="381"/>
      <c r="HSL101" s="392"/>
      <c r="HSM101" s="381"/>
      <c r="HSU101" s="392"/>
      <c r="HSV101" s="381"/>
      <c r="HTD101" s="392"/>
      <c r="HTE101" s="381"/>
      <c r="HTM101" s="392"/>
      <c r="HTN101" s="381"/>
      <c r="HTV101" s="392"/>
      <c r="HTW101" s="381"/>
      <c r="HUE101" s="392"/>
      <c r="HUF101" s="381"/>
      <c r="HUN101" s="392"/>
      <c r="HUO101" s="381"/>
      <c r="HUW101" s="392"/>
      <c r="HUX101" s="381"/>
      <c r="HVF101" s="392"/>
      <c r="HVG101" s="381"/>
      <c r="HVO101" s="392"/>
      <c r="HVP101" s="381"/>
      <c r="HVX101" s="392"/>
      <c r="HVY101" s="381"/>
      <c r="HWG101" s="392"/>
      <c r="HWH101" s="381"/>
      <c r="HWP101" s="392"/>
      <c r="HWQ101" s="381"/>
      <c r="HWY101" s="392"/>
      <c r="HWZ101" s="381"/>
      <c r="HXH101" s="392"/>
      <c r="HXI101" s="381"/>
      <c r="HXQ101" s="392"/>
      <c r="HXR101" s="381"/>
      <c r="HXZ101" s="392"/>
      <c r="HYA101" s="381"/>
      <c r="HYI101" s="392"/>
      <c r="HYJ101" s="381"/>
      <c r="HYR101" s="392"/>
      <c r="HYS101" s="381"/>
      <c r="HZA101" s="392"/>
      <c r="HZB101" s="381"/>
      <c r="HZJ101" s="392"/>
      <c r="HZK101" s="381"/>
      <c r="HZS101" s="392"/>
      <c r="HZT101" s="381"/>
      <c r="IAB101" s="392"/>
      <c r="IAC101" s="381"/>
      <c r="IAK101" s="392"/>
      <c r="IAL101" s="381"/>
      <c r="IAT101" s="392"/>
      <c r="IAU101" s="381"/>
      <c r="IBC101" s="392"/>
      <c r="IBD101" s="381"/>
      <c r="IBL101" s="392"/>
      <c r="IBM101" s="381"/>
      <c r="IBU101" s="392"/>
      <c r="IBV101" s="381"/>
      <c r="ICD101" s="392"/>
      <c r="ICE101" s="381"/>
      <c r="ICM101" s="392"/>
      <c r="ICN101" s="381"/>
      <c r="ICV101" s="392"/>
      <c r="ICW101" s="381"/>
      <c r="IDE101" s="392"/>
      <c r="IDF101" s="381"/>
      <c r="IDN101" s="392"/>
      <c r="IDO101" s="381"/>
      <c r="IDW101" s="392"/>
      <c r="IDX101" s="381"/>
      <c r="IEF101" s="392"/>
      <c r="IEG101" s="381"/>
      <c r="IEO101" s="392"/>
      <c r="IEP101" s="381"/>
      <c r="IEX101" s="392"/>
      <c r="IEY101" s="381"/>
      <c r="IFG101" s="392"/>
      <c r="IFH101" s="381"/>
      <c r="IFP101" s="392"/>
      <c r="IFQ101" s="381"/>
      <c r="IFY101" s="392"/>
      <c r="IFZ101" s="381"/>
      <c r="IGH101" s="392"/>
      <c r="IGI101" s="381"/>
      <c r="IGQ101" s="392"/>
      <c r="IGR101" s="381"/>
      <c r="IGZ101" s="392"/>
      <c r="IHA101" s="381"/>
      <c r="IHI101" s="392"/>
      <c r="IHJ101" s="381"/>
      <c r="IHR101" s="392"/>
      <c r="IHS101" s="381"/>
      <c r="IIA101" s="392"/>
      <c r="IIB101" s="381"/>
      <c r="IIJ101" s="392"/>
      <c r="IIK101" s="381"/>
      <c r="IIS101" s="392"/>
      <c r="IIT101" s="381"/>
      <c r="IJB101" s="392"/>
      <c r="IJC101" s="381"/>
      <c r="IJK101" s="392"/>
      <c r="IJL101" s="381"/>
      <c r="IJT101" s="392"/>
      <c r="IJU101" s="381"/>
      <c r="IKC101" s="392"/>
      <c r="IKD101" s="381"/>
      <c r="IKL101" s="392"/>
      <c r="IKM101" s="381"/>
      <c r="IKU101" s="392"/>
      <c r="IKV101" s="381"/>
      <c r="ILD101" s="392"/>
      <c r="ILE101" s="381"/>
      <c r="ILM101" s="392"/>
      <c r="ILN101" s="381"/>
      <c r="ILV101" s="392"/>
      <c r="ILW101" s="381"/>
      <c r="IME101" s="392"/>
      <c r="IMF101" s="381"/>
      <c r="IMN101" s="392"/>
      <c r="IMO101" s="381"/>
      <c r="IMW101" s="392"/>
      <c r="IMX101" s="381"/>
      <c r="INF101" s="392"/>
      <c r="ING101" s="381"/>
      <c r="INO101" s="392"/>
      <c r="INP101" s="381"/>
      <c r="INX101" s="392"/>
      <c r="INY101" s="381"/>
      <c r="IOG101" s="392"/>
      <c r="IOH101" s="381"/>
      <c r="IOP101" s="392"/>
      <c r="IOQ101" s="381"/>
      <c r="IOY101" s="392"/>
      <c r="IOZ101" s="381"/>
      <c r="IPH101" s="392"/>
      <c r="IPI101" s="381"/>
      <c r="IPQ101" s="392"/>
      <c r="IPR101" s="381"/>
      <c r="IPZ101" s="392"/>
      <c r="IQA101" s="381"/>
      <c r="IQI101" s="392"/>
      <c r="IQJ101" s="381"/>
      <c r="IQR101" s="392"/>
      <c r="IQS101" s="381"/>
      <c r="IRA101" s="392"/>
      <c r="IRB101" s="381"/>
      <c r="IRJ101" s="392"/>
      <c r="IRK101" s="381"/>
      <c r="IRS101" s="392"/>
      <c r="IRT101" s="381"/>
      <c r="ISB101" s="392"/>
      <c r="ISC101" s="381"/>
      <c r="ISK101" s="392"/>
      <c r="ISL101" s="381"/>
      <c r="IST101" s="392"/>
      <c r="ISU101" s="381"/>
      <c r="ITC101" s="392"/>
      <c r="ITD101" s="381"/>
      <c r="ITL101" s="392"/>
      <c r="ITM101" s="381"/>
      <c r="ITU101" s="392"/>
      <c r="ITV101" s="381"/>
      <c r="IUD101" s="392"/>
      <c r="IUE101" s="381"/>
      <c r="IUM101" s="392"/>
      <c r="IUN101" s="381"/>
      <c r="IUV101" s="392"/>
      <c r="IUW101" s="381"/>
      <c r="IVE101" s="392"/>
      <c r="IVF101" s="381"/>
      <c r="IVN101" s="392"/>
      <c r="IVO101" s="381"/>
      <c r="IVW101" s="392"/>
      <c r="IVX101" s="381"/>
      <c r="IWF101" s="392"/>
      <c r="IWG101" s="381"/>
      <c r="IWO101" s="392"/>
      <c r="IWP101" s="381"/>
      <c r="IWX101" s="392"/>
      <c r="IWY101" s="381"/>
      <c r="IXG101" s="392"/>
      <c r="IXH101" s="381"/>
      <c r="IXP101" s="392"/>
      <c r="IXQ101" s="381"/>
      <c r="IXY101" s="392"/>
      <c r="IXZ101" s="381"/>
      <c r="IYH101" s="392"/>
      <c r="IYI101" s="381"/>
      <c r="IYQ101" s="392"/>
      <c r="IYR101" s="381"/>
      <c r="IYZ101" s="392"/>
      <c r="IZA101" s="381"/>
      <c r="IZI101" s="392"/>
      <c r="IZJ101" s="381"/>
      <c r="IZR101" s="392"/>
      <c r="IZS101" s="381"/>
      <c r="JAA101" s="392"/>
      <c r="JAB101" s="381"/>
      <c r="JAJ101" s="392"/>
      <c r="JAK101" s="381"/>
      <c r="JAS101" s="392"/>
      <c r="JAT101" s="381"/>
      <c r="JBB101" s="392"/>
      <c r="JBC101" s="381"/>
      <c r="JBK101" s="392"/>
      <c r="JBL101" s="381"/>
      <c r="JBT101" s="392"/>
      <c r="JBU101" s="381"/>
      <c r="JCC101" s="392"/>
      <c r="JCD101" s="381"/>
      <c r="JCL101" s="392"/>
      <c r="JCM101" s="381"/>
      <c r="JCU101" s="392"/>
      <c r="JCV101" s="381"/>
      <c r="JDD101" s="392"/>
      <c r="JDE101" s="381"/>
      <c r="JDM101" s="392"/>
      <c r="JDN101" s="381"/>
      <c r="JDV101" s="392"/>
      <c r="JDW101" s="381"/>
      <c r="JEE101" s="392"/>
      <c r="JEF101" s="381"/>
      <c r="JEN101" s="392"/>
      <c r="JEO101" s="381"/>
      <c r="JEW101" s="392"/>
      <c r="JEX101" s="381"/>
      <c r="JFF101" s="392"/>
      <c r="JFG101" s="381"/>
      <c r="JFO101" s="392"/>
      <c r="JFP101" s="381"/>
      <c r="JFX101" s="392"/>
      <c r="JFY101" s="381"/>
      <c r="JGG101" s="392"/>
      <c r="JGH101" s="381"/>
      <c r="JGP101" s="392"/>
      <c r="JGQ101" s="381"/>
      <c r="JGY101" s="392"/>
      <c r="JGZ101" s="381"/>
      <c r="JHH101" s="392"/>
      <c r="JHI101" s="381"/>
      <c r="JHQ101" s="392"/>
      <c r="JHR101" s="381"/>
      <c r="JHZ101" s="392"/>
      <c r="JIA101" s="381"/>
      <c r="JII101" s="392"/>
      <c r="JIJ101" s="381"/>
      <c r="JIR101" s="392"/>
      <c r="JIS101" s="381"/>
      <c r="JJA101" s="392"/>
      <c r="JJB101" s="381"/>
      <c r="JJJ101" s="392"/>
      <c r="JJK101" s="381"/>
      <c r="JJS101" s="392"/>
      <c r="JJT101" s="381"/>
      <c r="JKB101" s="392"/>
      <c r="JKC101" s="381"/>
      <c r="JKK101" s="392"/>
      <c r="JKL101" s="381"/>
      <c r="JKT101" s="392"/>
      <c r="JKU101" s="381"/>
      <c r="JLC101" s="392"/>
      <c r="JLD101" s="381"/>
      <c r="JLL101" s="392"/>
      <c r="JLM101" s="381"/>
      <c r="JLU101" s="392"/>
      <c r="JLV101" s="381"/>
      <c r="JMD101" s="392"/>
      <c r="JME101" s="381"/>
      <c r="JMM101" s="392"/>
      <c r="JMN101" s="381"/>
      <c r="JMV101" s="392"/>
      <c r="JMW101" s="381"/>
      <c r="JNE101" s="392"/>
      <c r="JNF101" s="381"/>
      <c r="JNN101" s="392"/>
      <c r="JNO101" s="381"/>
      <c r="JNW101" s="392"/>
      <c r="JNX101" s="381"/>
      <c r="JOF101" s="392"/>
      <c r="JOG101" s="381"/>
      <c r="JOO101" s="392"/>
      <c r="JOP101" s="381"/>
      <c r="JOX101" s="392"/>
      <c r="JOY101" s="381"/>
      <c r="JPG101" s="392"/>
      <c r="JPH101" s="381"/>
      <c r="JPP101" s="392"/>
      <c r="JPQ101" s="381"/>
      <c r="JPY101" s="392"/>
      <c r="JPZ101" s="381"/>
      <c r="JQH101" s="392"/>
      <c r="JQI101" s="381"/>
      <c r="JQQ101" s="392"/>
      <c r="JQR101" s="381"/>
      <c r="JQZ101" s="392"/>
      <c r="JRA101" s="381"/>
      <c r="JRI101" s="392"/>
      <c r="JRJ101" s="381"/>
      <c r="JRR101" s="392"/>
      <c r="JRS101" s="381"/>
      <c r="JSA101" s="392"/>
      <c r="JSB101" s="381"/>
      <c r="JSJ101" s="392"/>
      <c r="JSK101" s="381"/>
      <c r="JSS101" s="392"/>
      <c r="JST101" s="381"/>
      <c r="JTB101" s="392"/>
      <c r="JTC101" s="381"/>
      <c r="JTK101" s="392"/>
      <c r="JTL101" s="381"/>
      <c r="JTT101" s="392"/>
      <c r="JTU101" s="381"/>
      <c r="JUC101" s="392"/>
      <c r="JUD101" s="381"/>
      <c r="JUL101" s="392"/>
      <c r="JUM101" s="381"/>
      <c r="JUU101" s="392"/>
      <c r="JUV101" s="381"/>
      <c r="JVD101" s="392"/>
      <c r="JVE101" s="381"/>
      <c r="JVM101" s="392"/>
      <c r="JVN101" s="381"/>
      <c r="JVV101" s="392"/>
      <c r="JVW101" s="381"/>
      <c r="JWE101" s="392"/>
      <c r="JWF101" s="381"/>
      <c r="JWN101" s="392"/>
      <c r="JWO101" s="381"/>
      <c r="JWW101" s="392"/>
      <c r="JWX101" s="381"/>
      <c r="JXF101" s="392"/>
      <c r="JXG101" s="381"/>
      <c r="JXO101" s="392"/>
      <c r="JXP101" s="381"/>
      <c r="JXX101" s="392"/>
      <c r="JXY101" s="381"/>
      <c r="JYG101" s="392"/>
      <c r="JYH101" s="381"/>
      <c r="JYP101" s="392"/>
      <c r="JYQ101" s="381"/>
      <c r="JYY101" s="392"/>
      <c r="JYZ101" s="381"/>
      <c r="JZH101" s="392"/>
      <c r="JZI101" s="381"/>
      <c r="JZQ101" s="392"/>
      <c r="JZR101" s="381"/>
      <c r="JZZ101" s="392"/>
      <c r="KAA101" s="381"/>
      <c r="KAI101" s="392"/>
      <c r="KAJ101" s="381"/>
      <c r="KAR101" s="392"/>
      <c r="KAS101" s="381"/>
      <c r="KBA101" s="392"/>
      <c r="KBB101" s="381"/>
      <c r="KBJ101" s="392"/>
      <c r="KBK101" s="381"/>
      <c r="KBS101" s="392"/>
      <c r="KBT101" s="381"/>
      <c r="KCB101" s="392"/>
      <c r="KCC101" s="381"/>
      <c r="KCK101" s="392"/>
      <c r="KCL101" s="381"/>
      <c r="KCT101" s="392"/>
      <c r="KCU101" s="381"/>
      <c r="KDC101" s="392"/>
      <c r="KDD101" s="381"/>
      <c r="KDL101" s="392"/>
      <c r="KDM101" s="381"/>
      <c r="KDU101" s="392"/>
      <c r="KDV101" s="381"/>
      <c r="KED101" s="392"/>
      <c r="KEE101" s="381"/>
      <c r="KEM101" s="392"/>
      <c r="KEN101" s="381"/>
      <c r="KEV101" s="392"/>
      <c r="KEW101" s="381"/>
      <c r="KFE101" s="392"/>
      <c r="KFF101" s="381"/>
      <c r="KFN101" s="392"/>
      <c r="KFO101" s="381"/>
      <c r="KFW101" s="392"/>
      <c r="KFX101" s="381"/>
      <c r="KGF101" s="392"/>
      <c r="KGG101" s="381"/>
      <c r="KGO101" s="392"/>
      <c r="KGP101" s="381"/>
      <c r="KGX101" s="392"/>
      <c r="KGY101" s="381"/>
      <c r="KHG101" s="392"/>
      <c r="KHH101" s="381"/>
      <c r="KHP101" s="392"/>
      <c r="KHQ101" s="381"/>
      <c r="KHY101" s="392"/>
      <c r="KHZ101" s="381"/>
      <c r="KIH101" s="392"/>
      <c r="KII101" s="381"/>
      <c r="KIQ101" s="392"/>
      <c r="KIR101" s="381"/>
      <c r="KIZ101" s="392"/>
      <c r="KJA101" s="381"/>
      <c r="KJI101" s="392"/>
      <c r="KJJ101" s="381"/>
      <c r="KJR101" s="392"/>
      <c r="KJS101" s="381"/>
      <c r="KKA101" s="392"/>
      <c r="KKB101" s="381"/>
      <c r="KKJ101" s="392"/>
      <c r="KKK101" s="381"/>
      <c r="KKS101" s="392"/>
      <c r="KKT101" s="381"/>
      <c r="KLB101" s="392"/>
      <c r="KLC101" s="381"/>
      <c r="KLK101" s="392"/>
      <c r="KLL101" s="381"/>
      <c r="KLT101" s="392"/>
      <c r="KLU101" s="381"/>
      <c r="KMC101" s="392"/>
      <c r="KMD101" s="381"/>
      <c r="KML101" s="392"/>
      <c r="KMM101" s="381"/>
      <c r="KMU101" s="392"/>
      <c r="KMV101" s="381"/>
      <c r="KND101" s="392"/>
      <c r="KNE101" s="381"/>
      <c r="KNM101" s="392"/>
      <c r="KNN101" s="381"/>
      <c r="KNV101" s="392"/>
      <c r="KNW101" s="381"/>
      <c r="KOE101" s="392"/>
      <c r="KOF101" s="381"/>
      <c r="KON101" s="392"/>
      <c r="KOO101" s="381"/>
      <c r="KOW101" s="392"/>
      <c r="KOX101" s="381"/>
      <c r="KPF101" s="392"/>
      <c r="KPG101" s="381"/>
      <c r="KPO101" s="392"/>
      <c r="KPP101" s="381"/>
      <c r="KPX101" s="392"/>
      <c r="KPY101" s="381"/>
      <c r="KQG101" s="392"/>
      <c r="KQH101" s="381"/>
      <c r="KQP101" s="392"/>
      <c r="KQQ101" s="381"/>
      <c r="KQY101" s="392"/>
      <c r="KQZ101" s="381"/>
      <c r="KRH101" s="392"/>
      <c r="KRI101" s="381"/>
      <c r="KRQ101" s="392"/>
      <c r="KRR101" s="381"/>
      <c r="KRZ101" s="392"/>
      <c r="KSA101" s="381"/>
      <c r="KSI101" s="392"/>
      <c r="KSJ101" s="381"/>
      <c r="KSR101" s="392"/>
      <c r="KSS101" s="381"/>
      <c r="KTA101" s="392"/>
      <c r="KTB101" s="381"/>
      <c r="KTJ101" s="392"/>
      <c r="KTK101" s="381"/>
      <c r="KTS101" s="392"/>
      <c r="KTT101" s="381"/>
      <c r="KUB101" s="392"/>
      <c r="KUC101" s="381"/>
      <c r="KUK101" s="392"/>
      <c r="KUL101" s="381"/>
      <c r="KUT101" s="392"/>
      <c r="KUU101" s="381"/>
      <c r="KVC101" s="392"/>
      <c r="KVD101" s="381"/>
      <c r="KVL101" s="392"/>
      <c r="KVM101" s="381"/>
      <c r="KVU101" s="392"/>
      <c r="KVV101" s="381"/>
      <c r="KWD101" s="392"/>
      <c r="KWE101" s="381"/>
      <c r="KWM101" s="392"/>
      <c r="KWN101" s="381"/>
      <c r="KWV101" s="392"/>
      <c r="KWW101" s="381"/>
      <c r="KXE101" s="392"/>
      <c r="KXF101" s="381"/>
      <c r="KXN101" s="392"/>
      <c r="KXO101" s="381"/>
      <c r="KXW101" s="392"/>
      <c r="KXX101" s="381"/>
      <c r="KYF101" s="392"/>
      <c r="KYG101" s="381"/>
      <c r="KYO101" s="392"/>
      <c r="KYP101" s="381"/>
      <c r="KYX101" s="392"/>
      <c r="KYY101" s="381"/>
      <c r="KZG101" s="392"/>
      <c r="KZH101" s="381"/>
      <c r="KZP101" s="392"/>
      <c r="KZQ101" s="381"/>
      <c r="KZY101" s="392"/>
      <c r="KZZ101" s="381"/>
      <c r="LAH101" s="392"/>
      <c r="LAI101" s="381"/>
      <c r="LAQ101" s="392"/>
      <c r="LAR101" s="381"/>
      <c r="LAZ101" s="392"/>
      <c r="LBA101" s="381"/>
      <c r="LBI101" s="392"/>
      <c r="LBJ101" s="381"/>
      <c r="LBR101" s="392"/>
      <c r="LBS101" s="381"/>
      <c r="LCA101" s="392"/>
      <c r="LCB101" s="381"/>
      <c r="LCJ101" s="392"/>
      <c r="LCK101" s="381"/>
      <c r="LCS101" s="392"/>
      <c r="LCT101" s="381"/>
      <c r="LDB101" s="392"/>
      <c r="LDC101" s="381"/>
      <c r="LDK101" s="392"/>
      <c r="LDL101" s="381"/>
      <c r="LDT101" s="392"/>
      <c r="LDU101" s="381"/>
      <c r="LEC101" s="392"/>
      <c r="LED101" s="381"/>
      <c r="LEL101" s="392"/>
      <c r="LEM101" s="381"/>
      <c r="LEU101" s="392"/>
      <c r="LEV101" s="381"/>
      <c r="LFD101" s="392"/>
      <c r="LFE101" s="381"/>
      <c r="LFM101" s="392"/>
      <c r="LFN101" s="381"/>
      <c r="LFV101" s="392"/>
      <c r="LFW101" s="381"/>
      <c r="LGE101" s="392"/>
      <c r="LGF101" s="381"/>
      <c r="LGN101" s="392"/>
      <c r="LGO101" s="381"/>
      <c r="LGW101" s="392"/>
      <c r="LGX101" s="381"/>
      <c r="LHF101" s="392"/>
      <c r="LHG101" s="381"/>
      <c r="LHO101" s="392"/>
      <c r="LHP101" s="381"/>
      <c r="LHX101" s="392"/>
      <c r="LHY101" s="381"/>
      <c r="LIG101" s="392"/>
      <c r="LIH101" s="381"/>
      <c r="LIP101" s="392"/>
      <c r="LIQ101" s="381"/>
      <c r="LIY101" s="392"/>
      <c r="LIZ101" s="381"/>
      <c r="LJH101" s="392"/>
      <c r="LJI101" s="381"/>
      <c r="LJQ101" s="392"/>
      <c r="LJR101" s="381"/>
      <c r="LJZ101" s="392"/>
      <c r="LKA101" s="381"/>
      <c r="LKI101" s="392"/>
      <c r="LKJ101" s="381"/>
      <c r="LKR101" s="392"/>
      <c r="LKS101" s="381"/>
      <c r="LLA101" s="392"/>
      <c r="LLB101" s="381"/>
      <c r="LLJ101" s="392"/>
      <c r="LLK101" s="381"/>
      <c r="LLS101" s="392"/>
      <c r="LLT101" s="381"/>
      <c r="LMB101" s="392"/>
      <c r="LMC101" s="381"/>
      <c r="LMK101" s="392"/>
      <c r="LML101" s="381"/>
      <c r="LMT101" s="392"/>
      <c r="LMU101" s="381"/>
      <c r="LNC101" s="392"/>
      <c r="LND101" s="381"/>
      <c r="LNL101" s="392"/>
      <c r="LNM101" s="381"/>
      <c r="LNU101" s="392"/>
      <c r="LNV101" s="381"/>
      <c r="LOD101" s="392"/>
      <c r="LOE101" s="381"/>
      <c r="LOM101" s="392"/>
      <c r="LON101" s="381"/>
      <c r="LOV101" s="392"/>
      <c r="LOW101" s="381"/>
      <c r="LPE101" s="392"/>
      <c r="LPF101" s="381"/>
      <c r="LPN101" s="392"/>
      <c r="LPO101" s="381"/>
      <c r="LPW101" s="392"/>
      <c r="LPX101" s="381"/>
      <c r="LQF101" s="392"/>
      <c r="LQG101" s="381"/>
      <c r="LQO101" s="392"/>
      <c r="LQP101" s="381"/>
      <c r="LQX101" s="392"/>
      <c r="LQY101" s="381"/>
      <c r="LRG101" s="392"/>
      <c r="LRH101" s="381"/>
      <c r="LRP101" s="392"/>
      <c r="LRQ101" s="381"/>
      <c r="LRY101" s="392"/>
      <c r="LRZ101" s="381"/>
      <c r="LSH101" s="392"/>
      <c r="LSI101" s="381"/>
      <c r="LSQ101" s="392"/>
      <c r="LSR101" s="381"/>
      <c r="LSZ101" s="392"/>
      <c r="LTA101" s="381"/>
      <c r="LTI101" s="392"/>
      <c r="LTJ101" s="381"/>
      <c r="LTR101" s="392"/>
      <c r="LTS101" s="381"/>
      <c r="LUA101" s="392"/>
      <c r="LUB101" s="381"/>
      <c r="LUJ101" s="392"/>
      <c r="LUK101" s="381"/>
      <c r="LUS101" s="392"/>
      <c r="LUT101" s="381"/>
      <c r="LVB101" s="392"/>
      <c r="LVC101" s="381"/>
      <c r="LVK101" s="392"/>
      <c r="LVL101" s="381"/>
      <c r="LVT101" s="392"/>
      <c r="LVU101" s="381"/>
      <c r="LWC101" s="392"/>
      <c r="LWD101" s="381"/>
      <c r="LWL101" s="392"/>
      <c r="LWM101" s="381"/>
      <c r="LWU101" s="392"/>
      <c r="LWV101" s="381"/>
      <c r="LXD101" s="392"/>
      <c r="LXE101" s="381"/>
      <c r="LXM101" s="392"/>
      <c r="LXN101" s="381"/>
      <c r="LXV101" s="392"/>
      <c r="LXW101" s="381"/>
      <c r="LYE101" s="392"/>
      <c r="LYF101" s="381"/>
      <c r="LYN101" s="392"/>
      <c r="LYO101" s="381"/>
      <c r="LYW101" s="392"/>
      <c r="LYX101" s="381"/>
      <c r="LZF101" s="392"/>
      <c r="LZG101" s="381"/>
      <c r="LZO101" s="392"/>
      <c r="LZP101" s="381"/>
      <c r="LZX101" s="392"/>
      <c r="LZY101" s="381"/>
      <c r="MAG101" s="392"/>
      <c r="MAH101" s="381"/>
      <c r="MAP101" s="392"/>
      <c r="MAQ101" s="381"/>
      <c r="MAY101" s="392"/>
      <c r="MAZ101" s="381"/>
      <c r="MBH101" s="392"/>
      <c r="MBI101" s="381"/>
      <c r="MBQ101" s="392"/>
      <c r="MBR101" s="381"/>
      <c r="MBZ101" s="392"/>
      <c r="MCA101" s="381"/>
      <c r="MCI101" s="392"/>
      <c r="MCJ101" s="381"/>
      <c r="MCR101" s="392"/>
      <c r="MCS101" s="381"/>
      <c r="MDA101" s="392"/>
      <c r="MDB101" s="381"/>
      <c r="MDJ101" s="392"/>
      <c r="MDK101" s="381"/>
      <c r="MDS101" s="392"/>
      <c r="MDT101" s="381"/>
      <c r="MEB101" s="392"/>
      <c r="MEC101" s="381"/>
      <c r="MEK101" s="392"/>
      <c r="MEL101" s="381"/>
      <c r="MET101" s="392"/>
      <c r="MEU101" s="381"/>
      <c r="MFC101" s="392"/>
      <c r="MFD101" s="381"/>
      <c r="MFL101" s="392"/>
      <c r="MFM101" s="381"/>
      <c r="MFU101" s="392"/>
      <c r="MFV101" s="381"/>
      <c r="MGD101" s="392"/>
      <c r="MGE101" s="381"/>
      <c r="MGM101" s="392"/>
      <c r="MGN101" s="381"/>
      <c r="MGV101" s="392"/>
      <c r="MGW101" s="381"/>
      <c r="MHE101" s="392"/>
      <c r="MHF101" s="381"/>
      <c r="MHN101" s="392"/>
      <c r="MHO101" s="381"/>
      <c r="MHW101" s="392"/>
      <c r="MHX101" s="381"/>
      <c r="MIF101" s="392"/>
      <c r="MIG101" s="381"/>
      <c r="MIO101" s="392"/>
      <c r="MIP101" s="381"/>
      <c r="MIX101" s="392"/>
      <c r="MIY101" s="381"/>
      <c r="MJG101" s="392"/>
      <c r="MJH101" s="381"/>
      <c r="MJP101" s="392"/>
      <c r="MJQ101" s="381"/>
      <c r="MJY101" s="392"/>
      <c r="MJZ101" s="381"/>
      <c r="MKH101" s="392"/>
      <c r="MKI101" s="381"/>
      <c r="MKQ101" s="392"/>
      <c r="MKR101" s="381"/>
      <c r="MKZ101" s="392"/>
      <c r="MLA101" s="381"/>
      <c r="MLI101" s="392"/>
      <c r="MLJ101" s="381"/>
      <c r="MLR101" s="392"/>
      <c r="MLS101" s="381"/>
      <c r="MMA101" s="392"/>
      <c r="MMB101" s="381"/>
      <c r="MMJ101" s="392"/>
      <c r="MMK101" s="381"/>
      <c r="MMS101" s="392"/>
      <c r="MMT101" s="381"/>
      <c r="MNB101" s="392"/>
      <c r="MNC101" s="381"/>
      <c r="MNK101" s="392"/>
      <c r="MNL101" s="381"/>
      <c r="MNT101" s="392"/>
      <c r="MNU101" s="381"/>
      <c r="MOC101" s="392"/>
      <c r="MOD101" s="381"/>
      <c r="MOL101" s="392"/>
      <c r="MOM101" s="381"/>
      <c r="MOU101" s="392"/>
      <c r="MOV101" s="381"/>
      <c r="MPD101" s="392"/>
      <c r="MPE101" s="381"/>
      <c r="MPM101" s="392"/>
      <c r="MPN101" s="381"/>
      <c r="MPV101" s="392"/>
      <c r="MPW101" s="381"/>
      <c r="MQE101" s="392"/>
      <c r="MQF101" s="381"/>
      <c r="MQN101" s="392"/>
      <c r="MQO101" s="381"/>
      <c r="MQW101" s="392"/>
      <c r="MQX101" s="381"/>
      <c r="MRF101" s="392"/>
      <c r="MRG101" s="381"/>
      <c r="MRO101" s="392"/>
      <c r="MRP101" s="381"/>
      <c r="MRX101" s="392"/>
      <c r="MRY101" s="381"/>
      <c r="MSG101" s="392"/>
      <c r="MSH101" s="381"/>
      <c r="MSP101" s="392"/>
      <c r="MSQ101" s="381"/>
      <c r="MSY101" s="392"/>
      <c r="MSZ101" s="381"/>
      <c r="MTH101" s="392"/>
      <c r="MTI101" s="381"/>
      <c r="MTQ101" s="392"/>
      <c r="MTR101" s="381"/>
      <c r="MTZ101" s="392"/>
      <c r="MUA101" s="381"/>
      <c r="MUI101" s="392"/>
      <c r="MUJ101" s="381"/>
      <c r="MUR101" s="392"/>
      <c r="MUS101" s="381"/>
      <c r="MVA101" s="392"/>
      <c r="MVB101" s="381"/>
      <c r="MVJ101" s="392"/>
      <c r="MVK101" s="381"/>
      <c r="MVS101" s="392"/>
      <c r="MVT101" s="381"/>
      <c r="MWB101" s="392"/>
      <c r="MWC101" s="381"/>
      <c r="MWK101" s="392"/>
      <c r="MWL101" s="381"/>
      <c r="MWT101" s="392"/>
      <c r="MWU101" s="381"/>
      <c r="MXC101" s="392"/>
      <c r="MXD101" s="381"/>
      <c r="MXL101" s="392"/>
      <c r="MXM101" s="381"/>
      <c r="MXU101" s="392"/>
      <c r="MXV101" s="381"/>
      <c r="MYD101" s="392"/>
      <c r="MYE101" s="381"/>
      <c r="MYM101" s="392"/>
      <c r="MYN101" s="381"/>
      <c r="MYV101" s="392"/>
      <c r="MYW101" s="381"/>
      <c r="MZE101" s="392"/>
      <c r="MZF101" s="381"/>
      <c r="MZN101" s="392"/>
      <c r="MZO101" s="381"/>
      <c r="MZW101" s="392"/>
      <c r="MZX101" s="381"/>
      <c r="NAF101" s="392"/>
      <c r="NAG101" s="381"/>
      <c r="NAO101" s="392"/>
      <c r="NAP101" s="381"/>
      <c r="NAX101" s="392"/>
      <c r="NAY101" s="381"/>
      <c r="NBG101" s="392"/>
      <c r="NBH101" s="381"/>
      <c r="NBP101" s="392"/>
      <c r="NBQ101" s="381"/>
      <c r="NBY101" s="392"/>
      <c r="NBZ101" s="381"/>
      <c r="NCH101" s="392"/>
      <c r="NCI101" s="381"/>
      <c r="NCQ101" s="392"/>
      <c r="NCR101" s="381"/>
      <c r="NCZ101" s="392"/>
      <c r="NDA101" s="381"/>
      <c r="NDI101" s="392"/>
      <c r="NDJ101" s="381"/>
      <c r="NDR101" s="392"/>
      <c r="NDS101" s="381"/>
      <c r="NEA101" s="392"/>
      <c r="NEB101" s="381"/>
      <c r="NEJ101" s="392"/>
      <c r="NEK101" s="381"/>
      <c r="NES101" s="392"/>
      <c r="NET101" s="381"/>
      <c r="NFB101" s="392"/>
      <c r="NFC101" s="381"/>
      <c r="NFK101" s="392"/>
      <c r="NFL101" s="381"/>
      <c r="NFT101" s="392"/>
      <c r="NFU101" s="381"/>
      <c r="NGC101" s="392"/>
      <c r="NGD101" s="381"/>
      <c r="NGL101" s="392"/>
      <c r="NGM101" s="381"/>
      <c r="NGU101" s="392"/>
      <c r="NGV101" s="381"/>
      <c r="NHD101" s="392"/>
      <c r="NHE101" s="381"/>
      <c r="NHM101" s="392"/>
      <c r="NHN101" s="381"/>
      <c r="NHV101" s="392"/>
      <c r="NHW101" s="381"/>
      <c r="NIE101" s="392"/>
      <c r="NIF101" s="381"/>
      <c r="NIN101" s="392"/>
      <c r="NIO101" s="381"/>
      <c r="NIW101" s="392"/>
      <c r="NIX101" s="381"/>
      <c r="NJF101" s="392"/>
      <c r="NJG101" s="381"/>
      <c r="NJO101" s="392"/>
      <c r="NJP101" s="381"/>
      <c r="NJX101" s="392"/>
      <c r="NJY101" s="381"/>
      <c r="NKG101" s="392"/>
      <c r="NKH101" s="381"/>
      <c r="NKP101" s="392"/>
      <c r="NKQ101" s="381"/>
      <c r="NKY101" s="392"/>
      <c r="NKZ101" s="381"/>
      <c r="NLH101" s="392"/>
      <c r="NLI101" s="381"/>
      <c r="NLQ101" s="392"/>
      <c r="NLR101" s="381"/>
      <c r="NLZ101" s="392"/>
      <c r="NMA101" s="381"/>
      <c r="NMI101" s="392"/>
      <c r="NMJ101" s="381"/>
      <c r="NMR101" s="392"/>
      <c r="NMS101" s="381"/>
      <c r="NNA101" s="392"/>
      <c r="NNB101" s="381"/>
      <c r="NNJ101" s="392"/>
      <c r="NNK101" s="381"/>
      <c r="NNS101" s="392"/>
      <c r="NNT101" s="381"/>
      <c r="NOB101" s="392"/>
      <c r="NOC101" s="381"/>
      <c r="NOK101" s="392"/>
      <c r="NOL101" s="381"/>
      <c r="NOT101" s="392"/>
      <c r="NOU101" s="381"/>
      <c r="NPC101" s="392"/>
      <c r="NPD101" s="381"/>
      <c r="NPL101" s="392"/>
      <c r="NPM101" s="381"/>
      <c r="NPU101" s="392"/>
      <c r="NPV101" s="381"/>
      <c r="NQD101" s="392"/>
      <c r="NQE101" s="381"/>
      <c r="NQM101" s="392"/>
      <c r="NQN101" s="381"/>
      <c r="NQV101" s="392"/>
      <c r="NQW101" s="381"/>
      <c r="NRE101" s="392"/>
      <c r="NRF101" s="381"/>
      <c r="NRN101" s="392"/>
      <c r="NRO101" s="381"/>
      <c r="NRW101" s="392"/>
      <c r="NRX101" s="381"/>
      <c r="NSF101" s="392"/>
      <c r="NSG101" s="381"/>
      <c r="NSO101" s="392"/>
      <c r="NSP101" s="381"/>
      <c r="NSX101" s="392"/>
      <c r="NSY101" s="381"/>
      <c r="NTG101" s="392"/>
      <c r="NTH101" s="381"/>
      <c r="NTP101" s="392"/>
      <c r="NTQ101" s="381"/>
      <c r="NTY101" s="392"/>
      <c r="NTZ101" s="381"/>
      <c r="NUH101" s="392"/>
      <c r="NUI101" s="381"/>
      <c r="NUQ101" s="392"/>
      <c r="NUR101" s="381"/>
      <c r="NUZ101" s="392"/>
      <c r="NVA101" s="381"/>
      <c r="NVI101" s="392"/>
      <c r="NVJ101" s="381"/>
      <c r="NVR101" s="392"/>
      <c r="NVS101" s="381"/>
      <c r="NWA101" s="392"/>
      <c r="NWB101" s="381"/>
      <c r="NWJ101" s="392"/>
      <c r="NWK101" s="381"/>
      <c r="NWS101" s="392"/>
      <c r="NWT101" s="381"/>
      <c r="NXB101" s="392"/>
      <c r="NXC101" s="381"/>
      <c r="NXK101" s="392"/>
      <c r="NXL101" s="381"/>
      <c r="NXT101" s="392"/>
      <c r="NXU101" s="381"/>
      <c r="NYC101" s="392"/>
      <c r="NYD101" s="381"/>
      <c r="NYL101" s="392"/>
      <c r="NYM101" s="381"/>
      <c r="NYU101" s="392"/>
      <c r="NYV101" s="381"/>
      <c r="NZD101" s="392"/>
      <c r="NZE101" s="381"/>
      <c r="NZM101" s="392"/>
      <c r="NZN101" s="381"/>
      <c r="NZV101" s="392"/>
      <c r="NZW101" s="381"/>
      <c r="OAE101" s="392"/>
      <c r="OAF101" s="381"/>
      <c r="OAN101" s="392"/>
      <c r="OAO101" s="381"/>
      <c r="OAW101" s="392"/>
      <c r="OAX101" s="381"/>
      <c r="OBF101" s="392"/>
      <c r="OBG101" s="381"/>
      <c r="OBO101" s="392"/>
      <c r="OBP101" s="381"/>
      <c r="OBX101" s="392"/>
      <c r="OBY101" s="381"/>
      <c r="OCG101" s="392"/>
      <c r="OCH101" s="381"/>
      <c r="OCP101" s="392"/>
      <c r="OCQ101" s="381"/>
      <c r="OCY101" s="392"/>
      <c r="OCZ101" s="381"/>
      <c r="ODH101" s="392"/>
      <c r="ODI101" s="381"/>
      <c r="ODQ101" s="392"/>
      <c r="ODR101" s="381"/>
      <c r="ODZ101" s="392"/>
      <c r="OEA101" s="381"/>
      <c r="OEI101" s="392"/>
      <c r="OEJ101" s="381"/>
      <c r="OER101" s="392"/>
      <c r="OES101" s="381"/>
      <c r="OFA101" s="392"/>
      <c r="OFB101" s="381"/>
      <c r="OFJ101" s="392"/>
      <c r="OFK101" s="381"/>
      <c r="OFS101" s="392"/>
      <c r="OFT101" s="381"/>
      <c r="OGB101" s="392"/>
      <c r="OGC101" s="381"/>
      <c r="OGK101" s="392"/>
      <c r="OGL101" s="381"/>
      <c r="OGT101" s="392"/>
      <c r="OGU101" s="381"/>
      <c r="OHC101" s="392"/>
      <c r="OHD101" s="381"/>
      <c r="OHL101" s="392"/>
      <c r="OHM101" s="381"/>
      <c r="OHU101" s="392"/>
      <c r="OHV101" s="381"/>
      <c r="OID101" s="392"/>
      <c r="OIE101" s="381"/>
      <c r="OIM101" s="392"/>
      <c r="OIN101" s="381"/>
      <c r="OIV101" s="392"/>
      <c r="OIW101" s="381"/>
      <c r="OJE101" s="392"/>
      <c r="OJF101" s="381"/>
      <c r="OJN101" s="392"/>
      <c r="OJO101" s="381"/>
      <c r="OJW101" s="392"/>
      <c r="OJX101" s="381"/>
      <c r="OKF101" s="392"/>
      <c r="OKG101" s="381"/>
      <c r="OKO101" s="392"/>
      <c r="OKP101" s="381"/>
      <c r="OKX101" s="392"/>
      <c r="OKY101" s="381"/>
      <c r="OLG101" s="392"/>
      <c r="OLH101" s="381"/>
      <c r="OLP101" s="392"/>
      <c r="OLQ101" s="381"/>
      <c r="OLY101" s="392"/>
      <c r="OLZ101" s="381"/>
      <c r="OMH101" s="392"/>
      <c r="OMI101" s="381"/>
      <c r="OMQ101" s="392"/>
      <c r="OMR101" s="381"/>
      <c r="OMZ101" s="392"/>
      <c r="ONA101" s="381"/>
      <c r="ONI101" s="392"/>
      <c r="ONJ101" s="381"/>
      <c r="ONR101" s="392"/>
      <c r="ONS101" s="381"/>
      <c r="OOA101" s="392"/>
      <c r="OOB101" s="381"/>
      <c r="OOJ101" s="392"/>
      <c r="OOK101" s="381"/>
      <c r="OOS101" s="392"/>
      <c r="OOT101" s="381"/>
      <c r="OPB101" s="392"/>
      <c r="OPC101" s="381"/>
      <c r="OPK101" s="392"/>
      <c r="OPL101" s="381"/>
      <c r="OPT101" s="392"/>
      <c r="OPU101" s="381"/>
      <c r="OQC101" s="392"/>
      <c r="OQD101" s="381"/>
      <c r="OQL101" s="392"/>
      <c r="OQM101" s="381"/>
      <c r="OQU101" s="392"/>
      <c r="OQV101" s="381"/>
      <c r="ORD101" s="392"/>
      <c r="ORE101" s="381"/>
      <c r="ORM101" s="392"/>
      <c r="ORN101" s="381"/>
      <c r="ORV101" s="392"/>
      <c r="ORW101" s="381"/>
      <c r="OSE101" s="392"/>
      <c r="OSF101" s="381"/>
      <c r="OSN101" s="392"/>
      <c r="OSO101" s="381"/>
      <c r="OSW101" s="392"/>
      <c r="OSX101" s="381"/>
      <c r="OTF101" s="392"/>
      <c r="OTG101" s="381"/>
      <c r="OTO101" s="392"/>
      <c r="OTP101" s="381"/>
      <c r="OTX101" s="392"/>
      <c r="OTY101" s="381"/>
      <c r="OUG101" s="392"/>
      <c r="OUH101" s="381"/>
      <c r="OUP101" s="392"/>
      <c r="OUQ101" s="381"/>
      <c r="OUY101" s="392"/>
      <c r="OUZ101" s="381"/>
      <c r="OVH101" s="392"/>
      <c r="OVI101" s="381"/>
      <c r="OVQ101" s="392"/>
      <c r="OVR101" s="381"/>
      <c r="OVZ101" s="392"/>
      <c r="OWA101" s="381"/>
      <c r="OWI101" s="392"/>
      <c r="OWJ101" s="381"/>
      <c r="OWR101" s="392"/>
      <c r="OWS101" s="381"/>
      <c r="OXA101" s="392"/>
      <c r="OXB101" s="381"/>
      <c r="OXJ101" s="392"/>
      <c r="OXK101" s="381"/>
      <c r="OXS101" s="392"/>
      <c r="OXT101" s="381"/>
      <c r="OYB101" s="392"/>
      <c r="OYC101" s="381"/>
      <c r="OYK101" s="392"/>
      <c r="OYL101" s="381"/>
      <c r="OYT101" s="392"/>
      <c r="OYU101" s="381"/>
      <c r="OZC101" s="392"/>
      <c r="OZD101" s="381"/>
      <c r="OZL101" s="392"/>
      <c r="OZM101" s="381"/>
      <c r="OZU101" s="392"/>
      <c r="OZV101" s="381"/>
      <c r="PAD101" s="392"/>
      <c r="PAE101" s="381"/>
      <c r="PAM101" s="392"/>
      <c r="PAN101" s="381"/>
      <c r="PAV101" s="392"/>
      <c r="PAW101" s="381"/>
      <c r="PBE101" s="392"/>
      <c r="PBF101" s="381"/>
      <c r="PBN101" s="392"/>
      <c r="PBO101" s="381"/>
      <c r="PBW101" s="392"/>
      <c r="PBX101" s="381"/>
      <c r="PCF101" s="392"/>
      <c r="PCG101" s="381"/>
      <c r="PCO101" s="392"/>
      <c r="PCP101" s="381"/>
      <c r="PCX101" s="392"/>
      <c r="PCY101" s="381"/>
      <c r="PDG101" s="392"/>
      <c r="PDH101" s="381"/>
      <c r="PDP101" s="392"/>
      <c r="PDQ101" s="381"/>
      <c r="PDY101" s="392"/>
      <c r="PDZ101" s="381"/>
      <c r="PEH101" s="392"/>
      <c r="PEI101" s="381"/>
      <c r="PEQ101" s="392"/>
      <c r="PER101" s="381"/>
      <c r="PEZ101" s="392"/>
      <c r="PFA101" s="381"/>
      <c r="PFI101" s="392"/>
      <c r="PFJ101" s="381"/>
      <c r="PFR101" s="392"/>
      <c r="PFS101" s="381"/>
      <c r="PGA101" s="392"/>
      <c r="PGB101" s="381"/>
      <c r="PGJ101" s="392"/>
      <c r="PGK101" s="381"/>
      <c r="PGS101" s="392"/>
      <c r="PGT101" s="381"/>
      <c r="PHB101" s="392"/>
      <c r="PHC101" s="381"/>
      <c r="PHK101" s="392"/>
      <c r="PHL101" s="381"/>
      <c r="PHT101" s="392"/>
      <c r="PHU101" s="381"/>
      <c r="PIC101" s="392"/>
      <c r="PID101" s="381"/>
      <c r="PIL101" s="392"/>
      <c r="PIM101" s="381"/>
      <c r="PIU101" s="392"/>
      <c r="PIV101" s="381"/>
      <c r="PJD101" s="392"/>
      <c r="PJE101" s="381"/>
      <c r="PJM101" s="392"/>
      <c r="PJN101" s="381"/>
      <c r="PJV101" s="392"/>
      <c r="PJW101" s="381"/>
      <c r="PKE101" s="392"/>
      <c r="PKF101" s="381"/>
      <c r="PKN101" s="392"/>
      <c r="PKO101" s="381"/>
      <c r="PKW101" s="392"/>
      <c r="PKX101" s="381"/>
      <c r="PLF101" s="392"/>
      <c r="PLG101" s="381"/>
      <c r="PLO101" s="392"/>
      <c r="PLP101" s="381"/>
      <c r="PLX101" s="392"/>
      <c r="PLY101" s="381"/>
      <c r="PMG101" s="392"/>
      <c r="PMH101" s="381"/>
      <c r="PMP101" s="392"/>
      <c r="PMQ101" s="381"/>
      <c r="PMY101" s="392"/>
      <c r="PMZ101" s="381"/>
      <c r="PNH101" s="392"/>
      <c r="PNI101" s="381"/>
      <c r="PNQ101" s="392"/>
      <c r="PNR101" s="381"/>
      <c r="PNZ101" s="392"/>
      <c r="POA101" s="381"/>
      <c r="POI101" s="392"/>
      <c r="POJ101" s="381"/>
      <c r="POR101" s="392"/>
      <c r="POS101" s="381"/>
      <c r="PPA101" s="392"/>
      <c r="PPB101" s="381"/>
      <c r="PPJ101" s="392"/>
      <c r="PPK101" s="381"/>
      <c r="PPS101" s="392"/>
      <c r="PPT101" s="381"/>
      <c r="PQB101" s="392"/>
      <c r="PQC101" s="381"/>
      <c r="PQK101" s="392"/>
      <c r="PQL101" s="381"/>
      <c r="PQT101" s="392"/>
      <c r="PQU101" s="381"/>
      <c r="PRC101" s="392"/>
      <c r="PRD101" s="381"/>
      <c r="PRL101" s="392"/>
      <c r="PRM101" s="381"/>
      <c r="PRU101" s="392"/>
      <c r="PRV101" s="381"/>
      <c r="PSD101" s="392"/>
      <c r="PSE101" s="381"/>
      <c r="PSM101" s="392"/>
      <c r="PSN101" s="381"/>
      <c r="PSV101" s="392"/>
      <c r="PSW101" s="381"/>
      <c r="PTE101" s="392"/>
      <c r="PTF101" s="381"/>
      <c r="PTN101" s="392"/>
      <c r="PTO101" s="381"/>
      <c r="PTW101" s="392"/>
      <c r="PTX101" s="381"/>
      <c r="PUF101" s="392"/>
      <c r="PUG101" s="381"/>
      <c r="PUO101" s="392"/>
      <c r="PUP101" s="381"/>
      <c r="PUX101" s="392"/>
      <c r="PUY101" s="381"/>
      <c r="PVG101" s="392"/>
      <c r="PVH101" s="381"/>
      <c r="PVP101" s="392"/>
      <c r="PVQ101" s="381"/>
      <c r="PVY101" s="392"/>
      <c r="PVZ101" s="381"/>
      <c r="PWH101" s="392"/>
      <c r="PWI101" s="381"/>
      <c r="PWQ101" s="392"/>
      <c r="PWR101" s="381"/>
      <c r="PWZ101" s="392"/>
      <c r="PXA101" s="381"/>
      <c r="PXI101" s="392"/>
      <c r="PXJ101" s="381"/>
      <c r="PXR101" s="392"/>
      <c r="PXS101" s="381"/>
      <c r="PYA101" s="392"/>
      <c r="PYB101" s="381"/>
      <c r="PYJ101" s="392"/>
      <c r="PYK101" s="381"/>
      <c r="PYS101" s="392"/>
      <c r="PYT101" s="381"/>
      <c r="PZB101" s="392"/>
      <c r="PZC101" s="381"/>
      <c r="PZK101" s="392"/>
      <c r="PZL101" s="381"/>
      <c r="PZT101" s="392"/>
      <c r="PZU101" s="381"/>
      <c r="QAC101" s="392"/>
      <c r="QAD101" s="381"/>
      <c r="QAL101" s="392"/>
      <c r="QAM101" s="381"/>
      <c r="QAU101" s="392"/>
      <c r="QAV101" s="381"/>
      <c r="QBD101" s="392"/>
      <c r="QBE101" s="381"/>
      <c r="QBM101" s="392"/>
      <c r="QBN101" s="381"/>
      <c r="QBV101" s="392"/>
      <c r="QBW101" s="381"/>
      <c r="QCE101" s="392"/>
      <c r="QCF101" s="381"/>
      <c r="QCN101" s="392"/>
      <c r="QCO101" s="381"/>
      <c r="QCW101" s="392"/>
      <c r="QCX101" s="381"/>
      <c r="QDF101" s="392"/>
      <c r="QDG101" s="381"/>
      <c r="QDO101" s="392"/>
      <c r="QDP101" s="381"/>
      <c r="QDX101" s="392"/>
      <c r="QDY101" s="381"/>
      <c r="QEG101" s="392"/>
      <c r="QEH101" s="381"/>
      <c r="QEP101" s="392"/>
      <c r="QEQ101" s="381"/>
      <c r="QEY101" s="392"/>
      <c r="QEZ101" s="381"/>
      <c r="QFH101" s="392"/>
      <c r="QFI101" s="381"/>
      <c r="QFQ101" s="392"/>
      <c r="QFR101" s="381"/>
      <c r="QFZ101" s="392"/>
      <c r="QGA101" s="381"/>
      <c r="QGI101" s="392"/>
      <c r="QGJ101" s="381"/>
      <c r="QGR101" s="392"/>
      <c r="QGS101" s="381"/>
      <c r="QHA101" s="392"/>
      <c r="QHB101" s="381"/>
      <c r="QHJ101" s="392"/>
      <c r="QHK101" s="381"/>
      <c r="QHS101" s="392"/>
      <c r="QHT101" s="381"/>
      <c r="QIB101" s="392"/>
      <c r="QIC101" s="381"/>
      <c r="QIK101" s="392"/>
      <c r="QIL101" s="381"/>
      <c r="QIT101" s="392"/>
      <c r="QIU101" s="381"/>
      <c r="QJC101" s="392"/>
      <c r="QJD101" s="381"/>
      <c r="QJL101" s="392"/>
      <c r="QJM101" s="381"/>
      <c r="QJU101" s="392"/>
      <c r="QJV101" s="381"/>
      <c r="QKD101" s="392"/>
      <c r="QKE101" s="381"/>
      <c r="QKM101" s="392"/>
      <c r="QKN101" s="381"/>
      <c r="QKV101" s="392"/>
      <c r="QKW101" s="381"/>
      <c r="QLE101" s="392"/>
      <c r="QLF101" s="381"/>
      <c r="QLN101" s="392"/>
      <c r="QLO101" s="381"/>
      <c r="QLW101" s="392"/>
      <c r="QLX101" s="381"/>
      <c r="QMF101" s="392"/>
      <c r="QMG101" s="381"/>
      <c r="QMO101" s="392"/>
      <c r="QMP101" s="381"/>
      <c r="QMX101" s="392"/>
      <c r="QMY101" s="381"/>
      <c r="QNG101" s="392"/>
      <c r="QNH101" s="381"/>
      <c r="QNP101" s="392"/>
      <c r="QNQ101" s="381"/>
      <c r="QNY101" s="392"/>
      <c r="QNZ101" s="381"/>
      <c r="QOH101" s="392"/>
      <c r="QOI101" s="381"/>
      <c r="QOQ101" s="392"/>
      <c r="QOR101" s="381"/>
      <c r="QOZ101" s="392"/>
      <c r="QPA101" s="381"/>
      <c r="QPI101" s="392"/>
      <c r="QPJ101" s="381"/>
      <c r="QPR101" s="392"/>
      <c r="QPS101" s="381"/>
      <c r="QQA101" s="392"/>
      <c r="QQB101" s="381"/>
      <c r="QQJ101" s="392"/>
      <c r="QQK101" s="381"/>
      <c r="QQS101" s="392"/>
      <c r="QQT101" s="381"/>
      <c r="QRB101" s="392"/>
      <c r="QRC101" s="381"/>
      <c r="QRK101" s="392"/>
      <c r="QRL101" s="381"/>
      <c r="QRT101" s="392"/>
      <c r="QRU101" s="381"/>
      <c r="QSC101" s="392"/>
      <c r="QSD101" s="381"/>
      <c r="QSL101" s="392"/>
      <c r="QSM101" s="381"/>
      <c r="QSU101" s="392"/>
      <c r="QSV101" s="381"/>
      <c r="QTD101" s="392"/>
      <c r="QTE101" s="381"/>
      <c r="QTM101" s="392"/>
      <c r="QTN101" s="381"/>
      <c r="QTV101" s="392"/>
      <c r="QTW101" s="381"/>
      <c r="QUE101" s="392"/>
      <c r="QUF101" s="381"/>
      <c r="QUN101" s="392"/>
      <c r="QUO101" s="381"/>
      <c r="QUW101" s="392"/>
      <c r="QUX101" s="381"/>
      <c r="QVF101" s="392"/>
      <c r="QVG101" s="381"/>
      <c r="QVO101" s="392"/>
      <c r="QVP101" s="381"/>
      <c r="QVX101" s="392"/>
      <c r="QVY101" s="381"/>
      <c r="QWG101" s="392"/>
      <c r="QWH101" s="381"/>
      <c r="QWP101" s="392"/>
      <c r="QWQ101" s="381"/>
      <c r="QWY101" s="392"/>
      <c r="QWZ101" s="381"/>
      <c r="QXH101" s="392"/>
      <c r="QXI101" s="381"/>
      <c r="QXQ101" s="392"/>
      <c r="QXR101" s="381"/>
      <c r="QXZ101" s="392"/>
      <c r="QYA101" s="381"/>
      <c r="QYI101" s="392"/>
      <c r="QYJ101" s="381"/>
      <c r="QYR101" s="392"/>
      <c r="QYS101" s="381"/>
      <c r="QZA101" s="392"/>
      <c r="QZB101" s="381"/>
      <c r="QZJ101" s="392"/>
      <c r="QZK101" s="381"/>
      <c r="QZS101" s="392"/>
      <c r="QZT101" s="381"/>
      <c r="RAB101" s="392"/>
      <c r="RAC101" s="381"/>
      <c r="RAK101" s="392"/>
      <c r="RAL101" s="381"/>
      <c r="RAT101" s="392"/>
      <c r="RAU101" s="381"/>
      <c r="RBC101" s="392"/>
      <c r="RBD101" s="381"/>
      <c r="RBL101" s="392"/>
      <c r="RBM101" s="381"/>
      <c r="RBU101" s="392"/>
      <c r="RBV101" s="381"/>
      <c r="RCD101" s="392"/>
      <c r="RCE101" s="381"/>
      <c r="RCM101" s="392"/>
      <c r="RCN101" s="381"/>
      <c r="RCV101" s="392"/>
      <c r="RCW101" s="381"/>
      <c r="RDE101" s="392"/>
      <c r="RDF101" s="381"/>
      <c r="RDN101" s="392"/>
      <c r="RDO101" s="381"/>
      <c r="RDW101" s="392"/>
      <c r="RDX101" s="381"/>
      <c r="REF101" s="392"/>
      <c r="REG101" s="381"/>
      <c r="REO101" s="392"/>
      <c r="REP101" s="381"/>
      <c r="REX101" s="392"/>
      <c r="REY101" s="381"/>
      <c r="RFG101" s="392"/>
      <c r="RFH101" s="381"/>
      <c r="RFP101" s="392"/>
      <c r="RFQ101" s="381"/>
      <c r="RFY101" s="392"/>
      <c r="RFZ101" s="381"/>
      <c r="RGH101" s="392"/>
      <c r="RGI101" s="381"/>
      <c r="RGQ101" s="392"/>
      <c r="RGR101" s="381"/>
      <c r="RGZ101" s="392"/>
      <c r="RHA101" s="381"/>
      <c r="RHI101" s="392"/>
      <c r="RHJ101" s="381"/>
      <c r="RHR101" s="392"/>
      <c r="RHS101" s="381"/>
      <c r="RIA101" s="392"/>
      <c r="RIB101" s="381"/>
      <c r="RIJ101" s="392"/>
      <c r="RIK101" s="381"/>
      <c r="RIS101" s="392"/>
      <c r="RIT101" s="381"/>
      <c r="RJB101" s="392"/>
      <c r="RJC101" s="381"/>
      <c r="RJK101" s="392"/>
      <c r="RJL101" s="381"/>
      <c r="RJT101" s="392"/>
      <c r="RJU101" s="381"/>
      <c r="RKC101" s="392"/>
      <c r="RKD101" s="381"/>
      <c r="RKL101" s="392"/>
      <c r="RKM101" s="381"/>
      <c r="RKU101" s="392"/>
      <c r="RKV101" s="381"/>
      <c r="RLD101" s="392"/>
      <c r="RLE101" s="381"/>
      <c r="RLM101" s="392"/>
      <c r="RLN101" s="381"/>
      <c r="RLV101" s="392"/>
      <c r="RLW101" s="381"/>
      <c r="RME101" s="392"/>
      <c r="RMF101" s="381"/>
      <c r="RMN101" s="392"/>
      <c r="RMO101" s="381"/>
      <c r="RMW101" s="392"/>
      <c r="RMX101" s="381"/>
      <c r="RNF101" s="392"/>
      <c r="RNG101" s="381"/>
      <c r="RNO101" s="392"/>
      <c r="RNP101" s="381"/>
      <c r="RNX101" s="392"/>
      <c r="RNY101" s="381"/>
      <c r="ROG101" s="392"/>
      <c r="ROH101" s="381"/>
      <c r="ROP101" s="392"/>
      <c r="ROQ101" s="381"/>
      <c r="ROY101" s="392"/>
      <c r="ROZ101" s="381"/>
      <c r="RPH101" s="392"/>
      <c r="RPI101" s="381"/>
      <c r="RPQ101" s="392"/>
      <c r="RPR101" s="381"/>
      <c r="RPZ101" s="392"/>
      <c r="RQA101" s="381"/>
      <c r="RQI101" s="392"/>
      <c r="RQJ101" s="381"/>
      <c r="RQR101" s="392"/>
      <c r="RQS101" s="381"/>
      <c r="RRA101" s="392"/>
      <c r="RRB101" s="381"/>
      <c r="RRJ101" s="392"/>
      <c r="RRK101" s="381"/>
      <c r="RRS101" s="392"/>
      <c r="RRT101" s="381"/>
      <c r="RSB101" s="392"/>
      <c r="RSC101" s="381"/>
      <c r="RSK101" s="392"/>
      <c r="RSL101" s="381"/>
      <c r="RST101" s="392"/>
      <c r="RSU101" s="381"/>
      <c r="RTC101" s="392"/>
      <c r="RTD101" s="381"/>
      <c r="RTL101" s="392"/>
      <c r="RTM101" s="381"/>
      <c r="RTU101" s="392"/>
      <c r="RTV101" s="381"/>
      <c r="RUD101" s="392"/>
      <c r="RUE101" s="381"/>
      <c r="RUM101" s="392"/>
      <c r="RUN101" s="381"/>
      <c r="RUV101" s="392"/>
      <c r="RUW101" s="381"/>
      <c r="RVE101" s="392"/>
      <c r="RVF101" s="381"/>
      <c r="RVN101" s="392"/>
      <c r="RVO101" s="381"/>
      <c r="RVW101" s="392"/>
      <c r="RVX101" s="381"/>
      <c r="RWF101" s="392"/>
      <c r="RWG101" s="381"/>
      <c r="RWO101" s="392"/>
      <c r="RWP101" s="381"/>
      <c r="RWX101" s="392"/>
      <c r="RWY101" s="381"/>
      <c r="RXG101" s="392"/>
      <c r="RXH101" s="381"/>
      <c r="RXP101" s="392"/>
      <c r="RXQ101" s="381"/>
      <c r="RXY101" s="392"/>
      <c r="RXZ101" s="381"/>
      <c r="RYH101" s="392"/>
      <c r="RYI101" s="381"/>
      <c r="RYQ101" s="392"/>
      <c r="RYR101" s="381"/>
      <c r="RYZ101" s="392"/>
      <c r="RZA101" s="381"/>
      <c r="RZI101" s="392"/>
      <c r="RZJ101" s="381"/>
      <c r="RZR101" s="392"/>
      <c r="RZS101" s="381"/>
      <c r="SAA101" s="392"/>
      <c r="SAB101" s="381"/>
      <c r="SAJ101" s="392"/>
      <c r="SAK101" s="381"/>
      <c r="SAS101" s="392"/>
      <c r="SAT101" s="381"/>
      <c r="SBB101" s="392"/>
      <c r="SBC101" s="381"/>
      <c r="SBK101" s="392"/>
      <c r="SBL101" s="381"/>
      <c r="SBT101" s="392"/>
      <c r="SBU101" s="381"/>
      <c r="SCC101" s="392"/>
      <c r="SCD101" s="381"/>
      <c r="SCL101" s="392"/>
      <c r="SCM101" s="381"/>
      <c r="SCU101" s="392"/>
      <c r="SCV101" s="381"/>
      <c r="SDD101" s="392"/>
      <c r="SDE101" s="381"/>
      <c r="SDM101" s="392"/>
      <c r="SDN101" s="381"/>
      <c r="SDV101" s="392"/>
      <c r="SDW101" s="381"/>
      <c r="SEE101" s="392"/>
      <c r="SEF101" s="381"/>
      <c r="SEN101" s="392"/>
      <c r="SEO101" s="381"/>
      <c r="SEW101" s="392"/>
      <c r="SEX101" s="381"/>
      <c r="SFF101" s="392"/>
      <c r="SFG101" s="381"/>
      <c r="SFO101" s="392"/>
      <c r="SFP101" s="381"/>
      <c r="SFX101" s="392"/>
      <c r="SFY101" s="381"/>
      <c r="SGG101" s="392"/>
      <c r="SGH101" s="381"/>
      <c r="SGP101" s="392"/>
      <c r="SGQ101" s="381"/>
      <c r="SGY101" s="392"/>
      <c r="SGZ101" s="381"/>
      <c r="SHH101" s="392"/>
      <c r="SHI101" s="381"/>
      <c r="SHQ101" s="392"/>
      <c r="SHR101" s="381"/>
      <c r="SHZ101" s="392"/>
      <c r="SIA101" s="381"/>
      <c r="SII101" s="392"/>
      <c r="SIJ101" s="381"/>
      <c r="SIR101" s="392"/>
      <c r="SIS101" s="381"/>
      <c r="SJA101" s="392"/>
      <c r="SJB101" s="381"/>
      <c r="SJJ101" s="392"/>
      <c r="SJK101" s="381"/>
      <c r="SJS101" s="392"/>
      <c r="SJT101" s="381"/>
      <c r="SKB101" s="392"/>
      <c r="SKC101" s="381"/>
      <c r="SKK101" s="392"/>
      <c r="SKL101" s="381"/>
      <c r="SKT101" s="392"/>
      <c r="SKU101" s="381"/>
      <c r="SLC101" s="392"/>
      <c r="SLD101" s="381"/>
      <c r="SLL101" s="392"/>
      <c r="SLM101" s="381"/>
      <c r="SLU101" s="392"/>
      <c r="SLV101" s="381"/>
      <c r="SMD101" s="392"/>
      <c r="SME101" s="381"/>
      <c r="SMM101" s="392"/>
      <c r="SMN101" s="381"/>
      <c r="SMV101" s="392"/>
      <c r="SMW101" s="381"/>
      <c r="SNE101" s="392"/>
      <c r="SNF101" s="381"/>
      <c r="SNN101" s="392"/>
      <c r="SNO101" s="381"/>
      <c r="SNW101" s="392"/>
      <c r="SNX101" s="381"/>
      <c r="SOF101" s="392"/>
      <c r="SOG101" s="381"/>
      <c r="SOO101" s="392"/>
      <c r="SOP101" s="381"/>
      <c r="SOX101" s="392"/>
      <c r="SOY101" s="381"/>
      <c r="SPG101" s="392"/>
      <c r="SPH101" s="381"/>
      <c r="SPP101" s="392"/>
      <c r="SPQ101" s="381"/>
      <c r="SPY101" s="392"/>
      <c r="SPZ101" s="381"/>
      <c r="SQH101" s="392"/>
      <c r="SQI101" s="381"/>
      <c r="SQQ101" s="392"/>
      <c r="SQR101" s="381"/>
      <c r="SQZ101" s="392"/>
      <c r="SRA101" s="381"/>
      <c r="SRI101" s="392"/>
      <c r="SRJ101" s="381"/>
      <c r="SRR101" s="392"/>
      <c r="SRS101" s="381"/>
      <c r="SSA101" s="392"/>
      <c r="SSB101" s="381"/>
      <c r="SSJ101" s="392"/>
      <c r="SSK101" s="381"/>
      <c r="SSS101" s="392"/>
      <c r="SST101" s="381"/>
      <c r="STB101" s="392"/>
      <c r="STC101" s="381"/>
      <c r="STK101" s="392"/>
      <c r="STL101" s="381"/>
      <c r="STT101" s="392"/>
      <c r="STU101" s="381"/>
      <c r="SUC101" s="392"/>
      <c r="SUD101" s="381"/>
      <c r="SUL101" s="392"/>
      <c r="SUM101" s="381"/>
      <c r="SUU101" s="392"/>
      <c r="SUV101" s="381"/>
      <c r="SVD101" s="392"/>
      <c r="SVE101" s="381"/>
      <c r="SVM101" s="392"/>
      <c r="SVN101" s="381"/>
      <c r="SVV101" s="392"/>
      <c r="SVW101" s="381"/>
      <c r="SWE101" s="392"/>
      <c r="SWF101" s="381"/>
      <c r="SWN101" s="392"/>
      <c r="SWO101" s="381"/>
      <c r="SWW101" s="392"/>
      <c r="SWX101" s="381"/>
      <c r="SXF101" s="392"/>
      <c r="SXG101" s="381"/>
      <c r="SXO101" s="392"/>
      <c r="SXP101" s="381"/>
      <c r="SXX101" s="392"/>
      <c r="SXY101" s="381"/>
      <c r="SYG101" s="392"/>
      <c r="SYH101" s="381"/>
      <c r="SYP101" s="392"/>
      <c r="SYQ101" s="381"/>
      <c r="SYY101" s="392"/>
      <c r="SYZ101" s="381"/>
      <c r="SZH101" s="392"/>
      <c r="SZI101" s="381"/>
      <c r="SZQ101" s="392"/>
      <c r="SZR101" s="381"/>
      <c r="SZZ101" s="392"/>
      <c r="TAA101" s="381"/>
      <c r="TAI101" s="392"/>
      <c r="TAJ101" s="381"/>
      <c r="TAR101" s="392"/>
      <c r="TAS101" s="381"/>
      <c r="TBA101" s="392"/>
      <c r="TBB101" s="381"/>
      <c r="TBJ101" s="392"/>
      <c r="TBK101" s="381"/>
      <c r="TBS101" s="392"/>
      <c r="TBT101" s="381"/>
      <c r="TCB101" s="392"/>
      <c r="TCC101" s="381"/>
      <c r="TCK101" s="392"/>
      <c r="TCL101" s="381"/>
      <c r="TCT101" s="392"/>
      <c r="TCU101" s="381"/>
      <c r="TDC101" s="392"/>
      <c r="TDD101" s="381"/>
      <c r="TDL101" s="392"/>
      <c r="TDM101" s="381"/>
      <c r="TDU101" s="392"/>
      <c r="TDV101" s="381"/>
      <c r="TED101" s="392"/>
      <c r="TEE101" s="381"/>
      <c r="TEM101" s="392"/>
      <c r="TEN101" s="381"/>
      <c r="TEV101" s="392"/>
      <c r="TEW101" s="381"/>
      <c r="TFE101" s="392"/>
      <c r="TFF101" s="381"/>
      <c r="TFN101" s="392"/>
      <c r="TFO101" s="381"/>
      <c r="TFW101" s="392"/>
      <c r="TFX101" s="381"/>
      <c r="TGF101" s="392"/>
      <c r="TGG101" s="381"/>
      <c r="TGO101" s="392"/>
      <c r="TGP101" s="381"/>
      <c r="TGX101" s="392"/>
      <c r="TGY101" s="381"/>
      <c r="THG101" s="392"/>
      <c r="THH101" s="381"/>
      <c r="THP101" s="392"/>
      <c r="THQ101" s="381"/>
      <c r="THY101" s="392"/>
      <c r="THZ101" s="381"/>
      <c r="TIH101" s="392"/>
      <c r="TII101" s="381"/>
      <c r="TIQ101" s="392"/>
      <c r="TIR101" s="381"/>
      <c r="TIZ101" s="392"/>
      <c r="TJA101" s="381"/>
      <c r="TJI101" s="392"/>
      <c r="TJJ101" s="381"/>
      <c r="TJR101" s="392"/>
      <c r="TJS101" s="381"/>
      <c r="TKA101" s="392"/>
      <c r="TKB101" s="381"/>
      <c r="TKJ101" s="392"/>
      <c r="TKK101" s="381"/>
      <c r="TKS101" s="392"/>
      <c r="TKT101" s="381"/>
      <c r="TLB101" s="392"/>
      <c r="TLC101" s="381"/>
      <c r="TLK101" s="392"/>
      <c r="TLL101" s="381"/>
      <c r="TLT101" s="392"/>
      <c r="TLU101" s="381"/>
      <c r="TMC101" s="392"/>
      <c r="TMD101" s="381"/>
      <c r="TML101" s="392"/>
      <c r="TMM101" s="381"/>
      <c r="TMU101" s="392"/>
      <c r="TMV101" s="381"/>
      <c r="TND101" s="392"/>
      <c r="TNE101" s="381"/>
      <c r="TNM101" s="392"/>
      <c r="TNN101" s="381"/>
      <c r="TNV101" s="392"/>
      <c r="TNW101" s="381"/>
      <c r="TOE101" s="392"/>
      <c r="TOF101" s="381"/>
      <c r="TON101" s="392"/>
      <c r="TOO101" s="381"/>
      <c r="TOW101" s="392"/>
      <c r="TOX101" s="381"/>
      <c r="TPF101" s="392"/>
      <c r="TPG101" s="381"/>
      <c r="TPO101" s="392"/>
      <c r="TPP101" s="381"/>
      <c r="TPX101" s="392"/>
      <c r="TPY101" s="381"/>
      <c r="TQG101" s="392"/>
      <c r="TQH101" s="381"/>
      <c r="TQP101" s="392"/>
      <c r="TQQ101" s="381"/>
      <c r="TQY101" s="392"/>
      <c r="TQZ101" s="381"/>
      <c r="TRH101" s="392"/>
      <c r="TRI101" s="381"/>
      <c r="TRQ101" s="392"/>
      <c r="TRR101" s="381"/>
      <c r="TRZ101" s="392"/>
      <c r="TSA101" s="381"/>
      <c r="TSI101" s="392"/>
      <c r="TSJ101" s="381"/>
      <c r="TSR101" s="392"/>
      <c r="TSS101" s="381"/>
      <c r="TTA101" s="392"/>
      <c r="TTB101" s="381"/>
      <c r="TTJ101" s="392"/>
      <c r="TTK101" s="381"/>
      <c r="TTS101" s="392"/>
      <c r="TTT101" s="381"/>
      <c r="TUB101" s="392"/>
      <c r="TUC101" s="381"/>
      <c r="TUK101" s="392"/>
      <c r="TUL101" s="381"/>
      <c r="TUT101" s="392"/>
      <c r="TUU101" s="381"/>
      <c r="TVC101" s="392"/>
      <c r="TVD101" s="381"/>
      <c r="TVL101" s="392"/>
      <c r="TVM101" s="381"/>
      <c r="TVU101" s="392"/>
      <c r="TVV101" s="381"/>
      <c r="TWD101" s="392"/>
      <c r="TWE101" s="381"/>
      <c r="TWM101" s="392"/>
      <c r="TWN101" s="381"/>
      <c r="TWV101" s="392"/>
      <c r="TWW101" s="381"/>
      <c r="TXE101" s="392"/>
      <c r="TXF101" s="381"/>
      <c r="TXN101" s="392"/>
      <c r="TXO101" s="381"/>
      <c r="TXW101" s="392"/>
      <c r="TXX101" s="381"/>
      <c r="TYF101" s="392"/>
      <c r="TYG101" s="381"/>
      <c r="TYO101" s="392"/>
      <c r="TYP101" s="381"/>
      <c r="TYX101" s="392"/>
      <c r="TYY101" s="381"/>
      <c r="TZG101" s="392"/>
      <c r="TZH101" s="381"/>
      <c r="TZP101" s="392"/>
      <c r="TZQ101" s="381"/>
      <c r="TZY101" s="392"/>
      <c r="TZZ101" s="381"/>
      <c r="UAH101" s="392"/>
      <c r="UAI101" s="381"/>
      <c r="UAQ101" s="392"/>
      <c r="UAR101" s="381"/>
      <c r="UAZ101" s="392"/>
      <c r="UBA101" s="381"/>
      <c r="UBI101" s="392"/>
      <c r="UBJ101" s="381"/>
      <c r="UBR101" s="392"/>
      <c r="UBS101" s="381"/>
      <c r="UCA101" s="392"/>
      <c r="UCB101" s="381"/>
      <c r="UCJ101" s="392"/>
      <c r="UCK101" s="381"/>
      <c r="UCS101" s="392"/>
      <c r="UCT101" s="381"/>
      <c r="UDB101" s="392"/>
      <c r="UDC101" s="381"/>
      <c r="UDK101" s="392"/>
      <c r="UDL101" s="381"/>
      <c r="UDT101" s="392"/>
      <c r="UDU101" s="381"/>
      <c r="UEC101" s="392"/>
      <c r="UED101" s="381"/>
      <c r="UEL101" s="392"/>
      <c r="UEM101" s="381"/>
      <c r="UEU101" s="392"/>
      <c r="UEV101" s="381"/>
      <c r="UFD101" s="392"/>
      <c r="UFE101" s="381"/>
      <c r="UFM101" s="392"/>
      <c r="UFN101" s="381"/>
      <c r="UFV101" s="392"/>
      <c r="UFW101" s="381"/>
      <c r="UGE101" s="392"/>
      <c r="UGF101" s="381"/>
      <c r="UGN101" s="392"/>
      <c r="UGO101" s="381"/>
      <c r="UGW101" s="392"/>
      <c r="UGX101" s="381"/>
      <c r="UHF101" s="392"/>
      <c r="UHG101" s="381"/>
      <c r="UHO101" s="392"/>
      <c r="UHP101" s="381"/>
      <c r="UHX101" s="392"/>
      <c r="UHY101" s="381"/>
      <c r="UIG101" s="392"/>
      <c r="UIH101" s="381"/>
      <c r="UIP101" s="392"/>
      <c r="UIQ101" s="381"/>
      <c r="UIY101" s="392"/>
      <c r="UIZ101" s="381"/>
      <c r="UJH101" s="392"/>
      <c r="UJI101" s="381"/>
      <c r="UJQ101" s="392"/>
      <c r="UJR101" s="381"/>
      <c r="UJZ101" s="392"/>
      <c r="UKA101" s="381"/>
      <c r="UKI101" s="392"/>
      <c r="UKJ101" s="381"/>
      <c r="UKR101" s="392"/>
      <c r="UKS101" s="381"/>
      <c r="ULA101" s="392"/>
      <c r="ULB101" s="381"/>
      <c r="ULJ101" s="392"/>
      <c r="ULK101" s="381"/>
      <c r="ULS101" s="392"/>
      <c r="ULT101" s="381"/>
      <c r="UMB101" s="392"/>
      <c r="UMC101" s="381"/>
      <c r="UMK101" s="392"/>
      <c r="UML101" s="381"/>
      <c r="UMT101" s="392"/>
      <c r="UMU101" s="381"/>
      <c r="UNC101" s="392"/>
      <c r="UND101" s="381"/>
      <c r="UNL101" s="392"/>
      <c r="UNM101" s="381"/>
      <c r="UNU101" s="392"/>
      <c r="UNV101" s="381"/>
      <c r="UOD101" s="392"/>
      <c r="UOE101" s="381"/>
      <c r="UOM101" s="392"/>
      <c r="UON101" s="381"/>
      <c r="UOV101" s="392"/>
      <c r="UOW101" s="381"/>
      <c r="UPE101" s="392"/>
      <c r="UPF101" s="381"/>
      <c r="UPN101" s="392"/>
      <c r="UPO101" s="381"/>
      <c r="UPW101" s="392"/>
      <c r="UPX101" s="381"/>
      <c r="UQF101" s="392"/>
      <c r="UQG101" s="381"/>
      <c r="UQO101" s="392"/>
      <c r="UQP101" s="381"/>
      <c r="UQX101" s="392"/>
      <c r="UQY101" s="381"/>
      <c r="URG101" s="392"/>
      <c r="URH101" s="381"/>
      <c r="URP101" s="392"/>
      <c r="URQ101" s="381"/>
      <c r="URY101" s="392"/>
      <c r="URZ101" s="381"/>
      <c r="USH101" s="392"/>
      <c r="USI101" s="381"/>
      <c r="USQ101" s="392"/>
      <c r="USR101" s="381"/>
      <c r="USZ101" s="392"/>
      <c r="UTA101" s="381"/>
      <c r="UTI101" s="392"/>
      <c r="UTJ101" s="381"/>
      <c r="UTR101" s="392"/>
      <c r="UTS101" s="381"/>
      <c r="UUA101" s="392"/>
      <c r="UUB101" s="381"/>
      <c r="UUJ101" s="392"/>
      <c r="UUK101" s="381"/>
      <c r="UUS101" s="392"/>
      <c r="UUT101" s="381"/>
      <c r="UVB101" s="392"/>
      <c r="UVC101" s="381"/>
      <c r="UVK101" s="392"/>
      <c r="UVL101" s="381"/>
      <c r="UVT101" s="392"/>
      <c r="UVU101" s="381"/>
      <c r="UWC101" s="392"/>
      <c r="UWD101" s="381"/>
      <c r="UWL101" s="392"/>
      <c r="UWM101" s="381"/>
      <c r="UWU101" s="392"/>
      <c r="UWV101" s="381"/>
      <c r="UXD101" s="392"/>
      <c r="UXE101" s="381"/>
      <c r="UXM101" s="392"/>
      <c r="UXN101" s="381"/>
      <c r="UXV101" s="392"/>
      <c r="UXW101" s="381"/>
      <c r="UYE101" s="392"/>
      <c r="UYF101" s="381"/>
      <c r="UYN101" s="392"/>
      <c r="UYO101" s="381"/>
      <c r="UYW101" s="392"/>
      <c r="UYX101" s="381"/>
      <c r="UZF101" s="392"/>
      <c r="UZG101" s="381"/>
      <c r="UZO101" s="392"/>
      <c r="UZP101" s="381"/>
      <c r="UZX101" s="392"/>
      <c r="UZY101" s="381"/>
      <c r="VAG101" s="392"/>
      <c r="VAH101" s="381"/>
      <c r="VAP101" s="392"/>
      <c r="VAQ101" s="381"/>
      <c r="VAY101" s="392"/>
      <c r="VAZ101" s="381"/>
      <c r="VBH101" s="392"/>
      <c r="VBI101" s="381"/>
      <c r="VBQ101" s="392"/>
      <c r="VBR101" s="381"/>
      <c r="VBZ101" s="392"/>
      <c r="VCA101" s="381"/>
      <c r="VCI101" s="392"/>
      <c r="VCJ101" s="381"/>
      <c r="VCR101" s="392"/>
      <c r="VCS101" s="381"/>
      <c r="VDA101" s="392"/>
      <c r="VDB101" s="381"/>
      <c r="VDJ101" s="392"/>
      <c r="VDK101" s="381"/>
      <c r="VDS101" s="392"/>
      <c r="VDT101" s="381"/>
      <c r="VEB101" s="392"/>
      <c r="VEC101" s="381"/>
      <c r="VEK101" s="392"/>
      <c r="VEL101" s="381"/>
      <c r="VET101" s="392"/>
      <c r="VEU101" s="381"/>
      <c r="VFC101" s="392"/>
      <c r="VFD101" s="381"/>
      <c r="VFL101" s="392"/>
      <c r="VFM101" s="381"/>
      <c r="VFU101" s="392"/>
      <c r="VFV101" s="381"/>
      <c r="VGD101" s="392"/>
      <c r="VGE101" s="381"/>
      <c r="VGM101" s="392"/>
      <c r="VGN101" s="381"/>
      <c r="VGV101" s="392"/>
      <c r="VGW101" s="381"/>
      <c r="VHE101" s="392"/>
      <c r="VHF101" s="381"/>
      <c r="VHN101" s="392"/>
      <c r="VHO101" s="381"/>
      <c r="VHW101" s="392"/>
      <c r="VHX101" s="381"/>
      <c r="VIF101" s="392"/>
      <c r="VIG101" s="381"/>
      <c r="VIO101" s="392"/>
      <c r="VIP101" s="381"/>
      <c r="VIX101" s="392"/>
      <c r="VIY101" s="381"/>
      <c r="VJG101" s="392"/>
      <c r="VJH101" s="381"/>
      <c r="VJP101" s="392"/>
      <c r="VJQ101" s="381"/>
      <c r="VJY101" s="392"/>
      <c r="VJZ101" s="381"/>
      <c r="VKH101" s="392"/>
      <c r="VKI101" s="381"/>
      <c r="VKQ101" s="392"/>
      <c r="VKR101" s="381"/>
      <c r="VKZ101" s="392"/>
      <c r="VLA101" s="381"/>
      <c r="VLI101" s="392"/>
      <c r="VLJ101" s="381"/>
      <c r="VLR101" s="392"/>
      <c r="VLS101" s="381"/>
      <c r="VMA101" s="392"/>
      <c r="VMB101" s="381"/>
      <c r="VMJ101" s="392"/>
      <c r="VMK101" s="381"/>
      <c r="VMS101" s="392"/>
      <c r="VMT101" s="381"/>
      <c r="VNB101" s="392"/>
      <c r="VNC101" s="381"/>
      <c r="VNK101" s="392"/>
      <c r="VNL101" s="381"/>
      <c r="VNT101" s="392"/>
      <c r="VNU101" s="381"/>
      <c r="VOC101" s="392"/>
      <c r="VOD101" s="381"/>
      <c r="VOL101" s="392"/>
      <c r="VOM101" s="381"/>
      <c r="VOU101" s="392"/>
      <c r="VOV101" s="381"/>
      <c r="VPD101" s="392"/>
      <c r="VPE101" s="381"/>
      <c r="VPM101" s="392"/>
      <c r="VPN101" s="381"/>
      <c r="VPV101" s="392"/>
      <c r="VPW101" s="381"/>
      <c r="VQE101" s="392"/>
      <c r="VQF101" s="381"/>
      <c r="VQN101" s="392"/>
      <c r="VQO101" s="381"/>
      <c r="VQW101" s="392"/>
      <c r="VQX101" s="381"/>
      <c r="VRF101" s="392"/>
      <c r="VRG101" s="381"/>
      <c r="VRO101" s="392"/>
      <c r="VRP101" s="381"/>
      <c r="VRX101" s="392"/>
      <c r="VRY101" s="381"/>
      <c r="VSG101" s="392"/>
      <c r="VSH101" s="381"/>
      <c r="VSP101" s="392"/>
      <c r="VSQ101" s="381"/>
      <c r="VSY101" s="392"/>
      <c r="VSZ101" s="381"/>
      <c r="VTH101" s="392"/>
      <c r="VTI101" s="381"/>
      <c r="VTQ101" s="392"/>
      <c r="VTR101" s="381"/>
      <c r="VTZ101" s="392"/>
      <c r="VUA101" s="381"/>
      <c r="VUI101" s="392"/>
      <c r="VUJ101" s="381"/>
      <c r="VUR101" s="392"/>
      <c r="VUS101" s="381"/>
      <c r="VVA101" s="392"/>
      <c r="VVB101" s="381"/>
      <c r="VVJ101" s="392"/>
      <c r="VVK101" s="381"/>
      <c r="VVS101" s="392"/>
      <c r="VVT101" s="381"/>
      <c r="VWB101" s="392"/>
      <c r="VWC101" s="381"/>
      <c r="VWK101" s="392"/>
      <c r="VWL101" s="381"/>
      <c r="VWT101" s="392"/>
      <c r="VWU101" s="381"/>
      <c r="VXC101" s="392"/>
      <c r="VXD101" s="381"/>
      <c r="VXL101" s="392"/>
      <c r="VXM101" s="381"/>
      <c r="VXU101" s="392"/>
      <c r="VXV101" s="381"/>
      <c r="VYD101" s="392"/>
      <c r="VYE101" s="381"/>
      <c r="VYM101" s="392"/>
      <c r="VYN101" s="381"/>
      <c r="VYV101" s="392"/>
      <c r="VYW101" s="381"/>
      <c r="VZE101" s="392"/>
      <c r="VZF101" s="381"/>
      <c r="VZN101" s="392"/>
      <c r="VZO101" s="381"/>
      <c r="VZW101" s="392"/>
      <c r="VZX101" s="381"/>
      <c r="WAF101" s="392"/>
      <c r="WAG101" s="381"/>
      <c r="WAO101" s="392"/>
      <c r="WAP101" s="381"/>
      <c r="WAX101" s="392"/>
      <c r="WAY101" s="381"/>
      <c r="WBG101" s="392"/>
      <c r="WBH101" s="381"/>
      <c r="WBP101" s="392"/>
      <c r="WBQ101" s="381"/>
      <c r="WBY101" s="392"/>
      <c r="WBZ101" s="381"/>
      <c r="WCH101" s="392"/>
      <c r="WCI101" s="381"/>
      <c r="WCQ101" s="392"/>
      <c r="WCR101" s="381"/>
      <c r="WCZ101" s="392"/>
      <c r="WDA101" s="381"/>
      <c r="WDI101" s="392"/>
      <c r="WDJ101" s="381"/>
      <c r="WDR101" s="392"/>
      <c r="WDS101" s="381"/>
      <c r="WEA101" s="392"/>
      <c r="WEB101" s="381"/>
      <c r="WEJ101" s="392"/>
      <c r="WEK101" s="381"/>
      <c r="WES101" s="392"/>
      <c r="WET101" s="381"/>
      <c r="WFB101" s="392"/>
      <c r="WFC101" s="381"/>
      <c r="WFK101" s="392"/>
      <c r="WFL101" s="381"/>
      <c r="WFT101" s="392"/>
      <c r="WFU101" s="381"/>
      <c r="WGC101" s="392"/>
      <c r="WGD101" s="381"/>
      <c r="WGL101" s="392"/>
      <c r="WGM101" s="381"/>
      <c r="WGU101" s="392"/>
      <c r="WGV101" s="381"/>
      <c r="WHD101" s="392"/>
      <c r="WHE101" s="381"/>
      <c r="WHM101" s="392"/>
      <c r="WHN101" s="381"/>
      <c r="WHV101" s="392"/>
      <c r="WHW101" s="381"/>
      <c r="WIE101" s="392"/>
      <c r="WIF101" s="381"/>
      <c r="WIN101" s="392"/>
      <c r="WIO101" s="381"/>
      <c r="WIW101" s="392"/>
      <c r="WIX101" s="381"/>
      <c r="WJF101" s="392"/>
      <c r="WJG101" s="381"/>
      <c r="WJO101" s="392"/>
      <c r="WJP101" s="381"/>
      <c r="WJX101" s="392"/>
      <c r="WJY101" s="381"/>
      <c r="WKG101" s="392"/>
      <c r="WKH101" s="381"/>
      <c r="WKP101" s="392"/>
      <c r="WKQ101" s="381"/>
      <c r="WKY101" s="392"/>
      <c r="WKZ101" s="381"/>
      <c r="WLH101" s="392"/>
      <c r="WLI101" s="381"/>
      <c r="WLQ101" s="392"/>
      <c r="WLR101" s="381"/>
      <c r="WLZ101" s="392"/>
      <c r="WMA101" s="381"/>
      <c r="WMI101" s="392"/>
      <c r="WMJ101" s="381"/>
      <c r="WMR101" s="392"/>
      <c r="WMS101" s="381"/>
      <c r="WNA101" s="392"/>
      <c r="WNB101" s="381"/>
      <c r="WNJ101" s="392"/>
      <c r="WNK101" s="381"/>
      <c r="WNS101" s="392"/>
      <c r="WNT101" s="381"/>
      <c r="WOB101" s="392"/>
      <c r="WOC101" s="381"/>
      <c r="WOK101" s="392"/>
      <c r="WOL101" s="381"/>
      <c r="WOT101" s="392"/>
      <c r="WOU101" s="381"/>
      <c r="WPC101" s="392"/>
      <c r="WPD101" s="381"/>
      <c r="WPL101" s="392"/>
      <c r="WPM101" s="381"/>
      <c r="WPU101" s="392"/>
      <c r="WPV101" s="381"/>
      <c r="WQD101" s="392"/>
      <c r="WQE101" s="381"/>
      <c r="WQM101" s="392"/>
      <c r="WQN101" s="381"/>
      <c r="WQV101" s="392"/>
      <c r="WQW101" s="381"/>
      <c r="WRE101" s="392"/>
      <c r="WRF101" s="381"/>
      <c r="WRN101" s="392"/>
      <c r="WRO101" s="381"/>
      <c r="WRW101" s="392"/>
      <c r="WRX101" s="381"/>
      <c r="WSF101" s="392"/>
      <c r="WSG101" s="381"/>
      <c r="WSO101" s="392"/>
      <c r="WSP101" s="381"/>
      <c r="WSX101" s="392"/>
      <c r="WSY101" s="381"/>
      <c r="WTG101" s="392"/>
      <c r="WTH101" s="381"/>
      <c r="WTP101" s="392"/>
      <c r="WTQ101" s="381"/>
      <c r="WTY101" s="392"/>
      <c r="WTZ101" s="381"/>
      <c r="WUH101" s="392"/>
      <c r="WUI101" s="381"/>
      <c r="WUQ101" s="392"/>
      <c r="WUR101" s="381"/>
      <c r="WUZ101" s="392"/>
      <c r="WVA101" s="381"/>
      <c r="WVI101" s="392"/>
      <c r="WVJ101" s="381"/>
      <c r="WVR101" s="392"/>
      <c r="WVS101" s="381"/>
      <c r="WWA101" s="392"/>
      <c r="WWB101" s="381"/>
      <c r="WWJ101" s="392"/>
      <c r="WWK101" s="381"/>
      <c r="WWS101" s="392"/>
      <c r="WWT101" s="381"/>
      <c r="WXB101" s="392"/>
      <c r="WXC101" s="381"/>
      <c r="WXK101" s="392"/>
      <c r="WXL101" s="381"/>
      <c r="WXT101" s="392"/>
      <c r="WXU101" s="381"/>
      <c r="WYC101" s="392"/>
      <c r="WYD101" s="381"/>
      <c r="WYL101" s="392"/>
      <c r="WYM101" s="381"/>
      <c r="WYU101" s="392"/>
      <c r="WYV101" s="381"/>
      <c r="WZD101" s="392"/>
      <c r="WZE101" s="381"/>
      <c r="WZM101" s="392"/>
      <c r="WZN101" s="381"/>
      <c r="WZV101" s="392"/>
      <c r="WZW101" s="381"/>
      <c r="XAE101" s="392"/>
      <c r="XAF101" s="381"/>
      <c r="XAN101" s="392"/>
      <c r="XAO101" s="381"/>
      <c r="XAW101" s="392"/>
      <c r="XAX101" s="381"/>
      <c r="XBF101" s="392"/>
      <c r="XBG101" s="381"/>
      <c r="XBO101" s="392"/>
      <c r="XBP101" s="381"/>
      <c r="XBX101" s="392"/>
      <c r="XBY101" s="381"/>
      <c r="XCG101" s="392"/>
      <c r="XCH101" s="381"/>
      <c r="XCP101" s="392"/>
      <c r="XCQ101" s="381"/>
      <c r="XCY101" s="392"/>
      <c r="XCZ101" s="381"/>
      <c r="XDH101" s="392"/>
      <c r="XDI101" s="381"/>
      <c r="XDQ101" s="392"/>
      <c r="XDR101" s="381"/>
      <c r="XDZ101" s="392"/>
      <c r="XEA101" s="381"/>
      <c r="XEI101" s="392"/>
      <c r="XEJ101" s="381"/>
      <c r="XER101" s="392"/>
      <c r="XES101" s="381"/>
      <c r="XFA101" s="392"/>
      <c r="XFB101" s="381"/>
    </row>
    <row r="102" spans="1:1019 1027:2045 2053:3071 3079:5114 5122:6140 6148:7166 7174:8192 8200:9209 9217:10235 10243:11261 11269:12287 12295:14330 14338:15356 15364:16382" s="378" customFormat="1">
      <c r="A102" s="392"/>
      <c r="B102" s="381"/>
      <c r="J102" s="392"/>
      <c r="K102" s="381"/>
      <c r="S102" s="392"/>
      <c r="T102" s="381"/>
      <c r="AB102" s="392"/>
      <c r="AC102" s="381"/>
      <c r="AK102" s="392"/>
      <c r="AL102" s="381"/>
      <c r="AT102" s="392"/>
      <c r="AU102" s="381"/>
      <c r="BC102" s="392"/>
      <c r="BD102" s="381"/>
      <c r="BL102" s="392"/>
      <c r="BM102" s="381"/>
      <c r="BU102" s="392"/>
      <c r="BV102" s="381"/>
      <c r="CD102" s="392"/>
      <c r="CE102" s="381"/>
      <c r="CM102" s="392"/>
      <c r="CN102" s="381"/>
      <c r="CV102" s="392"/>
      <c r="CW102" s="381"/>
      <c r="DE102" s="392"/>
      <c r="DF102" s="381"/>
      <c r="DN102" s="392"/>
      <c r="DO102" s="381"/>
      <c r="DW102" s="392"/>
      <c r="DX102" s="381"/>
      <c r="EF102" s="392"/>
      <c r="EG102" s="381"/>
      <c r="EO102" s="392"/>
      <c r="EP102" s="381"/>
      <c r="EX102" s="392"/>
      <c r="EY102" s="381"/>
      <c r="FG102" s="392"/>
      <c r="FH102" s="381"/>
      <c r="FP102" s="392"/>
      <c r="FQ102" s="381"/>
      <c r="FY102" s="392"/>
      <c r="FZ102" s="381"/>
      <c r="GH102" s="392"/>
      <c r="GI102" s="381"/>
      <c r="GQ102" s="392"/>
      <c r="GR102" s="381"/>
      <c r="GZ102" s="392"/>
      <c r="HA102" s="381"/>
      <c r="HI102" s="392"/>
      <c r="HJ102" s="381"/>
      <c r="HR102" s="392"/>
      <c r="HS102" s="381"/>
      <c r="IA102" s="392"/>
      <c r="IB102" s="381"/>
      <c r="IJ102" s="392"/>
      <c r="IK102" s="381"/>
      <c r="IS102" s="392"/>
      <c r="IT102" s="381"/>
      <c r="JB102" s="392"/>
      <c r="JC102" s="381"/>
      <c r="JK102" s="392"/>
      <c r="JL102" s="381"/>
      <c r="JT102" s="392"/>
      <c r="JU102" s="381"/>
      <c r="KC102" s="392"/>
      <c r="KD102" s="381"/>
      <c r="KL102" s="392"/>
      <c r="KM102" s="381"/>
      <c r="KU102" s="392"/>
      <c r="KV102" s="381"/>
      <c r="LD102" s="392"/>
      <c r="LE102" s="381"/>
      <c r="LM102" s="392"/>
      <c r="LN102" s="381"/>
      <c r="LV102" s="392"/>
      <c r="LW102" s="381"/>
      <c r="ME102" s="392"/>
      <c r="MF102" s="381"/>
      <c r="MN102" s="392"/>
      <c r="MO102" s="381"/>
      <c r="MW102" s="392"/>
      <c r="MX102" s="381"/>
      <c r="NF102" s="392"/>
      <c r="NG102" s="381"/>
      <c r="NO102" s="392"/>
      <c r="NP102" s="381"/>
      <c r="NX102" s="392"/>
      <c r="NY102" s="381"/>
      <c r="OG102" s="392"/>
      <c r="OH102" s="381"/>
      <c r="OP102" s="392"/>
      <c r="OQ102" s="381"/>
      <c r="OY102" s="392"/>
      <c r="OZ102" s="381"/>
      <c r="PH102" s="392"/>
      <c r="PI102" s="381"/>
      <c r="PQ102" s="392"/>
      <c r="PR102" s="381"/>
      <c r="PZ102" s="392"/>
      <c r="QA102" s="381"/>
      <c r="QI102" s="392"/>
      <c r="QJ102" s="381"/>
      <c r="QR102" s="392"/>
      <c r="QS102" s="381"/>
      <c r="RA102" s="392"/>
      <c r="RB102" s="381"/>
      <c r="RJ102" s="392"/>
      <c r="RK102" s="381"/>
      <c r="RS102" s="392"/>
      <c r="RT102" s="381"/>
      <c r="SB102" s="392"/>
      <c r="SC102" s="381"/>
      <c r="SK102" s="392"/>
      <c r="SL102" s="381"/>
      <c r="ST102" s="392"/>
      <c r="SU102" s="381"/>
      <c r="TC102" s="392"/>
      <c r="TD102" s="381"/>
      <c r="TL102" s="392"/>
      <c r="TM102" s="381"/>
      <c r="TU102" s="392"/>
      <c r="TV102" s="381"/>
      <c r="UD102" s="392"/>
      <c r="UE102" s="381"/>
      <c r="UM102" s="392"/>
      <c r="UN102" s="381"/>
      <c r="UV102" s="392"/>
      <c r="UW102" s="381"/>
      <c r="VE102" s="392"/>
      <c r="VF102" s="381"/>
      <c r="VN102" s="392"/>
      <c r="VO102" s="381"/>
      <c r="VW102" s="392"/>
      <c r="VX102" s="381"/>
      <c r="WF102" s="392"/>
      <c r="WG102" s="381"/>
      <c r="WO102" s="392"/>
      <c r="WP102" s="381"/>
      <c r="WX102" s="392"/>
      <c r="WY102" s="381"/>
      <c r="XG102" s="392"/>
      <c r="XH102" s="381"/>
      <c r="XP102" s="392"/>
      <c r="XQ102" s="381"/>
      <c r="XY102" s="392"/>
      <c r="XZ102" s="381"/>
      <c r="YH102" s="392"/>
      <c r="YI102" s="381"/>
      <c r="YQ102" s="392"/>
      <c r="YR102" s="381"/>
      <c r="YZ102" s="392"/>
      <c r="ZA102" s="381"/>
      <c r="ZI102" s="392"/>
      <c r="ZJ102" s="381"/>
      <c r="ZR102" s="392"/>
      <c r="ZS102" s="381"/>
      <c r="AAA102" s="392"/>
      <c r="AAB102" s="381"/>
      <c r="AAJ102" s="392"/>
      <c r="AAK102" s="381"/>
      <c r="AAS102" s="392"/>
      <c r="AAT102" s="381"/>
      <c r="ABB102" s="392"/>
      <c r="ABC102" s="381"/>
      <c r="ABK102" s="392"/>
      <c r="ABL102" s="381"/>
      <c r="ABT102" s="392"/>
      <c r="ABU102" s="381"/>
      <c r="ACC102" s="392"/>
      <c r="ACD102" s="381"/>
      <c r="ACL102" s="392"/>
      <c r="ACM102" s="381"/>
      <c r="ACU102" s="392"/>
      <c r="ACV102" s="381"/>
      <c r="ADD102" s="392"/>
      <c r="ADE102" s="381"/>
      <c r="ADM102" s="392"/>
      <c r="ADN102" s="381"/>
      <c r="ADV102" s="392"/>
      <c r="ADW102" s="381"/>
      <c r="AEE102" s="392"/>
      <c r="AEF102" s="381"/>
      <c r="AEN102" s="392"/>
      <c r="AEO102" s="381"/>
      <c r="AEW102" s="392"/>
      <c r="AEX102" s="381"/>
      <c r="AFF102" s="392"/>
      <c r="AFG102" s="381"/>
      <c r="AFO102" s="392"/>
      <c r="AFP102" s="381"/>
      <c r="AFX102" s="392"/>
      <c r="AFY102" s="381"/>
      <c r="AGG102" s="392"/>
      <c r="AGH102" s="381"/>
      <c r="AGP102" s="392"/>
      <c r="AGQ102" s="381"/>
      <c r="AGY102" s="392"/>
      <c r="AGZ102" s="381"/>
      <c r="AHH102" s="392"/>
      <c r="AHI102" s="381"/>
      <c r="AHQ102" s="392"/>
      <c r="AHR102" s="381"/>
      <c r="AHZ102" s="392"/>
      <c r="AIA102" s="381"/>
      <c r="AII102" s="392"/>
      <c r="AIJ102" s="381"/>
      <c r="AIR102" s="392"/>
      <c r="AIS102" s="381"/>
      <c r="AJA102" s="392"/>
      <c r="AJB102" s="381"/>
      <c r="AJJ102" s="392"/>
      <c r="AJK102" s="381"/>
      <c r="AJS102" s="392"/>
      <c r="AJT102" s="381"/>
      <c r="AKB102" s="392"/>
      <c r="AKC102" s="381"/>
      <c r="AKK102" s="392"/>
      <c r="AKL102" s="381"/>
      <c r="AKT102" s="392"/>
      <c r="AKU102" s="381"/>
      <c r="ALC102" s="392"/>
      <c r="ALD102" s="381"/>
      <c r="ALL102" s="392"/>
      <c r="ALM102" s="381"/>
      <c r="ALU102" s="392"/>
      <c r="ALV102" s="381"/>
      <c r="AMD102" s="392"/>
      <c r="AME102" s="381"/>
      <c r="AMM102" s="392"/>
      <c r="AMN102" s="381"/>
      <c r="AMV102" s="392"/>
      <c r="AMW102" s="381"/>
      <c r="ANE102" s="392"/>
      <c r="ANF102" s="381"/>
      <c r="ANN102" s="392"/>
      <c r="ANO102" s="381"/>
      <c r="ANW102" s="392"/>
      <c r="ANX102" s="381"/>
      <c r="AOF102" s="392"/>
      <c r="AOG102" s="381"/>
      <c r="AOO102" s="392"/>
      <c r="AOP102" s="381"/>
      <c r="AOX102" s="392"/>
      <c r="AOY102" s="381"/>
      <c r="APG102" s="392"/>
      <c r="APH102" s="381"/>
      <c r="APP102" s="392"/>
      <c r="APQ102" s="381"/>
      <c r="APY102" s="392"/>
      <c r="APZ102" s="381"/>
      <c r="AQH102" s="392"/>
      <c r="AQI102" s="381"/>
      <c r="AQQ102" s="392"/>
      <c r="AQR102" s="381"/>
      <c r="AQZ102" s="392"/>
      <c r="ARA102" s="381"/>
      <c r="ARI102" s="392"/>
      <c r="ARJ102" s="381"/>
      <c r="ARR102" s="392"/>
      <c r="ARS102" s="381"/>
      <c r="ASA102" s="392"/>
      <c r="ASB102" s="381"/>
      <c r="ASJ102" s="392"/>
      <c r="ASK102" s="381"/>
      <c r="ASS102" s="392"/>
      <c r="AST102" s="381"/>
      <c r="ATB102" s="392"/>
      <c r="ATC102" s="381"/>
      <c r="ATK102" s="392"/>
      <c r="ATL102" s="381"/>
      <c r="ATT102" s="392"/>
      <c r="ATU102" s="381"/>
      <c r="AUC102" s="392"/>
      <c r="AUD102" s="381"/>
      <c r="AUL102" s="392"/>
      <c r="AUM102" s="381"/>
      <c r="AUU102" s="392"/>
      <c r="AUV102" s="381"/>
      <c r="AVD102" s="392"/>
      <c r="AVE102" s="381"/>
      <c r="AVM102" s="392"/>
      <c r="AVN102" s="381"/>
      <c r="AVV102" s="392"/>
      <c r="AVW102" s="381"/>
      <c r="AWE102" s="392"/>
      <c r="AWF102" s="381"/>
      <c r="AWN102" s="392"/>
      <c r="AWO102" s="381"/>
      <c r="AWW102" s="392"/>
      <c r="AWX102" s="381"/>
      <c r="AXF102" s="392"/>
      <c r="AXG102" s="381"/>
      <c r="AXO102" s="392"/>
      <c r="AXP102" s="381"/>
      <c r="AXX102" s="392"/>
      <c r="AXY102" s="381"/>
      <c r="AYG102" s="392"/>
      <c r="AYH102" s="381"/>
      <c r="AYP102" s="392"/>
      <c r="AYQ102" s="381"/>
      <c r="AYY102" s="392"/>
      <c r="AYZ102" s="381"/>
      <c r="AZH102" s="392"/>
      <c r="AZI102" s="381"/>
      <c r="AZQ102" s="392"/>
      <c r="AZR102" s="381"/>
      <c r="AZZ102" s="392"/>
      <c r="BAA102" s="381"/>
      <c r="BAI102" s="392"/>
      <c r="BAJ102" s="381"/>
      <c r="BAR102" s="392"/>
      <c r="BAS102" s="381"/>
      <c r="BBA102" s="392"/>
      <c r="BBB102" s="381"/>
      <c r="BBJ102" s="392"/>
      <c r="BBK102" s="381"/>
      <c r="BBS102" s="392"/>
      <c r="BBT102" s="381"/>
      <c r="BCB102" s="392"/>
      <c r="BCC102" s="381"/>
      <c r="BCK102" s="392"/>
      <c r="BCL102" s="381"/>
      <c r="BCT102" s="392"/>
      <c r="BCU102" s="381"/>
      <c r="BDC102" s="392"/>
      <c r="BDD102" s="381"/>
      <c r="BDL102" s="392"/>
      <c r="BDM102" s="381"/>
      <c r="BDU102" s="392"/>
      <c r="BDV102" s="381"/>
      <c r="BED102" s="392"/>
      <c r="BEE102" s="381"/>
      <c r="BEM102" s="392"/>
      <c r="BEN102" s="381"/>
      <c r="BEV102" s="392"/>
      <c r="BEW102" s="381"/>
      <c r="BFE102" s="392"/>
      <c r="BFF102" s="381"/>
      <c r="BFN102" s="392"/>
      <c r="BFO102" s="381"/>
      <c r="BFW102" s="392"/>
      <c r="BFX102" s="381"/>
      <c r="BGF102" s="392"/>
      <c r="BGG102" s="381"/>
      <c r="BGO102" s="392"/>
      <c r="BGP102" s="381"/>
      <c r="BGX102" s="392"/>
      <c r="BGY102" s="381"/>
      <c r="BHG102" s="392"/>
      <c r="BHH102" s="381"/>
      <c r="BHP102" s="392"/>
      <c r="BHQ102" s="381"/>
      <c r="BHY102" s="392"/>
      <c r="BHZ102" s="381"/>
      <c r="BIH102" s="392"/>
      <c r="BII102" s="381"/>
      <c r="BIQ102" s="392"/>
      <c r="BIR102" s="381"/>
      <c r="BIZ102" s="392"/>
      <c r="BJA102" s="381"/>
      <c r="BJI102" s="392"/>
      <c r="BJJ102" s="381"/>
      <c r="BJR102" s="392"/>
      <c r="BJS102" s="381"/>
      <c r="BKA102" s="392"/>
      <c r="BKB102" s="381"/>
      <c r="BKJ102" s="392"/>
      <c r="BKK102" s="381"/>
      <c r="BKS102" s="392"/>
      <c r="BKT102" s="381"/>
      <c r="BLB102" s="392"/>
      <c r="BLC102" s="381"/>
      <c r="BLK102" s="392"/>
      <c r="BLL102" s="381"/>
      <c r="BLT102" s="392"/>
      <c r="BLU102" s="381"/>
      <c r="BMC102" s="392"/>
      <c r="BMD102" s="381"/>
      <c r="BML102" s="392"/>
      <c r="BMM102" s="381"/>
      <c r="BMU102" s="392"/>
      <c r="BMV102" s="381"/>
      <c r="BND102" s="392"/>
      <c r="BNE102" s="381"/>
      <c r="BNM102" s="392"/>
      <c r="BNN102" s="381"/>
      <c r="BNV102" s="392"/>
      <c r="BNW102" s="381"/>
      <c r="BOE102" s="392"/>
      <c r="BOF102" s="381"/>
      <c r="BON102" s="392"/>
      <c r="BOO102" s="381"/>
      <c r="BOW102" s="392"/>
      <c r="BOX102" s="381"/>
      <c r="BPF102" s="392"/>
      <c r="BPG102" s="381"/>
      <c r="BPO102" s="392"/>
      <c r="BPP102" s="381"/>
      <c r="BPX102" s="392"/>
      <c r="BPY102" s="381"/>
      <c r="BQG102" s="392"/>
      <c r="BQH102" s="381"/>
      <c r="BQP102" s="392"/>
      <c r="BQQ102" s="381"/>
      <c r="BQY102" s="392"/>
      <c r="BQZ102" s="381"/>
      <c r="BRH102" s="392"/>
      <c r="BRI102" s="381"/>
      <c r="BRQ102" s="392"/>
      <c r="BRR102" s="381"/>
      <c r="BRZ102" s="392"/>
      <c r="BSA102" s="381"/>
      <c r="BSI102" s="392"/>
      <c r="BSJ102" s="381"/>
      <c r="BSR102" s="392"/>
      <c r="BSS102" s="381"/>
      <c r="BTA102" s="392"/>
      <c r="BTB102" s="381"/>
      <c r="BTJ102" s="392"/>
      <c r="BTK102" s="381"/>
      <c r="BTS102" s="392"/>
      <c r="BTT102" s="381"/>
      <c r="BUB102" s="392"/>
      <c r="BUC102" s="381"/>
      <c r="BUK102" s="392"/>
      <c r="BUL102" s="381"/>
      <c r="BUT102" s="392"/>
      <c r="BUU102" s="381"/>
      <c r="BVC102" s="392"/>
      <c r="BVD102" s="381"/>
      <c r="BVL102" s="392"/>
      <c r="BVM102" s="381"/>
      <c r="BVU102" s="392"/>
      <c r="BVV102" s="381"/>
      <c r="BWD102" s="392"/>
      <c r="BWE102" s="381"/>
      <c r="BWM102" s="392"/>
      <c r="BWN102" s="381"/>
      <c r="BWV102" s="392"/>
      <c r="BWW102" s="381"/>
      <c r="BXE102" s="392"/>
      <c r="BXF102" s="381"/>
      <c r="BXN102" s="392"/>
      <c r="BXO102" s="381"/>
      <c r="BXW102" s="392"/>
      <c r="BXX102" s="381"/>
      <c r="BYF102" s="392"/>
      <c r="BYG102" s="381"/>
      <c r="BYO102" s="392"/>
      <c r="BYP102" s="381"/>
      <c r="BYX102" s="392"/>
      <c r="BYY102" s="381"/>
      <c r="BZG102" s="392"/>
      <c r="BZH102" s="381"/>
      <c r="BZP102" s="392"/>
      <c r="BZQ102" s="381"/>
      <c r="BZY102" s="392"/>
      <c r="BZZ102" s="381"/>
      <c r="CAH102" s="392"/>
      <c r="CAI102" s="381"/>
      <c r="CAQ102" s="392"/>
      <c r="CAR102" s="381"/>
      <c r="CAZ102" s="392"/>
      <c r="CBA102" s="381"/>
      <c r="CBI102" s="392"/>
      <c r="CBJ102" s="381"/>
      <c r="CBR102" s="392"/>
      <c r="CBS102" s="381"/>
      <c r="CCA102" s="392"/>
      <c r="CCB102" s="381"/>
      <c r="CCJ102" s="392"/>
      <c r="CCK102" s="381"/>
      <c r="CCS102" s="392"/>
      <c r="CCT102" s="381"/>
      <c r="CDB102" s="392"/>
      <c r="CDC102" s="381"/>
      <c r="CDK102" s="392"/>
      <c r="CDL102" s="381"/>
      <c r="CDT102" s="392"/>
      <c r="CDU102" s="381"/>
      <c r="CEC102" s="392"/>
      <c r="CED102" s="381"/>
      <c r="CEL102" s="392"/>
      <c r="CEM102" s="381"/>
      <c r="CEU102" s="392"/>
      <c r="CEV102" s="381"/>
      <c r="CFD102" s="392"/>
      <c r="CFE102" s="381"/>
      <c r="CFM102" s="392"/>
      <c r="CFN102" s="381"/>
      <c r="CFV102" s="392"/>
      <c r="CFW102" s="381"/>
      <c r="CGE102" s="392"/>
      <c r="CGF102" s="381"/>
      <c r="CGN102" s="392"/>
      <c r="CGO102" s="381"/>
      <c r="CGW102" s="392"/>
      <c r="CGX102" s="381"/>
      <c r="CHF102" s="392"/>
      <c r="CHG102" s="381"/>
      <c r="CHO102" s="392"/>
      <c r="CHP102" s="381"/>
      <c r="CHX102" s="392"/>
      <c r="CHY102" s="381"/>
      <c r="CIG102" s="392"/>
      <c r="CIH102" s="381"/>
      <c r="CIP102" s="392"/>
      <c r="CIQ102" s="381"/>
      <c r="CIY102" s="392"/>
      <c r="CIZ102" s="381"/>
      <c r="CJH102" s="392"/>
      <c r="CJI102" s="381"/>
      <c r="CJQ102" s="392"/>
      <c r="CJR102" s="381"/>
      <c r="CJZ102" s="392"/>
      <c r="CKA102" s="381"/>
      <c r="CKI102" s="392"/>
      <c r="CKJ102" s="381"/>
      <c r="CKR102" s="392"/>
      <c r="CKS102" s="381"/>
      <c r="CLA102" s="392"/>
      <c r="CLB102" s="381"/>
      <c r="CLJ102" s="392"/>
      <c r="CLK102" s="381"/>
      <c r="CLS102" s="392"/>
      <c r="CLT102" s="381"/>
      <c r="CMB102" s="392"/>
      <c r="CMC102" s="381"/>
      <c r="CMK102" s="392"/>
      <c r="CML102" s="381"/>
      <c r="CMT102" s="392"/>
      <c r="CMU102" s="381"/>
      <c r="CNC102" s="392"/>
      <c r="CND102" s="381"/>
      <c r="CNL102" s="392"/>
      <c r="CNM102" s="381"/>
      <c r="CNU102" s="392"/>
      <c r="CNV102" s="381"/>
      <c r="COD102" s="392"/>
      <c r="COE102" s="381"/>
      <c r="COM102" s="392"/>
      <c r="CON102" s="381"/>
      <c r="COV102" s="392"/>
      <c r="COW102" s="381"/>
      <c r="CPE102" s="392"/>
      <c r="CPF102" s="381"/>
      <c r="CPN102" s="392"/>
      <c r="CPO102" s="381"/>
      <c r="CPW102" s="392"/>
      <c r="CPX102" s="381"/>
      <c r="CQF102" s="392"/>
      <c r="CQG102" s="381"/>
      <c r="CQO102" s="392"/>
      <c r="CQP102" s="381"/>
      <c r="CQX102" s="392"/>
      <c r="CQY102" s="381"/>
      <c r="CRG102" s="392"/>
      <c r="CRH102" s="381"/>
      <c r="CRP102" s="392"/>
      <c r="CRQ102" s="381"/>
      <c r="CRY102" s="392"/>
      <c r="CRZ102" s="381"/>
      <c r="CSH102" s="392"/>
      <c r="CSI102" s="381"/>
      <c r="CSQ102" s="392"/>
      <c r="CSR102" s="381"/>
      <c r="CSZ102" s="392"/>
      <c r="CTA102" s="381"/>
      <c r="CTI102" s="392"/>
      <c r="CTJ102" s="381"/>
      <c r="CTR102" s="392"/>
      <c r="CTS102" s="381"/>
      <c r="CUA102" s="392"/>
      <c r="CUB102" s="381"/>
      <c r="CUJ102" s="392"/>
      <c r="CUK102" s="381"/>
      <c r="CUS102" s="392"/>
      <c r="CUT102" s="381"/>
      <c r="CVB102" s="392"/>
      <c r="CVC102" s="381"/>
      <c r="CVK102" s="392"/>
      <c r="CVL102" s="381"/>
      <c r="CVT102" s="392"/>
      <c r="CVU102" s="381"/>
      <c r="CWC102" s="392"/>
      <c r="CWD102" s="381"/>
      <c r="CWL102" s="392"/>
      <c r="CWM102" s="381"/>
      <c r="CWU102" s="392"/>
      <c r="CWV102" s="381"/>
      <c r="CXD102" s="392"/>
      <c r="CXE102" s="381"/>
      <c r="CXM102" s="392"/>
      <c r="CXN102" s="381"/>
      <c r="CXV102" s="392"/>
      <c r="CXW102" s="381"/>
      <c r="CYE102" s="392"/>
      <c r="CYF102" s="381"/>
      <c r="CYN102" s="392"/>
      <c r="CYO102" s="381"/>
      <c r="CYW102" s="392"/>
      <c r="CYX102" s="381"/>
      <c r="CZF102" s="392"/>
      <c r="CZG102" s="381"/>
      <c r="CZO102" s="392"/>
      <c r="CZP102" s="381"/>
      <c r="CZX102" s="392"/>
      <c r="CZY102" s="381"/>
      <c r="DAG102" s="392"/>
      <c r="DAH102" s="381"/>
      <c r="DAP102" s="392"/>
      <c r="DAQ102" s="381"/>
      <c r="DAY102" s="392"/>
      <c r="DAZ102" s="381"/>
      <c r="DBH102" s="392"/>
      <c r="DBI102" s="381"/>
      <c r="DBQ102" s="392"/>
      <c r="DBR102" s="381"/>
      <c r="DBZ102" s="392"/>
      <c r="DCA102" s="381"/>
      <c r="DCI102" s="392"/>
      <c r="DCJ102" s="381"/>
      <c r="DCR102" s="392"/>
      <c r="DCS102" s="381"/>
      <c r="DDA102" s="392"/>
      <c r="DDB102" s="381"/>
      <c r="DDJ102" s="392"/>
      <c r="DDK102" s="381"/>
      <c r="DDS102" s="392"/>
      <c r="DDT102" s="381"/>
      <c r="DEB102" s="392"/>
      <c r="DEC102" s="381"/>
      <c r="DEK102" s="392"/>
      <c r="DEL102" s="381"/>
      <c r="DET102" s="392"/>
      <c r="DEU102" s="381"/>
      <c r="DFC102" s="392"/>
      <c r="DFD102" s="381"/>
      <c r="DFL102" s="392"/>
      <c r="DFM102" s="381"/>
      <c r="DFU102" s="392"/>
      <c r="DFV102" s="381"/>
      <c r="DGD102" s="392"/>
      <c r="DGE102" s="381"/>
      <c r="DGM102" s="392"/>
      <c r="DGN102" s="381"/>
      <c r="DGV102" s="392"/>
      <c r="DGW102" s="381"/>
      <c r="DHE102" s="392"/>
      <c r="DHF102" s="381"/>
      <c r="DHN102" s="392"/>
      <c r="DHO102" s="381"/>
      <c r="DHW102" s="392"/>
      <c r="DHX102" s="381"/>
      <c r="DIF102" s="392"/>
      <c r="DIG102" s="381"/>
      <c r="DIO102" s="392"/>
      <c r="DIP102" s="381"/>
      <c r="DIX102" s="392"/>
      <c r="DIY102" s="381"/>
      <c r="DJG102" s="392"/>
      <c r="DJH102" s="381"/>
      <c r="DJP102" s="392"/>
      <c r="DJQ102" s="381"/>
      <c r="DJY102" s="392"/>
      <c r="DJZ102" s="381"/>
      <c r="DKH102" s="392"/>
      <c r="DKI102" s="381"/>
      <c r="DKQ102" s="392"/>
      <c r="DKR102" s="381"/>
      <c r="DKZ102" s="392"/>
      <c r="DLA102" s="381"/>
      <c r="DLI102" s="392"/>
      <c r="DLJ102" s="381"/>
      <c r="DLR102" s="392"/>
      <c r="DLS102" s="381"/>
      <c r="DMA102" s="392"/>
      <c r="DMB102" s="381"/>
      <c r="DMJ102" s="392"/>
      <c r="DMK102" s="381"/>
      <c r="DMS102" s="392"/>
      <c r="DMT102" s="381"/>
      <c r="DNB102" s="392"/>
      <c r="DNC102" s="381"/>
      <c r="DNK102" s="392"/>
      <c r="DNL102" s="381"/>
      <c r="DNT102" s="392"/>
      <c r="DNU102" s="381"/>
      <c r="DOC102" s="392"/>
      <c r="DOD102" s="381"/>
      <c r="DOL102" s="392"/>
      <c r="DOM102" s="381"/>
      <c r="DOU102" s="392"/>
      <c r="DOV102" s="381"/>
      <c r="DPD102" s="392"/>
      <c r="DPE102" s="381"/>
      <c r="DPM102" s="392"/>
      <c r="DPN102" s="381"/>
      <c r="DPV102" s="392"/>
      <c r="DPW102" s="381"/>
      <c r="DQE102" s="392"/>
      <c r="DQF102" s="381"/>
      <c r="DQN102" s="392"/>
      <c r="DQO102" s="381"/>
      <c r="DQW102" s="392"/>
      <c r="DQX102" s="381"/>
      <c r="DRF102" s="392"/>
      <c r="DRG102" s="381"/>
      <c r="DRO102" s="392"/>
      <c r="DRP102" s="381"/>
      <c r="DRX102" s="392"/>
      <c r="DRY102" s="381"/>
      <c r="DSG102" s="392"/>
      <c r="DSH102" s="381"/>
      <c r="DSP102" s="392"/>
      <c r="DSQ102" s="381"/>
      <c r="DSY102" s="392"/>
      <c r="DSZ102" s="381"/>
      <c r="DTH102" s="392"/>
      <c r="DTI102" s="381"/>
      <c r="DTQ102" s="392"/>
      <c r="DTR102" s="381"/>
      <c r="DTZ102" s="392"/>
      <c r="DUA102" s="381"/>
      <c r="DUI102" s="392"/>
      <c r="DUJ102" s="381"/>
      <c r="DUR102" s="392"/>
      <c r="DUS102" s="381"/>
      <c r="DVA102" s="392"/>
      <c r="DVB102" s="381"/>
      <c r="DVJ102" s="392"/>
      <c r="DVK102" s="381"/>
      <c r="DVS102" s="392"/>
      <c r="DVT102" s="381"/>
      <c r="DWB102" s="392"/>
      <c r="DWC102" s="381"/>
      <c r="DWK102" s="392"/>
      <c r="DWL102" s="381"/>
      <c r="DWT102" s="392"/>
      <c r="DWU102" s="381"/>
      <c r="DXC102" s="392"/>
      <c r="DXD102" s="381"/>
      <c r="DXL102" s="392"/>
      <c r="DXM102" s="381"/>
      <c r="DXU102" s="392"/>
      <c r="DXV102" s="381"/>
      <c r="DYD102" s="392"/>
      <c r="DYE102" s="381"/>
      <c r="DYM102" s="392"/>
      <c r="DYN102" s="381"/>
      <c r="DYV102" s="392"/>
      <c r="DYW102" s="381"/>
      <c r="DZE102" s="392"/>
      <c r="DZF102" s="381"/>
      <c r="DZN102" s="392"/>
      <c r="DZO102" s="381"/>
      <c r="DZW102" s="392"/>
      <c r="DZX102" s="381"/>
      <c r="EAF102" s="392"/>
      <c r="EAG102" s="381"/>
      <c r="EAO102" s="392"/>
      <c r="EAP102" s="381"/>
      <c r="EAX102" s="392"/>
      <c r="EAY102" s="381"/>
      <c r="EBG102" s="392"/>
      <c r="EBH102" s="381"/>
      <c r="EBP102" s="392"/>
      <c r="EBQ102" s="381"/>
      <c r="EBY102" s="392"/>
      <c r="EBZ102" s="381"/>
      <c r="ECH102" s="392"/>
      <c r="ECI102" s="381"/>
      <c r="ECQ102" s="392"/>
      <c r="ECR102" s="381"/>
      <c r="ECZ102" s="392"/>
      <c r="EDA102" s="381"/>
      <c r="EDI102" s="392"/>
      <c r="EDJ102" s="381"/>
      <c r="EDR102" s="392"/>
      <c r="EDS102" s="381"/>
      <c r="EEA102" s="392"/>
      <c r="EEB102" s="381"/>
      <c r="EEJ102" s="392"/>
      <c r="EEK102" s="381"/>
      <c r="EES102" s="392"/>
      <c r="EET102" s="381"/>
      <c r="EFB102" s="392"/>
      <c r="EFC102" s="381"/>
      <c r="EFK102" s="392"/>
      <c r="EFL102" s="381"/>
      <c r="EFT102" s="392"/>
      <c r="EFU102" s="381"/>
      <c r="EGC102" s="392"/>
      <c r="EGD102" s="381"/>
      <c r="EGL102" s="392"/>
      <c r="EGM102" s="381"/>
      <c r="EGU102" s="392"/>
      <c r="EGV102" s="381"/>
      <c r="EHD102" s="392"/>
      <c r="EHE102" s="381"/>
      <c r="EHM102" s="392"/>
      <c r="EHN102" s="381"/>
      <c r="EHV102" s="392"/>
      <c r="EHW102" s="381"/>
      <c r="EIE102" s="392"/>
      <c r="EIF102" s="381"/>
      <c r="EIN102" s="392"/>
      <c r="EIO102" s="381"/>
      <c r="EIW102" s="392"/>
      <c r="EIX102" s="381"/>
      <c r="EJF102" s="392"/>
      <c r="EJG102" s="381"/>
      <c r="EJO102" s="392"/>
      <c r="EJP102" s="381"/>
      <c r="EJX102" s="392"/>
      <c r="EJY102" s="381"/>
      <c r="EKG102" s="392"/>
      <c r="EKH102" s="381"/>
      <c r="EKP102" s="392"/>
      <c r="EKQ102" s="381"/>
      <c r="EKY102" s="392"/>
      <c r="EKZ102" s="381"/>
      <c r="ELH102" s="392"/>
      <c r="ELI102" s="381"/>
      <c r="ELQ102" s="392"/>
      <c r="ELR102" s="381"/>
      <c r="ELZ102" s="392"/>
      <c r="EMA102" s="381"/>
      <c r="EMI102" s="392"/>
      <c r="EMJ102" s="381"/>
      <c r="EMR102" s="392"/>
      <c r="EMS102" s="381"/>
      <c r="ENA102" s="392"/>
      <c r="ENB102" s="381"/>
      <c r="ENJ102" s="392"/>
      <c r="ENK102" s="381"/>
      <c r="ENS102" s="392"/>
      <c r="ENT102" s="381"/>
      <c r="EOB102" s="392"/>
      <c r="EOC102" s="381"/>
      <c r="EOK102" s="392"/>
      <c r="EOL102" s="381"/>
      <c r="EOT102" s="392"/>
      <c r="EOU102" s="381"/>
      <c r="EPC102" s="392"/>
      <c r="EPD102" s="381"/>
      <c r="EPL102" s="392"/>
      <c r="EPM102" s="381"/>
      <c r="EPU102" s="392"/>
      <c r="EPV102" s="381"/>
      <c r="EQD102" s="392"/>
      <c r="EQE102" s="381"/>
      <c r="EQM102" s="392"/>
      <c r="EQN102" s="381"/>
      <c r="EQV102" s="392"/>
      <c r="EQW102" s="381"/>
      <c r="ERE102" s="392"/>
      <c r="ERF102" s="381"/>
      <c r="ERN102" s="392"/>
      <c r="ERO102" s="381"/>
      <c r="ERW102" s="392"/>
      <c r="ERX102" s="381"/>
      <c r="ESF102" s="392"/>
      <c r="ESG102" s="381"/>
      <c r="ESO102" s="392"/>
      <c r="ESP102" s="381"/>
      <c r="ESX102" s="392"/>
      <c r="ESY102" s="381"/>
      <c r="ETG102" s="392"/>
      <c r="ETH102" s="381"/>
      <c r="ETP102" s="392"/>
      <c r="ETQ102" s="381"/>
      <c r="ETY102" s="392"/>
      <c r="ETZ102" s="381"/>
      <c r="EUH102" s="392"/>
      <c r="EUI102" s="381"/>
      <c r="EUQ102" s="392"/>
      <c r="EUR102" s="381"/>
      <c r="EUZ102" s="392"/>
      <c r="EVA102" s="381"/>
      <c r="EVI102" s="392"/>
      <c r="EVJ102" s="381"/>
      <c r="EVR102" s="392"/>
      <c r="EVS102" s="381"/>
      <c r="EWA102" s="392"/>
      <c r="EWB102" s="381"/>
      <c r="EWJ102" s="392"/>
      <c r="EWK102" s="381"/>
      <c r="EWS102" s="392"/>
      <c r="EWT102" s="381"/>
      <c r="EXB102" s="392"/>
      <c r="EXC102" s="381"/>
      <c r="EXK102" s="392"/>
      <c r="EXL102" s="381"/>
      <c r="EXT102" s="392"/>
      <c r="EXU102" s="381"/>
      <c r="EYC102" s="392"/>
      <c r="EYD102" s="381"/>
      <c r="EYL102" s="392"/>
      <c r="EYM102" s="381"/>
      <c r="EYU102" s="392"/>
      <c r="EYV102" s="381"/>
      <c r="EZD102" s="392"/>
      <c r="EZE102" s="381"/>
      <c r="EZM102" s="392"/>
      <c r="EZN102" s="381"/>
      <c r="EZV102" s="392"/>
      <c r="EZW102" s="381"/>
      <c r="FAE102" s="392"/>
      <c r="FAF102" s="381"/>
      <c r="FAN102" s="392"/>
      <c r="FAO102" s="381"/>
      <c r="FAW102" s="392"/>
      <c r="FAX102" s="381"/>
      <c r="FBF102" s="392"/>
      <c r="FBG102" s="381"/>
      <c r="FBO102" s="392"/>
      <c r="FBP102" s="381"/>
      <c r="FBX102" s="392"/>
      <c r="FBY102" s="381"/>
      <c r="FCG102" s="392"/>
      <c r="FCH102" s="381"/>
      <c r="FCP102" s="392"/>
      <c r="FCQ102" s="381"/>
      <c r="FCY102" s="392"/>
      <c r="FCZ102" s="381"/>
      <c r="FDH102" s="392"/>
      <c r="FDI102" s="381"/>
      <c r="FDQ102" s="392"/>
      <c r="FDR102" s="381"/>
      <c r="FDZ102" s="392"/>
      <c r="FEA102" s="381"/>
      <c r="FEI102" s="392"/>
      <c r="FEJ102" s="381"/>
      <c r="FER102" s="392"/>
      <c r="FES102" s="381"/>
      <c r="FFA102" s="392"/>
      <c r="FFB102" s="381"/>
      <c r="FFJ102" s="392"/>
      <c r="FFK102" s="381"/>
      <c r="FFS102" s="392"/>
      <c r="FFT102" s="381"/>
      <c r="FGB102" s="392"/>
      <c r="FGC102" s="381"/>
      <c r="FGK102" s="392"/>
      <c r="FGL102" s="381"/>
      <c r="FGT102" s="392"/>
      <c r="FGU102" s="381"/>
      <c r="FHC102" s="392"/>
      <c r="FHD102" s="381"/>
      <c r="FHL102" s="392"/>
      <c r="FHM102" s="381"/>
      <c r="FHU102" s="392"/>
      <c r="FHV102" s="381"/>
      <c r="FID102" s="392"/>
      <c r="FIE102" s="381"/>
      <c r="FIM102" s="392"/>
      <c r="FIN102" s="381"/>
      <c r="FIV102" s="392"/>
      <c r="FIW102" s="381"/>
      <c r="FJE102" s="392"/>
      <c r="FJF102" s="381"/>
      <c r="FJN102" s="392"/>
      <c r="FJO102" s="381"/>
      <c r="FJW102" s="392"/>
      <c r="FJX102" s="381"/>
      <c r="FKF102" s="392"/>
      <c r="FKG102" s="381"/>
      <c r="FKO102" s="392"/>
      <c r="FKP102" s="381"/>
      <c r="FKX102" s="392"/>
      <c r="FKY102" s="381"/>
      <c r="FLG102" s="392"/>
      <c r="FLH102" s="381"/>
      <c r="FLP102" s="392"/>
      <c r="FLQ102" s="381"/>
      <c r="FLY102" s="392"/>
      <c r="FLZ102" s="381"/>
      <c r="FMH102" s="392"/>
      <c r="FMI102" s="381"/>
      <c r="FMQ102" s="392"/>
      <c r="FMR102" s="381"/>
      <c r="FMZ102" s="392"/>
      <c r="FNA102" s="381"/>
      <c r="FNI102" s="392"/>
      <c r="FNJ102" s="381"/>
      <c r="FNR102" s="392"/>
      <c r="FNS102" s="381"/>
      <c r="FOA102" s="392"/>
      <c r="FOB102" s="381"/>
      <c r="FOJ102" s="392"/>
      <c r="FOK102" s="381"/>
      <c r="FOS102" s="392"/>
      <c r="FOT102" s="381"/>
      <c r="FPB102" s="392"/>
      <c r="FPC102" s="381"/>
      <c r="FPK102" s="392"/>
      <c r="FPL102" s="381"/>
      <c r="FPT102" s="392"/>
      <c r="FPU102" s="381"/>
      <c r="FQC102" s="392"/>
      <c r="FQD102" s="381"/>
      <c r="FQL102" s="392"/>
      <c r="FQM102" s="381"/>
      <c r="FQU102" s="392"/>
      <c r="FQV102" s="381"/>
      <c r="FRD102" s="392"/>
      <c r="FRE102" s="381"/>
      <c r="FRM102" s="392"/>
      <c r="FRN102" s="381"/>
      <c r="FRV102" s="392"/>
      <c r="FRW102" s="381"/>
      <c r="FSE102" s="392"/>
      <c r="FSF102" s="381"/>
      <c r="FSN102" s="392"/>
      <c r="FSO102" s="381"/>
      <c r="FSW102" s="392"/>
      <c r="FSX102" s="381"/>
      <c r="FTF102" s="392"/>
      <c r="FTG102" s="381"/>
      <c r="FTO102" s="392"/>
      <c r="FTP102" s="381"/>
      <c r="FTX102" s="392"/>
      <c r="FTY102" s="381"/>
      <c r="FUG102" s="392"/>
      <c r="FUH102" s="381"/>
      <c r="FUP102" s="392"/>
      <c r="FUQ102" s="381"/>
      <c r="FUY102" s="392"/>
      <c r="FUZ102" s="381"/>
      <c r="FVH102" s="392"/>
      <c r="FVI102" s="381"/>
      <c r="FVQ102" s="392"/>
      <c r="FVR102" s="381"/>
      <c r="FVZ102" s="392"/>
      <c r="FWA102" s="381"/>
      <c r="FWI102" s="392"/>
      <c r="FWJ102" s="381"/>
      <c r="FWR102" s="392"/>
      <c r="FWS102" s="381"/>
      <c r="FXA102" s="392"/>
      <c r="FXB102" s="381"/>
      <c r="FXJ102" s="392"/>
      <c r="FXK102" s="381"/>
      <c r="FXS102" s="392"/>
      <c r="FXT102" s="381"/>
      <c r="FYB102" s="392"/>
      <c r="FYC102" s="381"/>
      <c r="FYK102" s="392"/>
      <c r="FYL102" s="381"/>
      <c r="FYT102" s="392"/>
      <c r="FYU102" s="381"/>
      <c r="FZC102" s="392"/>
      <c r="FZD102" s="381"/>
      <c r="FZL102" s="392"/>
      <c r="FZM102" s="381"/>
      <c r="FZU102" s="392"/>
      <c r="FZV102" s="381"/>
      <c r="GAD102" s="392"/>
      <c r="GAE102" s="381"/>
      <c r="GAM102" s="392"/>
      <c r="GAN102" s="381"/>
      <c r="GAV102" s="392"/>
      <c r="GAW102" s="381"/>
      <c r="GBE102" s="392"/>
      <c r="GBF102" s="381"/>
      <c r="GBN102" s="392"/>
      <c r="GBO102" s="381"/>
      <c r="GBW102" s="392"/>
      <c r="GBX102" s="381"/>
      <c r="GCF102" s="392"/>
      <c r="GCG102" s="381"/>
      <c r="GCO102" s="392"/>
      <c r="GCP102" s="381"/>
      <c r="GCX102" s="392"/>
      <c r="GCY102" s="381"/>
      <c r="GDG102" s="392"/>
      <c r="GDH102" s="381"/>
      <c r="GDP102" s="392"/>
      <c r="GDQ102" s="381"/>
      <c r="GDY102" s="392"/>
      <c r="GDZ102" s="381"/>
      <c r="GEH102" s="392"/>
      <c r="GEI102" s="381"/>
      <c r="GEQ102" s="392"/>
      <c r="GER102" s="381"/>
      <c r="GEZ102" s="392"/>
      <c r="GFA102" s="381"/>
      <c r="GFI102" s="392"/>
      <c r="GFJ102" s="381"/>
      <c r="GFR102" s="392"/>
      <c r="GFS102" s="381"/>
      <c r="GGA102" s="392"/>
      <c r="GGB102" s="381"/>
      <c r="GGJ102" s="392"/>
      <c r="GGK102" s="381"/>
      <c r="GGS102" s="392"/>
      <c r="GGT102" s="381"/>
      <c r="GHB102" s="392"/>
      <c r="GHC102" s="381"/>
      <c r="GHK102" s="392"/>
      <c r="GHL102" s="381"/>
      <c r="GHT102" s="392"/>
      <c r="GHU102" s="381"/>
      <c r="GIC102" s="392"/>
      <c r="GID102" s="381"/>
      <c r="GIL102" s="392"/>
      <c r="GIM102" s="381"/>
      <c r="GIU102" s="392"/>
      <c r="GIV102" s="381"/>
      <c r="GJD102" s="392"/>
      <c r="GJE102" s="381"/>
      <c r="GJM102" s="392"/>
      <c r="GJN102" s="381"/>
      <c r="GJV102" s="392"/>
      <c r="GJW102" s="381"/>
      <c r="GKE102" s="392"/>
      <c r="GKF102" s="381"/>
      <c r="GKN102" s="392"/>
      <c r="GKO102" s="381"/>
      <c r="GKW102" s="392"/>
      <c r="GKX102" s="381"/>
      <c r="GLF102" s="392"/>
      <c r="GLG102" s="381"/>
      <c r="GLO102" s="392"/>
      <c r="GLP102" s="381"/>
      <c r="GLX102" s="392"/>
      <c r="GLY102" s="381"/>
      <c r="GMG102" s="392"/>
      <c r="GMH102" s="381"/>
      <c r="GMP102" s="392"/>
      <c r="GMQ102" s="381"/>
      <c r="GMY102" s="392"/>
      <c r="GMZ102" s="381"/>
      <c r="GNH102" s="392"/>
      <c r="GNI102" s="381"/>
      <c r="GNQ102" s="392"/>
      <c r="GNR102" s="381"/>
      <c r="GNZ102" s="392"/>
      <c r="GOA102" s="381"/>
      <c r="GOI102" s="392"/>
      <c r="GOJ102" s="381"/>
      <c r="GOR102" s="392"/>
      <c r="GOS102" s="381"/>
      <c r="GPA102" s="392"/>
      <c r="GPB102" s="381"/>
      <c r="GPJ102" s="392"/>
      <c r="GPK102" s="381"/>
      <c r="GPS102" s="392"/>
      <c r="GPT102" s="381"/>
      <c r="GQB102" s="392"/>
      <c r="GQC102" s="381"/>
      <c r="GQK102" s="392"/>
      <c r="GQL102" s="381"/>
      <c r="GQT102" s="392"/>
      <c r="GQU102" s="381"/>
      <c r="GRC102" s="392"/>
      <c r="GRD102" s="381"/>
      <c r="GRL102" s="392"/>
      <c r="GRM102" s="381"/>
      <c r="GRU102" s="392"/>
      <c r="GRV102" s="381"/>
      <c r="GSD102" s="392"/>
      <c r="GSE102" s="381"/>
      <c r="GSM102" s="392"/>
      <c r="GSN102" s="381"/>
      <c r="GSV102" s="392"/>
      <c r="GSW102" s="381"/>
      <c r="GTE102" s="392"/>
      <c r="GTF102" s="381"/>
      <c r="GTN102" s="392"/>
      <c r="GTO102" s="381"/>
      <c r="GTW102" s="392"/>
      <c r="GTX102" s="381"/>
      <c r="GUF102" s="392"/>
      <c r="GUG102" s="381"/>
      <c r="GUO102" s="392"/>
      <c r="GUP102" s="381"/>
      <c r="GUX102" s="392"/>
      <c r="GUY102" s="381"/>
      <c r="GVG102" s="392"/>
      <c r="GVH102" s="381"/>
      <c r="GVP102" s="392"/>
      <c r="GVQ102" s="381"/>
      <c r="GVY102" s="392"/>
      <c r="GVZ102" s="381"/>
      <c r="GWH102" s="392"/>
      <c r="GWI102" s="381"/>
      <c r="GWQ102" s="392"/>
      <c r="GWR102" s="381"/>
      <c r="GWZ102" s="392"/>
      <c r="GXA102" s="381"/>
      <c r="GXI102" s="392"/>
      <c r="GXJ102" s="381"/>
      <c r="GXR102" s="392"/>
      <c r="GXS102" s="381"/>
      <c r="GYA102" s="392"/>
      <c r="GYB102" s="381"/>
      <c r="GYJ102" s="392"/>
      <c r="GYK102" s="381"/>
      <c r="GYS102" s="392"/>
      <c r="GYT102" s="381"/>
      <c r="GZB102" s="392"/>
      <c r="GZC102" s="381"/>
      <c r="GZK102" s="392"/>
      <c r="GZL102" s="381"/>
      <c r="GZT102" s="392"/>
      <c r="GZU102" s="381"/>
      <c r="HAC102" s="392"/>
      <c r="HAD102" s="381"/>
      <c r="HAL102" s="392"/>
      <c r="HAM102" s="381"/>
      <c r="HAU102" s="392"/>
      <c r="HAV102" s="381"/>
      <c r="HBD102" s="392"/>
      <c r="HBE102" s="381"/>
      <c r="HBM102" s="392"/>
      <c r="HBN102" s="381"/>
      <c r="HBV102" s="392"/>
      <c r="HBW102" s="381"/>
      <c r="HCE102" s="392"/>
      <c r="HCF102" s="381"/>
      <c r="HCN102" s="392"/>
      <c r="HCO102" s="381"/>
      <c r="HCW102" s="392"/>
      <c r="HCX102" s="381"/>
      <c r="HDF102" s="392"/>
      <c r="HDG102" s="381"/>
      <c r="HDO102" s="392"/>
      <c r="HDP102" s="381"/>
      <c r="HDX102" s="392"/>
      <c r="HDY102" s="381"/>
      <c r="HEG102" s="392"/>
      <c r="HEH102" s="381"/>
      <c r="HEP102" s="392"/>
      <c r="HEQ102" s="381"/>
      <c r="HEY102" s="392"/>
      <c r="HEZ102" s="381"/>
      <c r="HFH102" s="392"/>
      <c r="HFI102" s="381"/>
      <c r="HFQ102" s="392"/>
      <c r="HFR102" s="381"/>
      <c r="HFZ102" s="392"/>
      <c r="HGA102" s="381"/>
      <c r="HGI102" s="392"/>
      <c r="HGJ102" s="381"/>
      <c r="HGR102" s="392"/>
      <c r="HGS102" s="381"/>
      <c r="HHA102" s="392"/>
      <c r="HHB102" s="381"/>
      <c r="HHJ102" s="392"/>
      <c r="HHK102" s="381"/>
      <c r="HHS102" s="392"/>
      <c r="HHT102" s="381"/>
      <c r="HIB102" s="392"/>
      <c r="HIC102" s="381"/>
      <c r="HIK102" s="392"/>
      <c r="HIL102" s="381"/>
      <c r="HIT102" s="392"/>
      <c r="HIU102" s="381"/>
      <c r="HJC102" s="392"/>
      <c r="HJD102" s="381"/>
      <c r="HJL102" s="392"/>
      <c r="HJM102" s="381"/>
      <c r="HJU102" s="392"/>
      <c r="HJV102" s="381"/>
      <c r="HKD102" s="392"/>
      <c r="HKE102" s="381"/>
      <c r="HKM102" s="392"/>
      <c r="HKN102" s="381"/>
      <c r="HKV102" s="392"/>
      <c r="HKW102" s="381"/>
      <c r="HLE102" s="392"/>
      <c r="HLF102" s="381"/>
      <c r="HLN102" s="392"/>
      <c r="HLO102" s="381"/>
      <c r="HLW102" s="392"/>
      <c r="HLX102" s="381"/>
      <c r="HMF102" s="392"/>
      <c r="HMG102" s="381"/>
      <c r="HMO102" s="392"/>
      <c r="HMP102" s="381"/>
      <c r="HMX102" s="392"/>
      <c r="HMY102" s="381"/>
      <c r="HNG102" s="392"/>
      <c r="HNH102" s="381"/>
      <c r="HNP102" s="392"/>
      <c r="HNQ102" s="381"/>
      <c r="HNY102" s="392"/>
      <c r="HNZ102" s="381"/>
      <c r="HOH102" s="392"/>
      <c r="HOI102" s="381"/>
      <c r="HOQ102" s="392"/>
      <c r="HOR102" s="381"/>
      <c r="HOZ102" s="392"/>
      <c r="HPA102" s="381"/>
      <c r="HPI102" s="392"/>
      <c r="HPJ102" s="381"/>
      <c r="HPR102" s="392"/>
      <c r="HPS102" s="381"/>
      <c r="HQA102" s="392"/>
      <c r="HQB102" s="381"/>
      <c r="HQJ102" s="392"/>
      <c r="HQK102" s="381"/>
      <c r="HQS102" s="392"/>
      <c r="HQT102" s="381"/>
      <c r="HRB102" s="392"/>
      <c r="HRC102" s="381"/>
      <c r="HRK102" s="392"/>
      <c r="HRL102" s="381"/>
      <c r="HRT102" s="392"/>
      <c r="HRU102" s="381"/>
      <c r="HSC102" s="392"/>
      <c r="HSD102" s="381"/>
      <c r="HSL102" s="392"/>
      <c r="HSM102" s="381"/>
      <c r="HSU102" s="392"/>
      <c r="HSV102" s="381"/>
      <c r="HTD102" s="392"/>
      <c r="HTE102" s="381"/>
      <c r="HTM102" s="392"/>
      <c r="HTN102" s="381"/>
      <c r="HTV102" s="392"/>
      <c r="HTW102" s="381"/>
      <c r="HUE102" s="392"/>
      <c r="HUF102" s="381"/>
      <c r="HUN102" s="392"/>
      <c r="HUO102" s="381"/>
      <c r="HUW102" s="392"/>
      <c r="HUX102" s="381"/>
      <c r="HVF102" s="392"/>
      <c r="HVG102" s="381"/>
      <c r="HVO102" s="392"/>
      <c r="HVP102" s="381"/>
      <c r="HVX102" s="392"/>
      <c r="HVY102" s="381"/>
      <c r="HWG102" s="392"/>
      <c r="HWH102" s="381"/>
      <c r="HWP102" s="392"/>
      <c r="HWQ102" s="381"/>
      <c r="HWY102" s="392"/>
      <c r="HWZ102" s="381"/>
      <c r="HXH102" s="392"/>
      <c r="HXI102" s="381"/>
      <c r="HXQ102" s="392"/>
      <c r="HXR102" s="381"/>
      <c r="HXZ102" s="392"/>
      <c r="HYA102" s="381"/>
      <c r="HYI102" s="392"/>
      <c r="HYJ102" s="381"/>
      <c r="HYR102" s="392"/>
      <c r="HYS102" s="381"/>
      <c r="HZA102" s="392"/>
      <c r="HZB102" s="381"/>
      <c r="HZJ102" s="392"/>
      <c r="HZK102" s="381"/>
      <c r="HZS102" s="392"/>
      <c r="HZT102" s="381"/>
      <c r="IAB102" s="392"/>
      <c r="IAC102" s="381"/>
      <c r="IAK102" s="392"/>
      <c r="IAL102" s="381"/>
      <c r="IAT102" s="392"/>
      <c r="IAU102" s="381"/>
      <c r="IBC102" s="392"/>
      <c r="IBD102" s="381"/>
      <c r="IBL102" s="392"/>
      <c r="IBM102" s="381"/>
      <c r="IBU102" s="392"/>
      <c r="IBV102" s="381"/>
      <c r="ICD102" s="392"/>
      <c r="ICE102" s="381"/>
      <c r="ICM102" s="392"/>
      <c r="ICN102" s="381"/>
      <c r="ICV102" s="392"/>
      <c r="ICW102" s="381"/>
      <c r="IDE102" s="392"/>
      <c r="IDF102" s="381"/>
      <c r="IDN102" s="392"/>
      <c r="IDO102" s="381"/>
      <c r="IDW102" s="392"/>
      <c r="IDX102" s="381"/>
      <c r="IEF102" s="392"/>
      <c r="IEG102" s="381"/>
      <c r="IEO102" s="392"/>
      <c r="IEP102" s="381"/>
      <c r="IEX102" s="392"/>
      <c r="IEY102" s="381"/>
      <c r="IFG102" s="392"/>
      <c r="IFH102" s="381"/>
      <c r="IFP102" s="392"/>
      <c r="IFQ102" s="381"/>
      <c r="IFY102" s="392"/>
      <c r="IFZ102" s="381"/>
      <c r="IGH102" s="392"/>
      <c r="IGI102" s="381"/>
      <c r="IGQ102" s="392"/>
      <c r="IGR102" s="381"/>
      <c r="IGZ102" s="392"/>
      <c r="IHA102" s="381"/>
      <c r="IHI102" s="392"/>
      <c r="IHJ102" s="381"/>
      <c r="IHR102" s="392"/>
      <c r="IHS102" s="381"/>
      <c r="IIA102" s="392"/>
      <c r="IIB102" s="381"/>
      <c r="IIJ102" s="392"/>
      <c r="IIK102" s="381"/>
      <c r="IIS102" s="392"/>
      <c r="IIT102" s="381"/>
      <c r="IJB102" s="392"/>
      <c r="IJC102" s="381"/>
      <c r="IJK102" s="392"/>
      <c r="IJL102" s="381"/>
      <c r="IJT102" s="392"/>
      <c r="IJU102" s="381"/>
      <c r="IKC102" s="392"/>
      <c r="IKD102" s="381"/>
      <c r="IKL102" s="392"/>
      <c r="IKM102" s="381"/>
      <c r="IKU102" s="392"/>
      <c r="IKV102" s="381"/>
      <c r="ILD102" s="392"/>
      <c r="ILE102" s="381"/>
      <c r="ILM102" s="392"/>
      <c r="ILN102" s="381"/>
      <c r="ILV102" s="392"/>
      <c r="ILW102" s="381"/>
      <c r="IME102" s="392"/>
      <c r="IMF102" s="381"/>
      <c r="IMN102" s="392"/>
      <c r="IMO102" s="381"/>
      <c r="IMW102" s="392"/>
      <c r="IMX102" s="381"/>
      <c r="INF102" s="392"/>
      <c r="ING102" s="381"/>
      <c r="INO102" s="392"/>
      <c r="INP102" s="381"/>
      <c r="INX102" s="392"/>
      <c r="INY102" s="381"/>
      <c r="IOG102" s="392"/>
      <c r="IOH102" s="381"/>
      <c r="IOP102" s="392"/>
      <c r="IOQ102" s="381"/>
      <c r="IOY102" s="392"/>
      <c r="IOZ102" s="381"/>
      <c r="IPH102" s="392"/>
      <c r="IPI102" s="381"/>
      <c r="IPQ102" s="392"/>
      <c r="IPR102" s="381"/>
      <c r="IPZ102" s="392"/>
      <c r="IQA102" s="381"/>
      <c r="IQI102" s="392"/>
      <c r="IQJ102" s="381"/>
      <c r="IQR102" s="392"/>
      <c r="IQS102" s="381"/>
      <c r="IRA102" s="392"/>
      <c r="IRB102" s="381"/>
      <c r="IRJ102" s="392"/>
      <c r="IRK102" s="381"/>
      <c r="IRS102" s="392"/>
      <c r="IRT102" s="381"/>
      <c r="ISB102" s="392"/>
      <c r="ISC102" s="381"/>
      <c r="ISK102" s="392"/>
      <c r="ISL102" s="381"/>
      <c r="IST102" s="392"/>
      <c r="ISU102" s="381"/>
      <c r="ITC102" s="392"/>
      <c r="ITD102" s="381"/>
      <c r="ITL102" s="392"/>
      <c r="ITM102" s="381"/>
      <c r="ITU102" s="392"/>
      <c r="ITV102" s="381"/>
      <c r="IUD102" s="392"/>
      <c r="IUE102" s="381"/>
      <c r="IUM102" s="392"/>
      <c r="IUN102" s="381"/>
      <c r="IUV102" s="392"/>
      <c r="IUW102" s="381"/>
      <c r="IVE102" s="392"/>
      <c r="IVF102" s="381"/>
      <c r="IVN102" s="392"/>
      <c r="IVO102" s="381"/>
      <c r="IVW102" s="392"/>
      <c r="IVX102" s="381"/>
      <c r="IWF102" s="392"/>
      <c r="IWG102" s="381"/>
      <c r="IWO102" s="392"/>
      <c r="IWP102" s="381"/>
      <c r="IWX102" s="392"/>
      <c r="IWY102" s="381"/>
      <c r="IXG102" s="392"/>
      <c r="IXH102" s="381"/>
      <c r="IXP102" s="392"/>
      <c r="IXQ102" s="381"/>
      <c r="IXY102" s="392"/>
      <c r="IXZ102" s="381"/>
      <c r="IYH102" s="392"/>
      <c r="IYI102" s="381"/>
      <c r="IYQ102" s="392"/>
      <c r="IYR102" s="381"/>
      <c r="IYZ102" s="392"/>
      <c r="IZA102" s="381"/>
      <c r="IZI102" s="392"/>
      <c r="IZJ102" s="381"/>
      <c r="IZR102" s="392"/>
      <c r="IZS102" s="381"/>
      <c r="JAA102" s="392"/>
      <c r="JAB102" s="381"/>
      <c r="JAJ102" s="392"/>
      <c r="JAK102" s="381"/>
      <c r="JAS102" s="392"/>
      <c r="JAT102" s="381"/>
      <c r="JBB102" s="392"/>
      <c r="JBC102" s="381"/>
      <c r="JBK102" s="392"/>
      <c r="JBL102" s="381"/>
      <c r="JBT102" s="392"/>
      <c r="JBU102" s="381"/>
      <c r="JCC102" s="392"/>
      <c r="JCD102" s="381"/>
      <c r="JCL102" s="392"/>
      <c r="JCM102" s="381"/>
      <c r="JCU102" s="392"/>
      <c r="JCV102" s="381"/>
      <c r="JDD102" s="392"/>
      <c r="JDE102" s="381"/>
      <c r="JDM102" s="392"/>
      <c r="JDN102" s="381"/>
      <c r="JDV102" s="392"/>
      <c r="JDW102" s="381"/>
      <c r="JEE102" s="392"/>
      <c r="JEF102" s="381"/>
      <c r="JEN102" s="392"/>
      <c r="JEO102" s="381"/>
      <c r="JEW102" s="392"/>
      <c r="JEX102" s="381"/>
      <c r="JFF102" s="392"/>
      <c r="JFG102" s="381"/>
      <c r="JFO102" s="392"/>
      <c r="JFP102" s="381"/>
      <c r="JFX102" s="392"/>
      <c r="JFY102" s="381"/>
      <c r="JGG102" s="392"/>
      <c r="JGH102" s="381"/>
      <c r="JGP102" s="392"/>
      <c r="JGQ102" s="381"/>
      <c r="JGY102" s="392"/>
      <c r="JGZ102" s="381"/>
      <c r="JHH102" s="392"/>
      <c r="JHI102" s="381"/>
      <c r="JHQ102" s="392"/>
      <c r="JHR102" s="381"/>
      <c r="JHZ102" s="392"/>
      <c r="JIA102" s="381"/>
      <c r="JII102" s="392"/>
      <c r="JIJ102" s="381"/>
      <c r="JIR102" s="392"/>
      <c r="JIS102" s="381"/>
      <c r="JJA102" s="392"/>
      <c r="JJB102" s="381"/>
      <c r="JJJ102" s="392"/>
      <c r="JJK102" s="381"/>
      <c r="JJS102" s="392"/>
      <c r="JJT102" s="381"/>
      <c r="JKB102" s="392"/>
      <c r="JKC102" s="381"/>
      <c r="JKK102" s="392"/>
      <c r="JKL102" s="381"/>
      <c r="JKT102" s="392"/>
      <c r="JKU102" s="381"/>
      <c r="JLC102" s="392"/>
      <c r="JLD102" s="381"/>
      <c r="JLL102" s="392"/>
      <c r="JLM102" s="381"/>
      <c r="JLU102" s="392"/>
      <c r="JLV102" s="381"/>
      <c r="JMD102" s="392"/>
      <c r="JME102" s="381"/>
      <c r="JMM102" s="392"/>
      <c r="JMN102" s="381"/>
      <c r="JMV102" s="392"/>
      <c r="JMW102" s="381"/>
      <c r="JNE102" s="392"/>
      <c r="JNF102" s="381"/>
      <c r="JNN102" s="392"/>
      <c r="JNO102" s="381"/>
      <c r="JNW102" s="392"/>
      <c r="JNX102" s="381"/>
      <c r="JOF102" s="392"/>
      <c r="JOG102" s="381"/>
      <c r="JOO102" s="392"/>
      <c r="JOP102" s="381"/>
      <c r="JOX102" s="392"/>
      <c r="JOY102" s="381"/>
      <c r="JPG102" s="392"/>
      <c r="JPH102" s="381"/>
      <c r="JPP102" s="392"/>
      <c r="JPQ102" s="381"/>
      <c r="JPY102" s="392"/>
      <c r="JPZ102" s="381"/>
      <c r="JQH102" s="392"/>
      <c r="JQI102" s="381"/>
      <c r="JQQ102" s="392"/>
      <c r="JQR102" s="381"/>
      <c r="JQZ102" s="392"/>
      <c r="JRA102" s="381"/>
      <c r="JRI102" s="392"/>
      <c r="JRJ102" s="381"/>
      <c r="JRR102" s="392"/>
      <c r="JRS102" s="381"/>
      <c r="JSA102" s="392"/>
      <c r="JSB102" s="381"/>
      <c r="JSJ102" s="392"/>
      <c r="JSK102" s="381"/>
      <c r="JSS102" s="392"/>
      <c r="JST102" s="381"/>
      <c r="JTB102" s="392"/>
      <c r="JTC102" s="381"/>
      <c r="JTK102" s="392"/>
      <c r="JTL102" s="381"/>
      <c r="JTT102" s="392"/>
      <c r="JTU102" s="381"/>
      <c r="JUC102" s="392"/>
      <c r="JUD102" s="381"/>
      <c r="JUL102" s="392"/>
      <c r="JUM102" s="381"/>
      <c r="JUU102" s="392"/>
      <c r="JUV102" s="381"/>
      <c r="JVD102" s="392"/>
      <c r="JVE102" s="381"/>
      <c r="JVM102" s="392"/>
      <c r="JVN102" s="381"/>
      <c r="JVV102" s="392"/>
      <c r="JVW102" s="381"/>
      <c r="JWE102" s="392"/>
      <c r="JWF102" s="381"/>
      <c r="JWN102" s="392"/>
      <c r="JWO102" s="381"/>
      <c r="JWW102" s="392"/>
      <c r="JWX102" s="381"/>
      <c r="JXF102" s="392"/>
      <c r="JXG102" s="381"/>
      <c r="JXO102" s="392"/>
      <c r="JXP102" s="381"/>
      <c r="JXX102" s="392"/>
      <c r="JXY102" s="381"/>
      <c r="JYG102" s="392"/>
      <c r="JYH102" s="381"/>
      <c r="JYP102" s="392"/>
      <c r="JYQ102" s="381"/>
      <c r="JYY102" s="392"/>
      <c r="JYZ102" s="381"/>
      <c r="JZH102" s="392"/>
      <c r="JZI102" s="381"/>
      <c r="JZQ102" s="392"/>
      <c r="JZR102" s="381"/>
      <c r="JZZ102" s="392"/>
      <c r="KAA102" s="381"/>
      <c r="KAI102" s="392"/>
      <c r="KAJ102" s="381"/>
      <c r="KAR102" s="392"/>
      <c r="KAS102" s="381"/>
      <c r="KBA102" s="392"/>
      <c r="KBB102" s="381"/>
      <c r="KBJ102" s="392"/>
      <c r="KBK102" s="381"/>
      <c r="KBS102" s="392"/>
      <c r="KBT102" s="381"/>
      <c r="KCB102" s="392"/>
      <c r="KCC102" s="381"/>
      <c r="KCK102" s="392"/>
      <c r="KCL102" s="381"/>
      <c r="KCT102" s="392"/>
      <c r="KCU102" s="381"/>
      <c r="KDC102" s="392"/>
      <c r="KDD102" s="381"/>
      <c r="KDL102" s="392"/>
      <c r="KDM102" s="381"/>
      <c r="KDU102" s="392"/>
      <c r="KDV102" s="381"/>
      <c r="KED102" s="392"/>
      <c r="KEE102" s="381"/>
      <c r="KEM102" s="392"/>
      <c r="KEN102" s="381"/>
      <c r="KEV102" s="392"/>
      <c r="KEW102" s="381"/>
      <c r="KFE102" s="392"/>
      <c r="KFF102" s="381"/>
      <c r="KFN102" s="392"/>
      <c r="KFO102" s="381"/>
      <c r="KFW102" s="392"/>
      <c r="KFX102" s="381"/>
      <c r="KGF102" s="392"/>
      <c r="KGG102" s="381"/>
      <c r="KGO102" s="392"/>
      <c r="KGP102" s="381"/>
      <c r="KGX102" s="392"/>
      <c r="KGY102" s="381"/>
      <c r="KHG102" s="392"/>
      <c r="KHH102" s="381"/>
      <c r="KHP102" s="392"/>
      <c r="KHQ102" s="381"/>
      <c r="KHY102" s="392"/>
      <c r="KHZ102" s="381"/>
      <c r="KIH102" s="392"/>
      <c r="KII102" s="381"/>
      <c r="KIQ102" s="392"/>
      <c r="KIR102" s="381"/>
      <c r="KIZ102" s="392"/>
      <c r="KJA102" s="381"/>
      <c r="KJI102" s="392"/>
      <c r="KJJ102" s="381"/>
      <c r="KJR102" s="392"/>
      <c r="KJS102" s="381"/>
      <c r="KKA102" s="392"/>
      <c r="KKB102" s="381"/>
      <c r="KKJ102" s="392"/>
      <c r="KKK102" s="381"/>
      <c r="KKS102" s="392"/>
      <c r="KKT102" s="381"/>
      <c r="KLB102" s="392"/>
      <c r="KLC102" s="381"/>
      <c r="KLK102" s="392"/>
      <c r="KLL102" s="381"/>
      <c r="KLT102" s="392"/>
      <c r="KLU102" s="381"/>
      <c r="KMC102" s="392"/>
      <c r="KMD102" s="381"/>
      <c r="KML102" s="392"/>
      <c r="KMM102" s="381"/>
      <c r="KMU102" s="392"/>
      <c r="KMV102" s="381"/>
      <c r="KND102" s="392"/>
      <c r="KNE102" s="381"/>
      <c r="KNM102" s="392"/>
      <c r="KNN102" s="381"/>
      <c r="KNV102" s="392"/>
      <c r="KNW102" s="381"/>
      <c r="KOE102" s="392"/>
      <c r="KOF102" s="381"/>
      <c r="KON102" s="392"/>
      <c r="KOO102" s="381"/>
      <c r="KOW102" s="392"/>
      <c r="KOX102" s="381"/>
      <c r="KPF102" s="392"/>
      <c r="KPG102" s="381"/>
      <c r="KPO102" s="392"/>
      <c r="KPP102" s="381"/>
      <c r="KPX102" s="392"/>
      <c r="KPY102" s="381"/>
      <c r="KQG102" s="392"/>
      <c r="KQH102" s="381"/>
      <c r="KQP102" s="392"/>
      <c r="KQQ102" s="381"/>
      <c r="KQY102" s="392"/>
      <c r="KQZ102" s="381"/>
      <c r="KRH102" s="392"/>
      <c r="KRI102" s="381"/>
      <c r="KRQ102" s="392"/>
      <c r="KRR102" s="381"/>
      <c r="KRZ102" s="392"/>
      <c r="KSA102" s="381"/>
      <c r="KSI102" s="392"/>
      <c r="KSJ102" s="381"/>
      <c r="KSR102" s="392"/>
      <c r="KSS102" s="381"/>
      <c r="KTA102" s="392"/>
      <c r="KTB102" s="381"/>
      <c r="KTJ102" s="392"/>
      <c r="KTK102" s="381"/>
      <c r="KTS102" s="392"/>
      <c r="KTT102" s="381"/>
      <c r="KUB102" s="392"/>
      <c r="KUC102" s="381"/>
      <c r="KUK102" s="392"/>
      <c r="KUL102" s="381"/>
      <c r="KUT102" s="392"/>
      <c r="KUU102" s="381"/>
      <c r="KVC102" s="392"/>
      <c r="KVD102" s="381"/>
      <c r="KVL102" s="392"/>
      <c r="KVM102" s="381"/>
      <c r="KVU102" s="392"/>
      <c r="KVV102" s="381"/>
      <c r="KWD102" s="392"/>
      <c r="KWE102" s="381"/>
      <c r="KWM102" s="392"/>
      <c r="KWN102" s="381"/>
      <c r="KWV102" s="392"/>
      <c r="KWW102" s="381"/>
      <c r="KXE102" s="392"/>
      <c r="KXF102" s="381"/>
      <c r="KXN102" s="392"/>
      <c r="KXO102" s="381"/>
      <c r="KXW102" s="392"/>
      <c r="KXX102" s="381"/>
      <c r="KYF102" s="392"/>
      <c r="KYG102" s="381"/>
      <c r="KYO102" s="392"/>
      <c r="KYP102" s="381"/>
      <c r="KYX102" s="392"/>
      <c r="KYY102" s="381"/>
      <c r="KZG102" s="392"/>
      <c r="KZH102" s="381"/>
      <c r="KZP102" s="392"/>
      <c r="KZQ102" s="381"/>
      <c r="KZY102" s="392"/>
      <c r="KZZ102" s="381"/>
      <c r="LAH102" s="392"/>
      <c r="LAI102" s="381"/>
      <c r="LAQ102" s="392"/>
      <c r="LAR102" s="381"/>
      <c r="LAZ102" s="392"/>
      <c r="LBA102" s="381"/>
      <c r="LBI102" s="392"/>
      <c r="LBJ102" s="381"/>
      <c r="LBR102" s="392"/>
      <c r="LBS102" s="381"/>
      <c r="LCA102" s="392"/>
      <c r="LCB102" s="381"/>
      <c r="LCJ102" s="392"/>
      <c r="LCK102" s="381"/>
      <c r="LCS102" s="392"/>
      <c r="LCT102" s="381"/>
      <c r="LDB102" s="392"/>
      <c r="LDC102" s="381"/>
      <c r="LDK102" s="392"/>
      <c r="LDL102" s="381"/>
      <c r="LDT102" s="392"/>
      <c r="LDU102" s="381"/>
      <c r="LEC102" s="392"/>
      <c r="LED102" s="381"/>
      <c r="LEL102" s="392"/>
      <c r="LEM102" s="381"/>
      <c r="LEU102" s="392"/>
      <c r="LEV102" s="381"/>
      <c r="LFD102" s="392"/>
      <c r="LFE102" s="381"/>
      <c r="LFM102" s="392"/>
      <c r="LFN102" s="381"/>
      <c r="LFV102" s="392"/>
      <c r="LFW102" s="381"/>
      <c r="LGE102" s="392"/>
      <c r="LGF102" s="381"/>
      <c r="LGN102" s="392"/>
      <c r="LGO102" s="381"/>
      <c r="LGW102" s="392"/>
      <c r="LGX102" s="381"/>
      <c r="LHF102" s="392"/>
      <c r="LHG102" s="381"/>
      <c r="LHO102" s="392"/>
      <c r="LHP102" s="381"/>
      <c r="LHX102" s="392"/>
      <c r="LHY102" s="381"/>
      <c r="LIG102" s="392"/>
      <c r="LIH102" s="381"/>
      <c r="LIP102" s="392"/>
      <c r="LIQ102" s="381"/>
      <c r="LIY102" s="392"/>
      <c r="LIZ102" s="381"/>
      <c r="LJH102" s="392"/>
      <c r="LJI102" s="381"/>
      <c r="LJQ102" s="392"/>
      <c r="LJR102" s="381"/>
      <c r="LJZ102" s="392"/>
      <c r="LKA102" s="381"/>
      <c r="LKI102" s="392"/>
      <c r="LKJ102" s="381"/>
      <c r="LKR102" s="392"/>
      <c r="LKS102" s="381"/>
      <c r="LLA102" s="392"/>
      <c r="LLB102" s="381"/>
      <c r="LLJ102" s="392"/>
      <c r="LLK102" s="381"/>
      <c r="LLS102" s="392"/>
      <c r="LLT102" s="381"/>
      <c r="LMB102" s="392"/>
      <c r="LMC102" s="381"/>
      <c r="LMK102" s="392"/>
      <c r="LML102" s="381"/>
      <c r="LMT102" s="392"/>
      <c r="LMU102" s="381"/>
      <c r="LNC102" s="392"/>
      <c r="LND102" s="381"/>
      <c r="LNL102" s="392"/>
      <c r="LNM102" s="381"/>
      <c r="LNU102" s="392"/>
      <c r="LNV102" s="381"/>
      <c r="LOD102" s="392"/>
      <c r="LOE102" s="381"/>
      <c r="LOM102" s="392"/>
      <c r="LON102" s="381"/>
      <c r="LOV102" s="392"/>
      <c r="LOW102" s="381"/>
      <c r="LPE102" s="392"/>
      <c r="LPF102" s="381"/>
      <c r="LPN102" s="392"/>
      <c r="LPO102" s="381"/>
      <c r="LPW102" s="392"/>
      <c r="LPX102" s="381"/>
      <c r="LQF102" s="392"/>
      <c r="LQG102" s="381"/>
      <c r="LQO102" s="392"/>
      <c r="LQP102" s="381"/>
      <c r="LQX102" s="392"/>
      <c r="LQY102" s="381"/>
      <c r="LRG102" s="392"/>
      <c r="LRH102" s="381"/>
      <c r="LRP102" s="392"/>
      <c r="LRQ102" s="381"/>
      <c r="LRY102" s="392"/>
      <c r="LRZ102" s="381"/>
      <c r="LSH102" s="392"/>
      <c r="LSI102" s="381"/>
      <c r="LSQ102" s="392"/>
      <c r="LSR102" s="381"/>
      <c r="LSZ102" s="392"/>
      <c r="LTA102" s="381"/>
      <c r="LTI102" s="392"/>
      <c r="LTJ102" s="381"/>
      <c r="LTR102" s="392"/>
      <c r="LTS102" s="381"/>
      <c r="LUA102" s="392"/>
      <c r="LUB102" s="381"/>
      <c r="LUJ102" s="392"/>
      <c r="LUK102" s="381"/>
      <c r="LUS102" s="392"/>
      <c r="LUT102" s="381"/>
      <c r="LVB102" s="392"/>
      <c r="LVC102" s="381"/>
      <c r="LVK102" s="392"/>
      <c r="LVL102" s="381"/>
      <c r="LVT102" s="392"/>
      <c r="LVU102" s="381"/>
      <c r="LWC102" s="392"/>
      <c r="LWD102" s="381"/>
      <c r="LWL102" s="392"/>
      <c r="LWM102" s="381"/>
      <c r="LWU102" s="392"/>
      <c r="LWV102" s="381"/>
      <c r="LXD102" s="392"/>
      <c r="LXE102" s="381"/>
      <c r="LXM102" s="392"/>
      <c r="LXN102" s="381"/>
      <c r="LXV102" s="392"/>
      <c r="LXW102" s="381"/>
      <c r="LYE102" s="392"/>
      <c r="LYF102" s="381"/>
      <c r="LYN102" s="392"/>
      <c r="LYO102" s="381"/>
      <c r="LYW102" s="392"/>
      <c r="LYX102" s="381"/>
      <c r="LZF102" s="392"/>
      <c r="LZG102" s="381"/>
      <c r="LZO102" s="392"/>
      <c r="LZP102" s="381"/>
      <c r="LZX102" s="392"/>
      <c r="LZY102" s="381"/>
      <c r="MAG102" s="392"/>
      <c r="MAH102" s="381"/>
      <c r="MAP102" s="392"/>
      <c r="MAQ102" s="381"/>
      <c r="MAY102" s="392"/>
      <c r="MAZ102" s="381"/>
      <c r="MBH102" s="392"/>
      <c r="MBI102" s="381"/>
      <c r="MBQ102" s="392"/>
      <c r="MBR102" s="381"/>
      <c r="MBZ102" s="392"/>
      <c r="MCA102" s="381"/>
      <c r="MCI102" s="392"/>
      <c r="MCJ102" s="381"/>
      <c r="MCR102" s="392"/>
      <c r="MCS102" s="381"/>
      <c r="MDA102" s="392"/>
      <c r="MDB102" s="381"/>
      <c r="MDJ102" s="392"/>
      <c r="MDK102" s="381"/>
      <c r="MDS102" s="392"/>
      <c r="MDT102" s="381"/>
      <c r="MEB102" s="392"/>
      <c r="MEC102" s="381"/>
      <c r="MEK102" s="392"/>
      <c r="MEL102" s="381"/>
      <c r="MET102" s="392"/>
      <c r="MEU102" s="381"/>
      <c r="MFC102" s="392"/>
      <c r="MFD102" s="381"/>
      <c r="MFL102" s="392"/>
      <c r="MFM102" s="381"/>
      <c r="MFU102" s="392"/>
      <c r="MFV102" s="381"/>
      <c r="MGD102" s="392"/>
      <c r="MGE102" s="381"/>
      <c r="MGM102" s="392"/>
      <c r="MGN102" s="381"/>
      <c r="MGV102" s="392"/>
      <c r="MGW102" s="381"/>
      <c r="MHE102" s="392"/>
      <c r="MHF102" s="381"/>
      <c r="MHN102" s="392"/>
      <c r="MHO102" s="381"/>
      <c r="MHW102" s="392"/>
      <c r="MHX102" s="381"/>
      <c r="MIF102" s="392"/>
      <c r="MIG102" s="381"/>
      <c r="MIO102" s="392"/>
      <c r="MIP102" s="381"/>
      <c r="MIX102" s="392"/>
      <c r="MIY102" s="381"/>
      <c r="MJG102" s="392"/>
      <c r="MJH102" s="381"/>
      <c r="MJP102" s="392"/>
      <c r="MJQ102" s="381"/>
      <c r="MJY102" s="392"/>
      <c r="MJZ102" s="381"/>
      <c r="MKH102" s="392"/>
      <c r="MKI102" s="381"/>
      <c r="MKQ102" s="392"/>
      <c r="MKR102" s="381"/>
      <c r="MKZ102" s="392"/>
      <c r="MLA102" s="381"/>
      <c r="MLI102" s="392"/>
      <c r="MLJ102" s="381"/>
      <c r="MLR102" s="392"/>
      <c r="MLS102" s="381"/>
      <c r="MMA102" s="392"/>
      <c r="MMB102" s="381"/>
      <c r="MMJ102" s="392"/>
      <c r="MMK102" s="381"/>
      <c r="MMS102" s="392"/>
      <c r="MMT102" s="381"/>
      <c r="MNB102" s="392"/>
      <c r="MNC102" s="381"/>
      <c r="MNK102" s="392"/>
      <c r="MNL102" s="381"/>
      <c r="MNT102" s="392"/>
      <c r="MNU102" s="381"/>
      <c r="MOC102" s="392"/>
      <c r="MOD102" s="381"/>
      <c r="MOL102" s="392"/>
      <c r="MOM102" s="381"/>
      <c r="MOU102" s="392"/>
      <c r="MOV102" s="381"/>
      <c r="MPD102" s="392"/>
      <c r="MPE102" s="381"/>
      <c r="MPM102" s="392"/>
      <c r="MPN102" s="381"/>
      <c r="MPV102" s="392"/>
      <c r="MPW102" s="381"/>
      <c r="MQE102" s="392"/>
      <c r="MQF102" s="381"/>
      <c r="MQN102" s="392"/>
      <c r="MQO102" s="381"/>
      <c r="MQW102" s="392"/>
      <c r="MQX102" s="381"/>
      <c r="MRF102" s="392"/>
      <c r="MRG102" s="381"/>
      <c r="MRO102" s="392"/>
      <c r="MRP102" s="381"/>
      <c r="MRX102" s="392"/>
      <c r="MRY102" s="381"/>
      <c r="MSG102" s="392"/>
      <c r="MSH102" s="381"/>
      <c r="MSP102" s="392"/>
      <c r="MSQ102" s="381"/>
      <c r="MSY102" s="392"/>
      <c r="MSZ102" s="381"/>
      <c r="MTH102" s="392"/>
      <c r="MTI102" s="381"/>
      <c r="MTQ102" s="392"/>
      <c r="MTR102" s="381"/>
      <c r="MTZ102" s="392"/>
      <c r="MUA102" s="381"/>
      <c r="MUI102" s="392"/>
      <c r="MUJ102" s="381"/>
      <c r="MUR102" s="392"/>
      <c r="MUS102" s="381"/>
      <c r="MVA102" s="392"/>
      <c r="MVB102" s="381"/>
      <c r="MVJ102" s="392"/>
      <c r="MVK102" s="381"/>
      <c r="MVS102" s="392"/>
      <c r="MVT102" s="381"/>
      <c r="MWB102" s="392"/>
      <c r="MWC102" s="381"/>
      <c r="MWK102" s="392"/>
      <c r="MWL102" s="381"/>
      <c r="MWT102" s="392"/>
      <c r="MWU102" s="381"/>
      <c r="MXC102" s="392"/>
      <c r="MXD102" s="381"/>
      <c r="MXL102" s="392"/>
      <c r="MXM102" s="381"/>
      <c r="MXU102" s="392"/>
      <c r="MXV102" s="381"/>
      <c r="MYD102" s="392"/>
      <c r="MYE102" s="381"/>
      <c r="MYM102" s="392"/>
      <c r="MYN102" s="381"/>
      <c r="MYV102" s="392"/>
      <c r="MYW102" s="381"/>
      <c r="MZE102" s="392"/>
      <c r="MZF102" s="381"/>
      <c r="MZN102" s="392"/>
      <c r="MZO102" s="381"/>
      <c r="MZW102" s="392"/>
      <c r="MZX102" s="381"/>
      <c r="NAF102" s="392"/>
      <c r="NAG102" s="381"/>
      <c r="NAO102" s="392"/>
      <c r="NAP102" s="381"/>
      <c r="NAX102" s="392"/>
      <c r="NAY102" s="381"/>
      <c r="NBG102" s="392"/>
      <c r="NBH102" s="381"/>
      <c r="NBP102" s="392"/>
      <c r="NBQ102" s="381"/>
      <c r="NBY102" s="392"/>
      <c r="NBZ102" s="381"/>
      <c r="NCH102" s="392"/>
      <c r="NCI102" s="381"/>
      <c r="NCQ102" s="392"/>
      <c r="NCR102" s="381"/>
      <c r="NCZ102" s="392"/>
      <c r="NDA102" s="381"/>
      <c r="NDI102" s="392"/>
      <c r="NDJ102" s="381"/>
      <c r="NDR102" s="392"/>
      <c r="NDS102" s="381"/>
      <c r="NEA102" s="392"/>
      <c r="NEB102" s="381"/>
      <c r="NEJ102" s="392"/>
      <c r="NEK102" s="381"/>
      <c r="NES102" s="392"/>
      <c r="NET102" s="381"/>
      <c r="NFB102" s="392"/>
      <c r="NFC102" s="381"/>
      <c r="NFK102" s="392"/>
      <c r="NFL102" s="381"/>
      <c r="NFT102" s="392"/>
      <c r="NFU102" s="381"/>
      <c r="NGC102" s="392"/>
      <c r="NGD102" s="381"/>
      <c r="NGL102" s="392"/>
      <c r="NGM102" s="381"/>
      <c r="NGU102" s="392"/>
      <c r="NGV102" s="381"/>
      <c r="NHD102" s="392"/>
      <c r="NHE102" s="381"/>
      <c r="NHM102" s="392"/>
      <c r="NHN102" s="381"/>
      <c r="NHV102" s="392"/>
      <c r="NHW102" s="381"/>
      <c r="NIE102" s="392"/>
      <c r="NIF102" s="381"/>
      <c r="NIN102" s="392"/>
      <c r="NIO102" s="381"/>
      <c r="NIW102" s="392"/>
      <c r="NIX102" s="381"/>
      <c r="NJF102" s="392"/>
      <c r="NJG102" s="381"/>
      <c r="NJO102" s="392"/>
      <c r="NJP102" s="381"/>
      <c r="NJX102" s="392"/>
      <c r="NJY102" s="381"/>
      <c r="NKG102" s="392"/>
      <c r="NKH102" s="381"/>
      <c r="NKP102" s="392"/>
      <c r="NKQ102" s="381"/>
      <c r="NKY102" s="392"/>
      <c r="NKZ102" s="381"/>
      <c r="NLH102" s="392"/>
      <c r="NLI102" s="381"/>
      <c r="NLQ102" s="392"/>
      <c r="NLR102" s="381"/>
      <c r="NLZ102" s="392"/>
      <c r="NMA102" s="381"/>
      <c r="NMI102" s="392"/>
      <c r="NMJ102" s="381"/>
      <c r="NMR102" s="392"/>
      <c r="NMS102" s="381"/>
      <c r="NNA102" s="392"/>
      <c r="NNB102" s="381"/>
      <c r="NNJ102" s="392"/>
      <c r="NNK102" s="381"/>
      <c r="NNS102" s="392"/>
      <c r="NNT102" s="381"/>
      <c r="NOB102" s="392"/>
      <c r="NOC102" s="381"/>
      <c r="NOK102" s="392"/>
      <c r="NOL102" s="381"/>
      <c r="NOT102" s="392"/>
      <c r="NOU102" s="381"/>
      <c r="NPC102" s="392"/>
      <c r="NPD102" s="381"/>
      <c r="NPL102" s="392"/>
      <c r="NPM102" s="381"/>
      <c r="NPU102" s="392"/>
      <c r="NPV102" s="381"/>
      <c r="NQD102" s="392"/>
      <c r="NQE102" s="381"/>
      <c r="NQM102" s="392"/>
      <c r="NQN102" s="381"/>
      <c r="NQV102" s="392"/>
      <c r="NQW102" s="381"/>
      <c r="NRE102" s="392"/>
      <c r="NRF102" s="381"/>
      <c r="NRN102" s="392"/>
      <c r="NRO102" s="381"/>
      <c r="NRW102" s="392"/>
      <c r="NRX102" s="381"/>
      <c r="NSF102" s="392"/>
      <c r="NSG102" s="381"/>
      <c r="NSO102" s="392"/>
      <c r="NSP102" s="381"/>
      <c r="NSX102" s="392"/>
      <c r="NSY102" s="381"/>
      <c r="NTG102" s="392"/>
      <c r="NTH102" s="381"/>
      <c r="NTP102" s="392"/>
      <c r="NTQ102" s="381"/>
      <c r="NTY102" s="392"/>
      <c r="NTZ102" s="381"/>
      <c r="NUH102" s="392"/>
      <c r="NUI102" s="381"/>
      <c r="NUQ102" s="392"/>
      <c r="NUR102" s="381"/>
      <c r="NUZ102" s="392"/>
      <c r="NVA102" s="381"/>
      <c r="NVI102" s="392"/>
      <c r="NVJ102" s="381"/>
      <c r="NVR102" s="392"/>
      <c r="NVS102" s="381"/>
      <c r="NWA102" s="392"/>
      <c r="NWB102" s="381"/>
      <c r="NWJ102" s="392"/>
      <c r="NWK102" s="381"/>
      <c r="NWS102" s="392"/>
      <c r="NWT102" s="381"/>
      <c r="NXB102" s="392"/>
      <c r="NXC102" s="381"/>
      <c r="NXK102" s="392"/>
      <c r="NXL102" s="381"/>
      <c r="NXT102" s="392"/>
      <c r="NXU102" s="381"/>
      <c r="NYC102" s="392"/>
      <c r="NYD102" s="381"/>
      <c r="NYL102" s="392"/>
      <c r="NYM102" s="381"/>
      <c r="NYU102" s="392"/>
      <c r="NYV102" s="381"/>
      <c r="NZD102" s="392"/>
      <c r="NZE102" s="381"/>
      <c r="NZM102" s="392"/>
      <c r="NZN102" s="381"/>
      <c r="NZV102" s="392"/>
      <c r="NZW102" s="381"/>
      <c r="OAE102" s="392"/>
      <c r="OAF102" s="381"/>
      <c r="OAN102" s="392"/>
      <c r="OAO102" s="381"/>
      <c r="OAW102" s="392"/>
      <c r="OAX102" s="381"/>
      <c r="OBF102" s="392"/>
      <c r="OBG102" s="381"/>
      <c r="OBO102" s="392"/>
      <c r="OBP102" s="381"/>
      <c r="OBX102" s="392"/>
      <c r="OBY102" s="381"/>
      <c r="OCG102" s="392"/>
      <c r="OCH102" s="381"/>
      <c r="OCP102" s="392"/>
      <c r="OCQ102" s="381"/>
      <c r="OCY102" s="392"/>
      <c r="OCZ102" s="381"/>
      <c r="ODH102" s="392"/>
      <c r="ODI102" s="381"/>
      <c r="ODQ102" s="392"/>
      <c r="ODR102" s="381"/>
      <c r="ODZ102" s="392"/>
      <c r="OEA102" s="381"/>
      <c r="OEI102" s="392"/>
      <c r="OEJ102" s="381"/>
      <c r="OER102" s="392"/>
      <c r="OES102" s="381"/>
      <c r="OFA102" s="392"/>
      <c r="OFB102" s="381"/>
      <c r="OFJ102" s="392"/>
      <c r="OFK102" s="381"/>
      <c r="OFS102" s="392"/>
      <c r="OFT102" s="381"/>
      <c r="OGB102" s="392"/>
      <c r="OGC102" s="381"/>
      <c r="OGK102" s="392"/>
      <c r="OGL102" s="381"/>
      <c r="OGT102" s="392"/>
      <c r="OGU102" s="381"/>
      <c r="OHC102" s="392"/>
      <c r="OHD102" s="381"/>
      <c r="OHL102" s="392"/>
      <c r="OHM102" s="381"/>
      <c r="OHU102" s="392"/>
      <c r="OHV102" s="381"/>
      <c r="OID102" s="392"/>
      <c r="OIE102" s="381"/>
      <c r="OIM102" s="392"/>
      <c r="OIN102" s="381"/>
      <c r="OIV102" s="392"/>
      <c r="OIW102" s="381"/>
      <c r="OJE102" s="392"/>
      <c r="OJF102" s="381"/>
      <c r="OJN102" s="392"/>
      <c r="OJO102" s="381"/>
      <c r="OJW102" s="392"/>
      <c r="OJX102" s="381"/>
      <c r="OKF102" s="392"/>
      <c r="OKG102" s="381"/>
      <c r="OKO102" s="392"/>
      <c r="OKP102" s="381"/>
      <c r="OKX102" s="392"/>
      <c r="OKY102" s="381"/>
      <c r="OLG102" s="392"/>
      <c r="OLH102" s="381"/>
      <c r="OLP102" s="392"/>
      <c r="OLQ102" s="381"/>
      <c r="OLY102" s="392"/>
      <c r="OLZ102" s="381"/>
      <c r="OMH102" s="392"/>
      <c r="OMI102" s="381"/>
      <c r="OMQ102" s="392"/>
      <c r="OMR102" s="381"/>
      <c r="OMZ102" s="392"/>
      <c r="ONA102" s="381"/>
      <c r="ONI102" s="392"/>
      <c r="ONJ102" s="381"/>
      <c r="ONR102" s="392"/>
      <c r="ONS102" s="381"/>
      <c r="OOA102" s="392"/>
      <c r="OOB102" s="381"/>
      <c r="OOJ102" s="392"/>
      <c r="OOK102" s="381"/>
      <c r="OOS102" s="392"/>
      <c r="OOT102" s="381"/>
      <c r="OPB102" s="392"/>
      <c r="OPC102" s="381"/>
      <c r="OPK102" s="392"/>
      <c r="OPL102" s="381"/>
      <c r="OPT102" s="392"/>
      <c r="OPU102" s="381"/>
      <c r="OQC102" s="392"/>
      <c r="OQD102" s="381"/>
      <c r="OQL102" s="392"/>
      <c r="OQM102" s="381"/>
      <c r="OQU102" s="392"/>
      <c r="OQV102" s="381"/>
      <c r="ORD102" s="392"/>
      <c r="ORE102" s="381"/>
      <c r="ORM102" s="392"/>
      <c r="ORN102" s="381"/>
      <c r="ORV102" s="392"/>
      <c r="ORW102" s="381"/>
      <c r="OSE102" s="392"/>
      <c r="OSF102" s="381"/>
      <c r="OSN102" s="392"/>
      <c r="OSO102" s="381"/>
      <c r="OSW102" s="392"/>
      <c r="OSX102" s="381"/>
      <c r="OTF102" s="392"/>
      <c r="OTG102" s="381"/>
      <c r="OTO102" s="392"/>
      <c r="OTP102" s="381"/>
      <c r="OTX102" s="392"/>
      <c r="OTY102" s="381"/>
      <c r="OUG102" s="392"/>
      <c r="OUH102" s="381"/>
      <c r="OUP102" s="392"/>
      <c r="OUQ102" s="381"/>
      <c r="OUY102" s="392"/>
      <c r="OUZ102" s="381"/>
      <c r="OVH102" s="392"/>
      <c r="OVI102" s="381"/>
      <c r="OVQ102" s="392"/>
      <c r="OVR102" s="381"/>
      <c r="OVZ102" s="392"/>
      <c r="OWA102" s="381"/>
      <c r="OWI102" s="392"/>
      <c r="OWJ102" s="381"/>
      <c r="OWR102" s="392"/>
      <c r="OWS102" s="381"/>
      <c r="OXA102" s="392"/>
      <c r="OXB102" s="381"/>
      <c r="OXJ102" s="392"/>
      <c r="OXK102" s="381"/>
      <c r="OXS102" s="392"/>
      <c r="OXT102" s="381"/>
      <c r="OYB102" s="392"/>
      <c r="OYC102" s="381"/>
      <c r="OYK102" s="392"/>
      <c r="OYL102" s="381"/>
      <c r="OYT102" s="392"/>
      <c r="OYU102" s="381"/>
      <c r="OZC102" s="392"/>
      <c r="OZD102" s="381"/>
      <c r="OZL102" s="392"/>
      <c r="OZM102" s="381"/>
      <c r="OZU102" s="392"/>
      <c r="OZV102" s="381"/>
      <c r="PAD102" s="392"/>
      <c r="PAE102" s="381"/>
      <c r="PAM102" s="392"/>
      <c r="PAN102" s="381"/>
      <c r="PAV102" s="392"/>
      <c r="PAW102" s="381"/>
      <c r="PBE102" s="392"/>
      <c r="PBF102" s="381"/>
      <c r="PBN102" s="392"/>
      <c r="PBO102" s="381"/>
      <c r="PBW102" s="392"/>
      <c r="PBX102" s="381"/>
      <c r="PCF102" s="392"/>
      <c r="PCG102" s="381"/>
      <c r="PCO102" s="392"/>
      <c r="PCP102" s="381"/>
      <c r="PCX102" s="392"/>
      <c r="PCY102" s="381"/>
      <c r="PDG102" s="392"/>
      <c r="PDH102" s="381"/>
      <c r="PDP102" s="392"/>
      <c r="PDQ102" s="381"/>
      <c r="PDY102" s="392"/>
      <c r="PDZ102" s="381"/>
      <c r="PEH102" s="392"/>
      <c r="PEI102" s="381"/>
      <c r="PEQ102" s="392"/>
      <c r="PER102" s="381"/>
      <c r="PEZ102" s="392"/>
      <c r="PFA102" s="381"/>
      <c r="PFI102" s="392"/>
      <c r="PFJ102" s="381"/>
      <c r="PFR102" s="392"/>
      <c r="PFS102" s="381"/>
      <c r="PGA102" s="392"/>
      <c r="PGB102" s="381"/>
      <c r="PGJ102" s="392"/>
      <c r="PGK102" s="381"/>
      <c r="PGS102" s="392"/>
      <c r="PGT102" s="381"/>
      <c r="PHB102" s="392"/>
      <c r="PHC102" s="381"/>
      <c r="PHK102" s="392"/>
      <c r="PHL102" s="381"/>
      <c r="PHT102" s="392"/>
      <c r="PHU102" s="381"/>
      <c r="PIC102" s="392"/>
      <c r="PID102" s="381"/>
      <c r="PIL102" s="392"/>
      <c r="PIM102" s="381"/>
      <c r="PIU102" s="392"/>
      <c r="PIV102" s="381"/>
      <c r="PJD102" s="392"/>
      <c r="PJE102" s="381"/>
      <c r="PJM102" s="392"/>
      <c r="PJN102" s="381"/>
      <c r="PJV102" s="392"/>
      <c r="PJW102" s="381"/>
      <c r="PKE102" s="392"/>
      <c r="PKF102" s="381"/>
      <c r="PKN102" s="392"/>
      <c r="PKO102" s="381"/>
      <c r="PKW102" s="392"/>
      <c r="PKX102" s="381"/>
      <c r="PLF102" s="392"/>
      <c r="PLG102" s="381"/>
      <c r="PLO102" s="392"/>
      <c r="PLP102" s="381"/>
      <c r="PLX102" s="392"/>
      <c r="PLY102" s="381"/>
      <c r="PMG102" s="392"/>
      <c r="PMH102" s="381"/>
      <c r="PMP102" s="392"/>
      <c r="PMQ102" s="381"/>
      <c r="PMY102" s="392"/>
      <c r="PMZ102" s="381"/>
      <c r="PNH102" s="392"/>
      <c r="PNI102" s="381"/>
      <c r="PNQ102" s="392"/>
      <c r="PNR102" s="381"/>
      <c r="PNZ102" s="392"/>
      <c r="POA102" s="381"/>
      <c r="POI102" s="392"/>
      <c r="POJ102" s="381"/>
      <c r="POR102" s="392"/>
      <c r="POS102" s="381"/>
      <c r="PPA102" s="392"/>
      <c r="PPB102" s="381"/>
      <c r="PPJ102" s="392"/>
      <c r="PPK102" s="381"/>
      <c r="PPS102" s="392"/>
      <c r="PPT102" s="381"/>
      <c r="PQB102" s="392"/>
      <c r="PQC102" s="381"/>
      <c r="PQK102" s="392"/>
      <c r="PQL102" s="381"/>
      <c r="PQT102" s="392"/>
      <c r="PQU102" s="381"/>
      <c r="PRC102" s="392"/>
      <c r="PRD102" s="381"/>
      <c r="PRL102" s="392"/>
      <c r="PRM102" s="381"/>
      <c r="PRU102" s="392"/>
      <c r="PRV102" s="381"/>
      <c r="PSD102" s="392"/>
      <c r="PSE102" s="381"/>
      <c r="PSM102" s="392"/>
      <c r="PSN102" s="381"/>
      <c r="PSV102" s="392"/>
      <c r="PSW102" s="381"/>
      <c r="PTE102" s="392"/>
      <c r="PTF102" s="381"/>
      <c r="PTN102" s="392"/>
      <c r="PTO102" s="381"/>
      <c r="PTW102" s="392"/>
      <c r="PTX102" s="381"/>
      <c r="PUF102" s="392"/>
      <c r="PUG102" s="381"/>
      <c r="PUO102" s="392"/>
      <c r="PUP102" s="381"/>
      <c r="PUX102" s="392"/>
      <c r="PUY102" s="381"/>
      <c r="PVG102" s="392"/>
      <c r="PVH102" s="381"/>
      <c r="PVP102" s="392"/>
      <c r="PVQ102" s="381"/>
      <c r="PVY102" s="392"/>
      <c r="PVZ102" s="381"/>
      <c r="PWH102" s="392"/>
      <c r="PWI102" s="381"/>
      <c r="PWQ102" s="392"/>
      <c r="PWR102" s="381"/>
      <c r="PWZ102" s="392"/>
      <c r="PXA102" s="381"/>
      <c r="PXI102" s="392"/>
      <c r="PXJ102" s="381"/>
      <c r="PXR102" s="392"/>
      <c r="PXS102" s="381"/>
      <c r="PYA102" s="392"/>
      <c r="PYB102" s="381"/>
      <c r="PYJ102" s="392"/>
      <c r="PYK102" s="381"/>
      <c r="PYS102" s="392"/>
      <c r="PYT102" s="381"/>
      <c r="PZB102" s="392"/>
      <c r="PZC102" s="381"/>
      <c r="PZK102" s="392"/>
      <c r="PZL102" s="381"/>
      <c r="PZT102" s="392"/>
      <c r="PZU102" s="381"/>
      <c r="QAC102" s="392"/>
      <c r="QAD102" s="381"/>
      <c r="QAL102" s="392"/>
      <c r="QAM102" s="381"/>
      <c r="QAU102" s="392"/>
      <c r="QAV102" s="381"/>
      <c r="QBD102" s="392"/>
      <c r="QBE102" s="381"/>
      <c r="QBM102" s="392"/>
      <c r="QBN102" s="381"/>
      <c r="QBV102" s="392"/>
      <c r="QBW102" s="381"/>
      <c r="QCE102" s="392"/>
      <c r="QCF102" s="381"/>
      <c r="QCN102" s="392"/>
      <c r="QCO102" s="381"/>
      <c r="QCW102" s="392"/>
      <c r="QCX102" s="381"/>
      <c r="QDF102" s="392"/>
      <c r="QDG102" s="381"/>
      <c r="QDO102" s="392"/>
      <c r="QDP102" s="381"/>
      <c r="QDX102" s="392"/>
      <c r="QDY102" s="381"/>
      <c r="QEG102" s="392"/>
      <c r="QEH102" s="381"/>
      <c r="QEP102" s="392"/>
      <c r="QEQ102" s="381"/>
      <c r="QEY102" s="392"/>
      <c r="QEZ102" s="381"/>
      <c r="QFH102" s="392"/>
      <c r="QFI102" s="381"/>
      <c r="QFQ102" s="392"/>
      <c r="QFR102" s="381"/>
      <c r="QFZ102" s="392"/>
      <c r="QGA102" s="381"/>
      <c r="QGI102" s="392"/>
      <c r="QGJ102" s="381"/>
      <c r="QGR102" s="392"/>
      <c r="QGS102" s="381"/>
      <c r="QHA102" s="392"/>
      <c r="QHB102" s="381"/>
      <c r="QHJ102" s="392"/>
      <c r="QHK102" s="381"/>
      <c r="QHS102" s="392"/>
      <c r="QHT102" s="381"/>
      <c r="QIB102" s="392"/>
      <c r="QIC102" s="381"/>
      <c r="QIK102" s="392"/>
      <c r="QIL102" s="381"/>
      <c r="QIT102" s="392"/>
      <c r="QIU102" s="381"/>
      <c r="QJC102" s="392"/>
      <c r="QJD102" s="381"/>
      <c r="QJL102" s="392"/>
      <c r="QJM102" s="381"/>
      <c r="QJU102" s="392"/>
      <c r="QJV102" s="381"/>
      <c r="QKD102" s="392"/>
      <c r="QKE102" s="381"/>
      <c r="QKM102" s="392"/>
      <c r="QKN102" s="381"/>
      <c r="QKV102" s="392"/>
      <c r="QKW102" s="381"/>
      <c r="QLE102" s="392"/>
      <c r="QLF102" s="381"/>
      <c r="QLN102" s="392"/>
      <c r="QLO102" s="381"/>
      <c r="QLW102" s="392"/>
      <c r="QLX102" s="381"/>
      <c r="QMF102" s="392"/>
      <c r="QMG102" s="381"/>
      <c r="QMO102" s="392"/>
      <c r="QMP102" s="381"/>
      <c r="QMX102" s="392"/>
      <c r="QMY102" s="381"/>
      <c r="QNG102" s="392"/>
      <c r="QNH102" s="381"/>
      <c r="QNP102" s="392"/>
      <c r="QNQ102" s="381"/>
      <c r="QNY102" s="392"/>
      <c r="QNZ102" s="381"/>
      <c r="QOH102" s="392"/>
      <c r="QOI102" s="381"/>
      <c r="QOQ102" s="392"/>
      <c r="QOR102" s="381"/>
      <c r="QOZ102" s="392"/>
      <c r="QPA102" s="381"/>
      <c r="QPI102" s="392"/>
      <c r="QPJ102" s="381"/>
      <c r="QPR102" s="392"/>
      <c r="QPS102" s="381"/>
      <c r="QQA102" s="392"/>
      <c r="QQB102" s="381"/>
      <c r="QQJ102" s="392"/>
      <c r="QQK102" s="381"/>
      <c r="QQS102" s="392"/>
      <c r="QQT102" s="381"/>
      <c r="QRB102" s="392"/>
      <c r="QRC102" s="381"/>
      <c r="QRK102" s="392"/>
      <c r="QRL102" s="381"/>
      <c r="QRT102" s="392"/>
      <c r="QRU102" s="381"/>
      <c r="QSC102" s="392"/>
      <c r="QSD102" s="381"/>
      <c r="QSL102" s="392"/>
      <c r="QSM102" s="381"/>
      <c r="QSU102" s="392"/>
      <c r="QSV102" s="381"/>
      <c r="QTD102" s="392"/>
      <c r="QTE102" s="381"/>
      <c r="QTM102" s="392"/>
      <c r="QTN102" s="381"/>
      <c r="QTV102" s="392"/>
      <c r="QTW102" s="381"/>
      <c r="QUE102" s="392"/>
      <c r="QUF102" s="381"/>
      <c r="QUN102" s="392"/>
      <c r="QUO102" s="381"/>
      <c r="QUW102" s="392"/>
      <c r="QUX102" s="381"/>
      <c r="QVF102" s="392"/>
      <c r="QVG102" s="381"/>
      <c r="QVO102" s="392"/>
      <c r="QVP102" s="381"/>
      <c r="QVX102" s="392"/>
      <c r="QVY102" s="381"/>
      <c r="QWG102" s="392"/>
      <c r="QWH102" s="381"/>
      <c r="QWP102" s="392"/>
      <c r="QWQ102" s="381"/>
      <c r="QWY102" s="392"/>
      <c r="QWZ102" s="381"/>
      <c r="QXH102" s="392"/>
      <c r="QXI102" s="381"/>
      <c r="QXQ102" s="392"/>
      <c r="QXR102" s="381"/>
      <c r="QXZ102" s="392"/>
      <c r="QYA102" s="381"/>
      <c r="QYI102" s="392"/>
      <c r="QYJ102" s="381"/>
      <c r="QYR102" s="392"/>
      <c r="QYS102" s="381"/>
      <c r="QZA102" s="392"/>
      <c r="QZB102" s="381"/>
      <c r="QZJ102" s="392"/>
      <c r="QZK102" s="381"/>
      <c r="QZS102" s="392"/>
      <c r="QZT102" s="381"/>
      <c r="RAB102" s="392"/>
      <c r="RAC102" s="381"/>
      <c r="RAK102" s="392"/>
      <c r="RAL102" s="381"/>
      <c r="RAT102" s="392"/>
      <c r="RAU102" s="381"/>
      <c r="RBC102" s="392"/>
      <c r="RBD102" s="381"/>
      <c r="RBL102" s="392"/>
      <c r="RBM102" s="381"/>
      <c r="RBU102" s="392"/>
      <c r="RBV102" s="381"/>
      <c r="RCD102" s="392"/>
      <c r="RCE102" s="381"/>
      <c r="RCM102" s="392"/>
      <c r="RCN102" s="381"/>
      <c r="RCV102" s="392"/>
      <c r="RCW102" s="381"/>
      <c r="RDE102" s="392"/>
      <c r="RDF102" s="381"/>
      <c r="RDN102" s="392"/>
      <c r="RDO102" s="381"/>
      <c r="RDW102" s="392"/>
      <c r="RDX102" s="381"/>
      <c r="REF102" s="392"/>
      <c r="REG102" s="381"/>
      <c r="REO102" s="392"/>
      <c r="REP102" s="381"/>
      <c r="REX102" s="392"/>
      <c r="REY102" s="381"/>
      <c r="RFG102" s="392"/>
      <c r="RFH102" s="381"/>
      <c r="RFP102" s="392"/>
      <c r="RFQ102" s="381"/>
      <c r="RFY102" s="392"/>
      <c r="RFZ102" s="381"/>
      <c r="RGH102" s="392"/>
      <c r="RGI102" s="381"/>
      <c r="RGQ102" s="392"/>
      <c r="RGR102" s="381"/>
      <c r="RGZ102" s="392"/>
      <c r="RHA102" s="381"/>
      <c r="RHI102" s="392"/>
      <c r="RHJ102" s="381"/>
      <c r="RHR102" s="392"/>
      <c r="RHS102" s="381"/>
      <c r="RIA102" s="392"/>
      <c r="RIB102" s="381"/>
      <c r="RIJ102" s="392"/>
      <c r="RIK102" s="381"/>
      <c r="RIS102" s="392"/>
      <c r="RIT102" s="381"/>
      <c r="RJB102" s="392"/>
      <c r="RJC102" s="381"/>
      <c r="RJK102" s="392"/>
      <c r="RJL102" s="381"/>
      <c r="RJT102" s="392"/>
      <c r="RJU102" s="381"/>
      <c r="RKC102" s="392"/>
      <c r="RKD102" s="381"/>
      <c r="RKL102" s="392"/>
      <c r="RKM102" s="381"/>
      <c r="RKU102" s="392"/>
      <c r="RKV102" s="381"/>
      <c r="RLD102" s="392"/>
      <c r="RLE102" s="381"/>
      <c r="RLM102" s="392"/>
      <c r="RLN102" s="381"/>
      <c r="RLV102" s="392"/>
      <c r="RLW102" s="381"/>
      <c r="RME102" s="392"/>
      <c r="RMF102" s="381"/>
      <c r="RMN102" s="392"/>
      <c r="RMO102" s="381"/>
      <c r="RMW102" s="392"/>
      <c r="RMX102" s="381"/>
      <c r="RNF102" s="392"/>
      <c r="RNG102" s="381"/>
      <c r="RNO102" s="392"/>
      <c r="RNP102" s="381"/>
      <c r="RNX102" s="392"/>
      <c r="RNY102" s="381"/>
      <c r="ROG102" s="392"/>
      <c r="ROH102" s="381"/>
      <c r="ROP102" s="392"/>
      <c r="ROQ102" s="381"/>
      <c r="ROY102" s="392"/>
      <c r="ROZ102" s="381"/>
      <c r="RPH102" s="392"/>
      <c r="RPI102" s="381"/>
      <c r="RPQ102" s="392"/>
      <c r="RPR102" s="381"/>
      <c r="RPZ102" s="392"/>
      <c r="RQA102" s="381"/>
      <c r="RQI102" s="392"/>
      <c r="RQJ102" s="381"/>
      <c r="RQR102" s="392"/>
      <c r="RQS102" s="381"/>
      <c r="RRA102" s="392"/>
      <c r="RRB102" s="381"/>
      <c r="RRJ102" s="392"/>
      <c r="RRK102" s="381"/>
      <c r="RRS102" s="392"/>
      <c r="RRT102" s="381"/>
      <c r="RSB102" s="392"/>
      <c r="RSC102" s="381"/>
      <c r="RSK102" s="392"/>
      <c r="RSL102" s="381"/>
      <c r="RST102" s="392"/>
      <c r="RSU102" s="381"/>
      <c r="RTC102" s="392"/>
      <c r="RTD102" s="381"/>
      <c r="RTL102" s="392"/>
      <c r="RTM102" s="381"/>
      <c r="RTU102" s="392"/>
      <c r="RTV102" s="381"/>
      <c r="RUD102" s="392"/>
      <c r="RUE102" s="381"/>
      <c r="RUM102" s="392"/>
      <c r="RUN102" s="381"/>
      <c r="RUV102" s="392"/>
      <c r="RUW102" s="381"/>
      <c r="RVE102" s="392"/>
      <c r="RVF102" s="381"/>
      <c r="RVN102" s="392"/>
      <c r="RVO102" s="381"/>
      <c r="RVW102" s="392"/>
      <c r="RVX102" s="381"/>
      <c r="RWF102" s="392"/>
      <c r="RWG102" s="381"/>
      <c r="RWO102" s="392"/>
      <c r="RWP102" s="381"/>
      <c r="RWX102" s="392"/>
      <c r="RWY102" s="381"/>
      <c r="RXG102" s="392"/>
      <c r="RXH102" s="381"/>
      <c r="RXP102" s="392"/>
      <c r="RXQ102" s="381"/>
      <c r="RXY102" s="392"/>
      <c r="RXZ102" s="381"/>
      <c r="RYH102" s="392"/>
      <c r="RYI102" s="381"/>
      <c r="RYQ102" s="392"/>
      <c r="RYR102" s="381"/>
      <c r="RYZ102" s="392"/>
      <c r="RZA102" s="381"/>
      <c r="RZI102" s="392"/>
      <c r="RZJ102" s="381"/>
      <c r="RZR102" s="392"/>
      <c r="RZS102" s="381"/>
      <c r="SAA102" s="392"/>
      <c r="SAB102" s="381"/>
      <c r="SAJ102" s="392"/>
      <c r="SAK102" s="381"/>
      <c r="SAS102" s="392"/>
      <c r="SAT102" s="381"/>
      <c r="SBB102" s="392"/>
      <c r="SBC102" s="381"/>
      <c r="SBK102" s="392"/>
      <c r="SBL102" s="381"/>
      <c r="SBT102" s="392"/>
      <c r="SBU102" s="381"/>
      <c r="SCC102" s="392"/>
      <c r="SCD102" s="381"/>
      <c r="SCL102" s="392"/>
      <c r="SCM102" s="381"/>
      <c r="SCU102" s="392"/>
      <c r="SCV102" s="381"/>
      <c r="SDD102" s="392"/>
      <c r="SDE102" s="381"/>
      <c r="SDM102" s="392"/>
      <c r="SDN102" s="381"/>
      <c r="SDV102" s="392"/>
      <c r="SDW102" s="381"/>
      <c r="SEE102" s="392"/>
      <c r="SEF102" s="381"/>
      <c r="SEN102" s="392"/>
      <c r="SEO102" s="381"/>
      <c r="SEW102" s="392"/>
      <c r="SEX102" s="381"/>
      <c r="SFF102" s="392"/>
      <c r="SFG102" s="381"/>
      <c r="SFO102" s="392"/>
      <c r="SFP102" s="381"/>
      <c r="SFX102" s="392"/>
      <c r="SFY102" s="381"/>
      <c r="SGG102" s="392"/>
      <c r="SGH102" s="381"/>
      <c r="SGP102" s="392"/>
      <c r="SGQ102" s="381"/>
      <c r="SGY102" s="392"/>
      <c r="SGZ102" s="381"/>
      <c r="SHH102" s="392"/>
      <c r="SHI102" s="381"/>
      <c r="SHQ102" s="392"/>
      <c r="SHR102" s="381"/>
      <c r="SHZ102" s="392"/>
      <c r="SIA102" s="381"/>
      <c r="SII102" s="392"/>
      <c r="SIJ102" s="381"/>
      <c r="SIR102" s="392"/>
      <c r="SIS102" s="381"/>
      <c r="SJA102" s="392"/>
      <c r="SJB102" s="381"/>
      <c r="SJJ102" s="392"/>
      <c r="SJK102" s="381"/>
      <c r="SJS102" s="392"/>
      <c r="SJT102" s="381"/>
      <c r="SKB102" s="392"/>
      <c r="SKC102" s="381"/>
      <c r="SKK102" s="392"/>
      <c r="SKL102" s="381"/>
      <c r="SKT102" s="392"/>
      <c r="SKU102" s="381"/>
      <c r="SLC102" s="392"/>
      <c r="SLD102" s="381"/>
      <c r="SLL102" s="392"/>
      <c r="SLM102" s="381"/>
      <c r="SLU102" s="392"/>
      <c r="SLV102" s="381"/>
      <c r="SMD102" s="392"/>
      <c r="SME102" s="381"/>
      <c r="SMM102" s="392"/>
      <c r="SMN102" s="381"/>
      <c r="SMV102" s="392"/>
      <c r="SMW102" s="381"/>
      <c r="SNE102" s="392"/>
      <c r="SNF102" s="381"/>
      <c r="SNN102" s="392"/>
      <c r="SNO102" s="381"/>
      <c r="SNW102" s="392"/>
      <c r="SNX102" s="381"/>
      <c r="SOF102" s="392"/>
      <c r="SOG102" s="381"/>
      <c r="SOO102" s="392"/>
      <c r="SOP102" s="381"/>
      <c r="SOX102" s="392"/>
      <c r="SOY102" s="381"/>
      <c r="SPG102" s="392"/>
      <c r="SPH102" s="381"/>
      <c r="SPP102" s="392"/>
      <c r="SPQ102" s="381"/>
      <c r="SPY102" s="392"/>
      <c r="SPZ102" s="381"/>
      <c r="SQH102" s="392"/>
      <c r="SQI102" s="381"/>
      <c r="SQQ102" s="392"/>
      <c r="SQR102" s="381"/>
      <c r="SQZ102" s="392"/>
      <c r="SRA102" s="381"/>
      <c r="SRI102" s="392"/>
      <c r="SRJ102" s="381"/>
      <c r="SRR102" s="392"/>
      <c r="SRS102" s="381"/>
      <c r="SSA102" s="392"/>
      <c r="SSB102" s="381"/>
      <c r="SSJ102" s="392"/>
      <c r="SSK102" s="381"/>
      <c r="SSS102" s="392"/>
      <c r="SST102" s="381"/>
      <c r="STB102" s="392"/>
      <c r="STC102" s="381"/>
      <c r="STK102" s="392"/>
      <c r="STL102" s="381"/>
      <c r="STT102" s="392"/>
      <c r="STU102" s="381"/>
      <c r="SUC102" s="392"/>
      <c r="SUD102" s="381"/>
      <c r="SUL102" s="392"/>
      <c r="SUM102" s="381"/>
      <c r="SUU102" s="392"/>
      <c r="SUV102" s="381"/>
      <c r="SVD102" s="392"/>
      <c r="SVE102" s="381"/>
      <c r="SVM102" s="392"/>
      <c r="SVN102" s="381"/>
      <c r="SVV102" s="392"/>
      <c r="SVW102" s="381"/>
      <c r="SWE102" s="392"/>
      <c r="SWF102" s="381"/>
      <c r="SWN102" s="392"/>
      <c r="SWO102" s="381"/>
      <c r="SWW102" s="392"/>
      <c r="SWX102" s="381"/>
      <c r="SXF102" s="392"/>
      <c r="SXG102" s="381"/>
      <c r="SXO102" s="392"/>
      <c r="SXP102" s="381"/>
      <c r="SXX102" s="392"/>
      <c r="SXY102" s="381"/>
      <c r="SYG102" s="392"/>
      <c r="SYH102" s="381"/>
      <c r="SYP102" s="392"/>
      <c r="SYQ102" s="381"/>
      <c r="SYY102" s="392"/>
      <c r="SYZ102" s="381"/>
      <c r="SZH102" s="392"/>
      <c r="SZI102" s="381"/>
      <c r="SZQ102" s="392"/>
      <c r="SZR102" s="381"/>
      <c r="SZZ102" s="392"/>
      <c r="TAA102" s="381"/>
      <c r="TAI102" s="392"/>
      <c r="TAJ102" s="381"/>
      <c r="TAR102" s="392"/>
      <c r="TAS102" s="381"/>
      <c r="TBA102" s="392"/>
      <c r="TBB102" s="381"/>
      <c r="TBJ102" s="392"/>
      <c r="TBK102" s="381"/>
      <c r="TBS102" s="392"/>
      <c r="TBT102" s="381"/>
      <c r="TCB102" s="392"/>
      <c r="TCC102" s="381"/>
      <c r="TCK102" s="392"/>
      <c r="TCL102" s="381"/>
      <c r="TCT102" s="392"/>
      <c r="TCU102" s="381"/>
      <c r="TDC102" s="392"/>
      <c r="TDD102" s="381"/>
      <c r="TDL102" s="392"/>
      <c r="TDM102" s="381"/>
      <c r="TDU102" s="392"/>
      <c r="TDV102" s="381"/>
      <c r="TED102" s="392"/>
      <c r="TEE102" s="381"/>
      <c r="TEM102" s="392"/>
      <c r="TEN102" s="381"/>
      <c r="TEV102" s="392"/>
      <c r="TEW102" s="381"/>
      <c r="TFE102" s="392"/>
      <c r="TFF102" s="381"/>
      <c r="TFN102" s="392"/>
      <c r="TFO102" s="381"/>
      <c r="TFW102" s="392"/>
      <c r="TFX102" s="381"/>
      <c r="TGF102" s="392"/>
      <c r="TGG102" s="381"/>
      <c r="TGO102" s="392"/>
      <c r="TGP102" s="381"/>
      <c r="TGX102" s="392"/>
      <c r="TGY102" s="381"/>
      <c r="THG102" s="392"/>
      <c r="THH102" s="381"/>
      <c r="THP102" s="392"/>
      <c r="THQ102" s="381"/>
      <c r="THY102" s="392"/>
      <c r="THZ102" s="381"/>
      <c r="TIH102" s="392"/>
      <c r="TII102" s="381"/>
      <c r="TIQ102" s="392"/>
      <c r="TIR102" s="381"/>
      <c r="TIZ102" s="392"/>
      <c r="TJA102" s="381"/>
      <c r="TJI102" s="392"/>
      <c r="TJJ102" s="381"/>
      <c r="TJR102" s="392"/>
      <c r="TJS102" s="381"/>
      <c r="TKA102" s="392"/>
      <c r="TKB102" s="381"/>
      <c r="TKJ102" s="392"/>
      <c r="TKK102" s="381"/>
      <c r="TKS102" s="392"/>
      <c r="TKT102" s="381"/>
      <c r="TLB102" s="392"/>
      <c r="TLC102" s="381"/>
      <c r="TLK102" s="392"/>
      <c r="TLL102" s="381"/>
      <c r="TLT102" s="392"/>
      <c r="TLU102" s="381"/>
      <c r="TMC102" s="392"/>
      <c r="TMD102" s="381"/>
      <c r="TML102" s="392"/>
      <c r="TMM102" s="381"/>
      <c r="TMU102" s="392"/>
      <c r="TMV102" s="381"/>
      <c r="TND102" s="392"/>
      <c r="TNE102" s="381"/>
      <c r="TNM102" s="392"/>
      <c r="TNN102" s="381"/>
      <c r="TNV102" s="392"/>
      <c r="TNW102" s="381"/>
      <c r="TOE102" s="392"/>
      <c r="TOF102" s="381"/>
      <c r="TON102" s="392"/>
      <c r="TOO102" s="381"/>
      <c r="TOW102" s="392"/>
      <c r="TOX102" s="381"/>
      <c r="TPF102" s="392"/>
      <c r="TPG102" s="381"/>
      <c r="TPO102" s="392"/>
      <c r="TPP102" s="381"/>
      <c r="TPX102" s="392"/>
      <c r="TPY102" s="381"/>
      <c r="TQG102" s="392"/>
      <c r="TQH102" s="381"/>
      <c r="TQP102" s="392"/>
      <c r="TQQ102" s="381"/>
      <c r="TQY102" s="392"/>
      <c r="TQZ102" s="381"/>
      <c r="TRH102" s="392"/>
      <c r="TRI102" s="381"/>
      <c r="TRQ102" s="392"/>
      <c r="TRR102" s="381"/>
      <c r="TRZ102" s="392"/>
      <c r="TSA102" s="381"/>
      <c r="TSI102" s="392"/>
      <c r="TSJ102" s="381"/>
      <c r="TSR102" s="392"/>
      <c r="TSS102" s="381"/>
      <c r="TTA102" s="392"/>
      <c r="TTB102" s="381"/>
      <c r="TTJ102" s="392"/>
      <c r="TTK102" s="381"/>
      <c r="TTS102" s="392"/>
      <c r="TTT102" s="381"/>
      <c r="TUB102" s="392"/>
      <c r="TUC102" s="381"/>
      <c r="TUK102" s="392"/>
      <c r="TUL102" s="381"/>
      <c r="TUT102" s="392"/>
      <c r="TUU102" s="381"/>
      <c r="TVC102" s="392"/>
      <c r="TVD102" s="381"/>
      <c r="TVL102" s="392"/>
      <c r="TVM102" s="381"/>
      <c r="TVU102" s="392"/>
      <c r="TVV102" s="381"/>
      <c r="TWD102" s="392"/>
      <c r="TWE102" s="381"/>
      <c r="TWM102" s="392"/>
      <c r="TWN102" s="381"/>
      <c r="TWV102" s="392"/>
      <c r="TWW102" s="381"/>
      <c r="TXE102" s="392"/>
      <c r="TXF102" s="381"/>
      <c r="TXN102" s="392"/>
      <c r="TXO102" s="381"/>
      <c r="TXW102" s="392"/>
      <c r="TXX102" s="381"/>
      <c r="TYF102" s="392"/>
      <c r="TYG102" s="381"/>
      <c r="TYO102" s="392"/>
      <c r="TYP102" s="381"/>
      <c r="TYX102" s="392"/>
      <c r="TYY102" s="381"/>
      <c r="TZG102" s="392"/>
      <c r="TZH102" s="381"/>
      <c r="TZP102" s="392"/>
      <c r="TZQ102" s="381"/>
      <c r="TZY102" s="392"/>
      <c r="TZZ102" s="381"/>
      <c r="UAH102" s="392"/>
      <c r="UAI102" s="381"/>
      <c r="UAQ102" s="392"/>
      <c r="UAR102" s="381"/>
      <c r="UAZ102" s="392"/>
      <c r="UBA102" s="381"/>
      <c r="UBI102" s="392"/>
      <c r="UBJ102" s="381"/>
      <c r="UBR102" s="392"/>
      <c r="UBS102" s="381"/>
      <c r="UCA102" s="392"/>
      <c r="UCB102" s="381"/>
      <c r="UCJ102" s="392"/>
      <c r="UCK102" s="381"/>
      <c r="UCS102" s="392"/>
      <c r="UCT102" s="381"/>
      <c r="UDB102" s="392"/>
      <c r="UDC102" s="381"/>
      <c r="UDK102" s="392"/>
      <c r="UDL102" s="381"/>
      <c r="UDT102" s="392"/>
      <c r="UDU102" s="381"/>
      <c r="UEC102" s="392"/>
      <c r="UED102" s="381"/>
      <c r="UEL102" s="392"/>
      <c r="UEM102" s="381"/>
      <c r="UEU102" s="392"/>
      <c r="UEV102" s="381"/>
      <c r="UFD102" s="392"/>
      <c r="UFE102" s="381"/>
      <c r="UFM102" s="392"/>
      <c r="UFN102" s="381"/>
      <c r="UFV102" s="392"/>
      <c r="UFW102" s="381"/>
      <c r="UGE102" s="392"/>
      <c r="UGF102" s="381"/>
      <c r="UGN102" s="392"/>
      <c r="UGO102" s="381"/>
      <c r="UGW102" s="392"/>
      <c r="UGX102" s="381"/>
      <c r="UHF102" s="392"/>
      <c r="UHG102" s="381"/>
      <c r="UHO102" s="392"/>
      <c r="UHP102" s="381"/>
      <c r="UHX102" s="392"/>
      <c r="UHY102" s="381"/>
      <c r="UIG102" s="392"/>
      <c r="UIH102" s="381"/>
      <c r="UIP102" s="392"/>
      <c r="UIQ102" s="381"/>
      <c r="UIY102" s="392"/>
      <c r="UIZ102" s="381"/>
      <c r="UJH102" s="392"/>
      <c r="UJI102" s="381"/>
      <c r="UJQ102" s="392"/>
      <c r="UJR102" s="381"/>
      <c r="UJZ102" s="392"/>
      <c r="UKA102" s="381"/>
      <c r="UKI102" s="392"/>
      <c r="UKJ102" s="381"/>
      <c r="UKR102" s="392"/>
      <c r="UKS102" s="381"/>
      <c r="ULA102" s="392"/>
      <c r="ULB102" s="381"/>
      <c r="ULJ102" s="392"/>
      <c r="ULK102" s="381"/>
      <c r="ULS102" s="392"/>
      <c r="ULT102" s="381"/>
      <c r="UMB102" s="392"/>
      <c r="UMC102" s="381"/>
      <c r="UMK102" s="392"/>
      <c r="UML102" s="381"/>
      <c r="UMT102" s="392"/>
      <c r="UMU102" s="381"/>
      <c r="UNC102" s="392"/>
      <c r="UND102" s="381"/>
      <c r="UNL102" s="392"/>
      <c r="UNM102" s="381"/>
      <c r="UNU102" s="392"/>
      <c r="UNV102" s="381"/>
      <c r="UOD102" s="392"/>
      <c r="UOE102" s="381"/>
      <c r="UOM102" s="392"/>
      <c r="UON102" s="381"/>
      <c r="UOV102" s="392"/>
      <c r="UOW102" s="381"/>
      <c r="UPE102" s="392"/>
      <c r="UPF102" s="381"/>
      <c r="UPN102" s="392"/>
      <c r="UPO102" s="381"/>
      <c r="UPW102" s="392"/>
      <c r="UPX102" s="381"/>
      <c r="UQF102" s="392"/>
      <c r="UQG102" s="381"/>
      <c r="UQO102" s="392"/>
      <c r="UQP102" s="381"/>
      <c r="UQX102" s="392"/>
      <c r="UQY102" s="381"/>
      <c r="URG102" s="392"/>
      <c r="URH102" s="381"/>
      <c r="URP102" s="392"/>
      <c r="URQ102" s="381"/>
      <c r="URY102" s="392"/>
      <c r="URZ102" s="381"/>
      <c r="USH102" s="392"/>
      <c r="USI102" s="381"/>
      <c r="USQ102" s="392"/>
      <c r="USR102" s="381"/>
      <c r="USZ102" s="392"/>
      <c r="UTA102" s="381"/>
      <c r="UTI102" s="392"/>
      <c r="UTJ102" s="381"/>
      <c r="UTR102" s="392"/>
      <c r="UTS102" s="381"/>
      <c r="UUA102" s="392"/>
      <c r="UUB102" s="381"/>
      <c r="UUJ102" s="392"/>
      <c r="UUK102" s="381"/>
      <c r="UUS102" s="392"/>
      <c r="UUT102" s="381"/>
      <c r="UVB102" s="392"/>
      <c r="UVC102" s="381"/>
      <c r="UVK102" s="392"/>
      <c r="UVL102" s="381"/>
      <c r="UVT102" s="392"/>
      <c r="UVU102" s="381"/>
      <c r="UWC102" s="392"/>
      <c r="UWD102" s="381"/>
      <c r="UWL102" s="392"/>
      <c r="UWM102" s="381"/>
      <c r="UWU102" s="392"/>
      <c r="UWV102" s="381"/>
      <c r="UXD102" s="392"/>
      <c r="UXE102" s="381"/>
      <c r="UXM102" s="392"/>
      <c r="UXN102" s="381"/>
      <c r="UXV102" s="392"/>
      <c r="UXW102" s="381"/>
      <c r="UYE102" s="392"/>
      <c r="UYF102" s="381"/>
      <c r="UYN102" s="392"/>
      <c r="UYO102" s="381"/>
      <c r="UYW102" s="392"/>
      <c r="UYX102" s="381"/>
      <c r="UZF102" s="392"/>
      <c r="UZG102" s="381"/>
      <c r="UZO102" s="392"/>
      <c r="UZP102" s="381"/>
      <c r="UZX102" s="392"/>
      <c r="UZY102" s="381"/>
      <c r="VAG102" s="392"/>
      <c r="VAH102" s="381"/>
      <c r="VAP102" s="392"/>
      <c r="VAQ102" s="381"/>
      <c r="VAY102" s="392"/>
      <c r="VAZ102" s="381"/>
      <c r="VBH102" s="392"/>
      <c r="VBI102" s="381"/>
      <c r="VBQ102" s="392"/>
      <c r="VBR102" s="381"/>
      <c r="VBZ102" s="392"/>
      <c r="VCA102" s="381"/>
      <c r="VCI102" s="392"/>
      <c r="VCJ102" s="381"/>
      <c r="VCR102" s="392"/>
      <c r="VCS102" s="381"/>
      <c r="VDA102" s="392"/>
      <c r="VDB102" s="381"/>
      <c r="VDJ102" s="392"/>
      <c r="VDK102" s="381"/>
      <c r="VDS102" s="392"/>
      <c r="VDT102" s="381"/>
      <c r="VEB102" s="392"/>
      <c r="VEC102" s="381"/>
      <c r="VEK102" s="392"/>
      <c r="VEL102" s="381"/>
      <c r="VET102" s="392"/>
      <c r="VEU102" s="381"/>
      <c r="VFC102" s="392"/>
      <c r="VFD102" s="381"/>
      <c r="VFL102" s="392"/>
      <c r="VFM102" s="381"/>
      <c r="VFU102" s="392"/>
      <c r="VFV102" s="381"/>
      <c r="VGD102" s="392"/>
      <c r="VGE102" s="381"/>
      <c r="VGM102" s="392"/>
      <c r="VGN102" s="381"/>
      <c r="VGV102" s="392"/>
      <c r="VGW102" s="381"/>
      <c r="VHE102" s="392"/>
      <c r="VHF102" s="381"/>
      <c r="VHN102" s="392"/>
      <c r="VHO102" s="381"/>
      <c r="VHW102" s="392"/>
      <c r="VHX102" s="381"/>
      <c r="VIF102" s="392"/>
      <c r="VIG102" s="381"/>
      <c r="VIO102" s="392"/>
      <c r="VIP102" s="381"/>
      <c r="VIX102" s="392"/>
      <c r="VIY102" s="381"/>
      <c r="VJG102" s="392"/>
      <c r="VJH102" s="381"/>
      <c r="VJP102" s="392"/>
      <c r="VJQ102" s="381"/>
      <c r="VJY102" s="392"/>
      <c r="VJZ102" s="381"/>
      <c r="VKH102" s="392"/>
      <c r="VKI102" s="381"/>
      <c r="VKQ102" s="392"/>
      <c r="VKR102" s="381"/>
      <c r="VKZ102" s="392"/>
      <c r="VLA102" s="381"/>
      <c r="VLI102" s="392"/>
      <c r="VLJ102" s="381"/>
      <c r="VLR102" s="392"/>
      <c r="VLS102" s="381"/>
      <c r="VMA102" s="392"/>
      <c r="VMB102" s="381"/>
      <c r="VMJ102" s="392"/>
      <c r="VMK102" s="381"/>
      <c r="VMS102" s="392"/>
      <c r="VMT102" s="381"/>
      <c r="VNB102" s="392"/>
      <c r="VNC102" s="381"/>
      <c r="VNK102" s="392"/>
      <c r="VNL102" s="381"/>
      <c r="VNT102" s="392"/>
      <c r="VNU102" s="381"/>
      <c r="VOC102" s="392"/>
      <c r="VOD102" s="381"/>
      <c r="VOL102" s="392"/>
      <c r="VOM102" s="381"/>
      <c r="VOU102" s="392"/>
      <c r="VOV102" s="381"/>
      <c r="VPD102" s="392"/>
      <c r="VPE102" s="381"/>
      <c r="VPM102" s="392"/>
      <c r="VPN102" s="381"/>
      <c r="VPV102" s="392"/>
      <c r="VPW102" s="381"/>
      <c r="VQE102" s="392"/>
      <c r="VQF102" s="381"/>
      <c r="VQN102" s="392"/>
      <c r="VQO102" s="381"/>
      <c r="VQW102" s="392"/>
      <c r="VQX102" s="381"/>
      <c r="VRF102" s="392"/>
      <c r="VRG102" s="381"/>
      <c r="VRO102" s="392"/>
      <c r="VRP102" s="381"/>
      <c r="VRX102" s="392"/>
      <c r="VRY102" s="381"/>
      <c r="VSG102" s="392"/>
      <c r="VSH102" s="381"/>
      <c r="VSP102" s="392"/>
      <c r="VSQ102" s="381"/>
      <c r="VSY102" s="392"/>
      <c r="VSZ102" s="381"/>
      <c r="VTH102" s="392"/>
      <c r="VTI102" s="381"/>
      <c r="VTQ102" s="392"/>
      <c r="VTR102" s="381"/>
      <c r="VTZ102" s="392"/>
      <c r="VUA102" s="381"/>
      <c r="VUI102" s="392"/>
      <c r="VUJ102" s="381"/>
      <c r="VUR102" s="392"/>
      <c r="VUS102" s="381"/>
      <c r="VVA102" s="392"/>
      <c r="VVB102" s="381"/>
      <c r="VVJ102" s="392"/>
      <c r="VVK102" s="381"/>
      <c r="VVS102" s="392"/>
      <c r="VVT102" s="381"/>
      <c r="VWB102" s="392"/>
      <c r="VWC102" s="381"/>
      <c r="VWK102" s="392"/>
      <c r="VWL102" s="381"/>
      <c r="VWT102" s="392"/>
      <c r="VWU102" s="381"/>
      <c r="VXC102" s="392"/>
      <c r="VXD102" s="381"/>
      <c r="VXL102" s="392"/>
      <c r="VXM102" s="381"/>
      <c r="VXU102" s="392"/>
      <c r="VXV102" s="381"/>
      <c r="VYD102" s="392"/>
      <c r="VYE102" s="381"/>
      <c r="VYM102" s="392"/>
      <c r="VYN102" s="381"/>
      <c r="VYV102" s="392"/>
      <c r="VYW102" s="381"/>
      <c r="VZE102" s="392"/>
      <c r="VZF102" s="381"/>
      <c r="VZN102" s="392"/>
      <c r="VZO102" s="381"/>
      <c r="VZW102" s="392"/>
      <c r="VZX102" s="381"/>
      <c r="WAF102" s="392"/>
      <c r="WAG102" s="381"/>
      <c r="WAO102" s="392"/>
      <c r="WAP102" s="381"/>
      <c r="WAX102" s="392"/>
      <c r="WAY102" s="381"/>
      <c r="WBG102" s="392"/>
      <c r="WBH102" s="381"/>
      <c r="WBP102" s="392"/>
      <c r="WBQ102" s="381"/>
      <c r="WBY102" s="392"/>
      <c r="WBZ102" s="381"/>
      <c r="WCH102" s="392"/>
      <c r="WCI102" s="381"/>
      <c r="WCQ102" s="392"/>
      <c r="WCR102" s="381"/>
      <c r="WCZ102" s="392"/>
      <c r="WDA102" s="381"/>
      <c r="WDI102" s="392"/>
      <c r="WDJ102" s="381"/>
      <c r="WDR102" s="392"/>
      <c r="WDS102" s="381"/>
      <c r="WEA102" s="392"/>
      <c r="WEB102" s="381"/>
      <c r="WEJ102" s="392"/>
      <c r="WEK102" s="381"/>
      <c r="WES102" s="392"/>
      <c r="WET102" s="381"/>
      <c r="WFB102" s="392"/>
      <c r="WFC102" s="381"/>
      <c r="WFK102" s="392"/>
      <c r="WFL102" s="381"/>
      <c r="WFT102" s="392"/>
      <c r="WFU102" s="381"/>
      <c r="WGC102" s="392"/>
      <c r="WGD102" s="381"/>
      <c r="WGL102" s="392"/>
      <c r="WGM102" s="381"/>
      <c r="WGU102" s="392"/>
      <c r="WGV102" s="381"/>
      <c r="WHD102" s="392"/>
      <c r="WHE102" s="381"/>
      <c r="WHM102" s="392"/>
      <c r="WHN102" s="381"/>
      <c r="WHV102" s="392"/>
      <c r="WHW102" s="381"/>
      <c r="WIE102" s="392"/>
      <c r="WIF102" s="381"/>
      <c r="WIN102" s="392"/>
      <c r="WIO102" s="381"/>
      <c r="WIW102" s="392"/>
      <c r="WIX102" s="381"/>
      <c r="WJF102" s="392"/>
      <c r="WJG102" s="381"/>
      <c r="WJO102" s="392"/>
      <c r="WJP102" s="381"/>
      <c r="WJX102" s="392"/>
      <c r="WJY102" s="381"/>
      <c r="WKG102" s="392"/>
      <c r="WKH102" s="381"/>
      <c r="WKP102" s="392"/>
      <c r="WKQ102" s="381"/>
      <c r="WKY102" s="392"/>
      <c r="WKZ102" s="381"/>
      <c r="WLH102" s="392"/>
      <c r="WLI102" s="381"/>
      <c r="WLQ102" s="392"/>
      <c r="WLR102" s="381"/>
      <c r="WLZ102" s="392"/>
      <c r="WMA102" s="381"/>
      <c r="WMI102" s="392"/>
      <c r="WMJ102" s="381"/>
      <c r="WMR102" s="392"/>
      <c r="WMS102" s="381"/>
      <c r="WNA102" s="392"/>
      <c r="WNB102" s="381"/>
      <c r="WNJ102" s="392"/>
      <c r="WNK102" s="381"/>
      <c r="WNS102" s="392"/>
      <c r="WNT102" s="381"/>
      <c r="WOB102" s="392"/>
      <c r="WOC102" s="381"/>
      <c r="WOK102" s="392"/>
      <c r="WOL102" s="381"/>
      <c r="WOT102" s="392"/>
      <c r="WOU102" s="381"/>
      <c r="WPC102" s="392"/>
      <c r="WPD102" s="381"/>
      <c r="WPL102" s="392"/>
      <c r="WPM102" s="381"/>
      <c r="WPU102" s="392"/>
      <c r="WPV102" s="381"/>
      <c r="WQD102" s="392"/>
      <c r="WQE102" s="381"/>
      <c r="WQM102" s="392"/>
      <c r="WQN102" s="381"/>
      <c r="WQV102" s="392"/>
      <c r="WQW102" s="381"/>
      <c r="WRE102" s="392"/>
      <c r="WRF102" s="381"/>
      <c r="WRN102" s="392"/>
      <c r="WRO102" s="381"/>
      <c r="WRW102" s="392"/>
      <c r="WRX102" s="381"/>
      <c r="WSF102" s="392"/>
      <c r="WSG102" s="381"/>
      <c r="WSO102" s="392"/>
      <c r="WSP102" s="381"/>
      <c r="WSX102" s="392"/>
      <c r="WSY102" s="381"/>
      <c r="WTG102" s="392"/>
      <c r="WTH102" s="381"/>
      <c r="WTP102" s="392"/>
      <c r="WTQ102" s="381"/>
      <c r="WTY102" s="392"/>
      <c r="WTZ102" s="381"/>
      <c r="WUH102" s="392"/>
      <c r="WUI102" s="381"/>
      <c r="WUQ102" s="392"/>
      <c r="WUR102" s="381"/>
      <c r="WUZ102" s="392"/>
      <c r="WVA102" s="381"/>
      <c r="WVI102" s="392"/>
      <c r="WVJ102" s="381"/>
      <c r="WVR102" s="392"/>
      <c r="WVS102" s="381"/>
      <c r="WWA102" s="392"/>
      <c r="WWB102" s="381"/>
      <c r="WWJ102" s="392"/>
      <c r="WWK102" s="381"/>
      <c r="WWS102" s="392"/>
      <c r="WWT102" s="381"/>
      <c r="WXB102" s="392"/>
      <c r="WXC102" s="381"/>
      <c r="WXK102" s="392"/>
      <c r="WXL102" s="381"/>
      <c r="WXT102" s="392"/>
      <c r="WXU102" s="381"/>
      <c r="WYC102" s="392"/>
      <c r="WYD102" s="381"/>
      <c r="WYL102" s="392"/>
      <c r="WYM102" s="381"/>
      <c r="WYU102" s="392"/>
      <c r="WYV102" s="381"/>
      <c r="WZD102" s="392"/>
      <c r="WZE102" s="381"/>
      <c r="WZM102" s="392"/>
      <c r="WZN102" s="381"/>
      <c r="WZV102" s="392"/>
      <c r="WZW102" s="381"/>
      <c r="XAE102" s="392"/>
      <c r="XAF102" s="381"/>
      <c r="XAN102" s="392"/>
      <c r="XAO102" s="381"/>
      <c r="XAW102" s="392"/>
      <c r="XAX102" s="381"/>
      <c r="XBF102" s="392"/>
      <c r="XBG102" s="381"/>
      <c r="XBO102" s="392"/>
      <c r="XBP102" s="381"/>
      <c r="XBX102" s="392"/>
      <c r="XBY102" s="381"/>
      <c r="XCG102" s="392"/>
      <c r="XCH102" s="381"/>
      <c r="XCP102" s="392"/>
      <c r="XCQ102" s="381"/>
      <c r="XCY102" s="392"/>
      <c r="XCZ102" s="381"/>
      <c r="XDH102" s="392"/>
      <c r="XDI102" s="381"/>
      <c r="XDQ102" s="392"/>
      <c r="XDR102" s="381"/>
      <c r="XDZ102" s="392"/>
      <c r="XEA102" s="381"/>
      <c r="XEI102" s="392"/>
      <c r="XEJ102" s="381"/>
      <c r="XER102" s="392"/>
      <c r="XES102" s="381"/>
      <c r="XFA102" s="392"/>
      <c r="XFB102" s="381"/>
    </row>
    <row r="103" spans="1:1019 1027:2045 2053:3071 3079:5114 5122:6140 6148:7166 7174:8192 8200:9209 9217:10235 10243:11261 11269:12287 12295:14330 14338:15356 15364:16382" s="378" customFormat="1" ht="25.5">
      <c r="A103" s="392">
        <v>50</v>
      </c>
      <c r="B103" s="381" t="s">
        <v>52</v>
      </c>
      <c r="J103" s="392"/>
      <c r="K103" s="381"/>
      <c r="S103" s="392"/>
      <c r="T103" s="381"/>
      <c r="AB103" s="392"/>
      <c r="AC103" s="381"/>
      <c r="AK103" s="392"/>
      <c r="AL103" s="381"/>
      <c r="AT103" s="392"/>
      <c r="AU103" s="381"/>
      <c r="BC103" s="392"/>
      <c r="BD103" s="381"/>
      <c r="BL103" s="392"/>
      <c r="BM103" s="381"/>
      <c r="BU103" s="392"/>
      <c r="BV103" s="381"/>
      <c r="CD103" s="392"/>
      <c r="CE103" s="381"/>
      <c r="CM103" s="392"/>
      <c r="CN103" s="381"/>
      <c r="CV103" s="392"/>
      <c r="CW103" s="381"/>
      <c r="DE103" s="392"/>
      <c r="DF103" s="381"/>
      <c r="DN103" s="392"/>
      <c r="DO103" s="381"/>
      <c r="DW103" s="392"/>
      <c r="DX103" s="381"/>
      <c r="EF103" s="392"/>
      <c r="EG103" s="381"/>
      <c r="EO103" s="392"/>
      <c r="EP103" s="381"/>
      <c r="EX103" s="392"/>
      <c r="EY103" s="381"/>
      <c r="FG103" s="392"/>
      <c r="FH103" s="381"/>
      <c r="FP103" s="392"/>
      <c r="FQ103" s="381"/>
      <c r="FY103" s="392"/>
      <c r="FZ103" s="381"/>
      <c r="GH103" s="392"/>
      <c r="GI103" s="381"/>
      <c r="GQ103" s="392"/>
      <c r="GR103" s="381"/>
      <c r="GZ103" s="392"/>
      <c r="HA103" s="381"/>
      <c r="HI103" s="392"/>
      <c r="HJ103" s="381"/>
      <c r="HR103" s="392"/>
      <c r="HS103" s="381"/>
      <c r="IA103" s="392"/>
      <c r="IB103" s="381"/>
      <c r="IJ103" s="392"/>
      <c r="IK103" s="381"/>
      <c r="IS103" s="392"/>
      <c r="IT103" s="381"/>
      <c r="JB103" s="392"/>
      <c r="JC103" s="381"/>
      <c r="JK103" s="392"/>
      <c r="JL103" s="381"/>
      <c r="JT103" s="392"/>
      <c r="JU103" s="381"/>
      <c r="KC103" s="392"/>
      <c r="KD103" s="381"/>
      <c r="KL103" s="392"/>
      <c r="KM103" s="381"/>
      <c r="KU103" s="392"/>
      <c r="KV103" s="381"/>
      <c r="LD103" s="392"/>
      <c r="LE103" s="381"/>
      <c r="LM103" s="392"/>
      <c r="LN103" s="381"/>
      <c r="LV103" s="392"/>
      <c r="LW103" s="381"/>
      <c r="ME103" s="392"/>
      <c r="MF103" s="381"/>
      <c r="MN103" s="392"/>
      <c r="MO103" s="381"/>
      <c r="MW103" s="392"/>
      <c r="MX103" s="381"/>
      <c r="NF103" s="392"/>
      <c r="NG103" s="381"/>
      <c r="NO103" s="392"/>
      <c r="NP103" s="381"/>
      <c r="NX103" s="392"/>
      <c r="NY103" s="381"/>
      <c r="OG103" s="392"/>
      <c r="OH103" s="381"/>
      <c r="OP103" s="392"/>
      <c r="OQ103" s="381"/>
      <c r="OY103" s="392"/>
      <c r="OZ103" s="381"/>
      <c r="PH103" s="392"/>
      <c r="PI103" s="381"/>
      <c r="PQ103" s="392"/>
      <c r="PR103" s="381"/>
      <c r="PZ103" s="392"/>
      <c r="QA103" s="381"/>
      <c r="QI103" s="392"/>
      <c r="QJ103" s="381"/>
      <c r="QR103" s="392"/>
      <c r="QS103" s="381"/>
      <c r="RA103" s="392"/>
      <c r="RB103" s="381"/>
      <c r="RJ103" s="392"/>
      <c r="RK103" s="381"/>
      <c r="RS103" s="392"/>
      <c r="RT103" s="381"/>
      <c r="SB103" s="392"/>
      <c r="SC103" s="381"/>
      <c r="SK103" s="392"/>
      <c r="SL103" s="381"/>
      <c r="ST103" s="392"/>
      <c r="SU103" s="381"/>
      <c r="TC103" s="392"/>
      <c r="TD103" s="381"/>
      <c r="TL103" s="392"/>
      <c r="TM103" s="381"/>
      <c r="TU103" s="392"/>
      <c r="TV103" s="381"/>
      <c r="UD103" s="392"/>
      <c r="UE103" s="381"/>
      <c r="UM103" s="392"/>
      <c r="UN103" s="381"/>
      <c r="UV103" s="392"/>
      <c r="UW103" s="381"/>
      <c r="VE103" s="392"/>
      <c r="VF103" s="381"/>
      <c r="VN103" s="392"/>
      <c r="VO103" s="381"/>
      <c r="VW103" s="392"/>
      <c r="VX103" s="381"/>
      <c r="WF103" s="392"/>
      <c r="WG103" s="381"/>
      <c r="WO103" s="392"/>
      <c r="WP103" s="381"/>
      <c r="WX103" s="392"/>
      <c r="WY103" s="381"/>
      <c r="XG103" s="392"/>
      <c r="XH103" s="381"/>
      <c r="XP103" s="392"/>
      <c r="XQ103" s="381"/>
      <c r="XY103" s="392"/>
      <c r="XZ103" s="381"/>
      <c r="YH103" s="392"/>
      <c r="YI103" s="381"/>
      <c r="YQ103" s="392"/>
      <c r="YR103" s="381"/>
      <c r="YZ103" s="392"/>
      <c r="ZA103" s="381"/>
      <c r="ZI103" s="392"/>
      <c r="ZJ103" s="381"/>
      <c r="ZR103" s="392"/>
      <c r="ZS103" s="381"/>
      <c r="AAA103" s="392"/>
      <c r="AAB103" s="381"/>
      <c r="AAJ103" s="392"/>
      <c r="AAK103" s="381"/>
      <c r="AAS103" s="392"/>
      <c r="AAT103" s="381"/>
      <c r="ABB103" s="392"/>
      <c r="ABC103" s="381"/>
      <c r="ABK103" s="392"/>
      <c r="ABL103" s="381"/>
      <c r="ABT103" s="392"/>
      <c r="ABU103" s="381"/>
      <c r="ACC103" s="392"/>
      <c r="ACD103" s="381"/>
      <c r="ACL103" s="392"/>
      <c r="ACM103" s="381"/>
      <c r="ACU103" s="392"/>
      <c r="ACV103" s="381"/>
      <c r="ADD103" s="392"/>
      <c r="ADE103" s="381"/>
      <c r="ADM103" s="392"/>
      <c r="ADN103" s="381"/>
      <c r="ADV103" s="392"/>
      <c r="ADW103" s="381"/>
      <c r="AEE103" s="392"/>
      <c r="AEF103" s="381"/>
      <c r="AEN103" s="392"/>
      <c r="AEO103" s="381"/>
      <c r="AEW103" s="392"/>
      <c r="AEX103" s="381"/>
      <c r="AFF103" s="392"/>
      <c r="AFG103" s="381"/>
      <c r="AFO103" s="392"/>
      <c r="AFP103" s="381"/>
      <c r="AFX103" s="392"/>
      <c r="AFY103" s="381"/>
      <c r="AGG103" s="392"/>
      <c r="AGH103" s="381"/>
      <c r="AGP103" s="392"/>
      <c r="AGQ103" s="381"/>
      <c r="AGY103" s="392"/>
      <c r="AGZ103" s="381"/>
      <c r="AHH103" s="392"/>
      <c r="AHI103" s="381"/>
      <c r="AHQ103" s="392"/>
      <c r="AHR103" s="381"/>
      <c r="AHZ103" s="392"/>
      <c r="AIA103" s="381"/>
      <c r="AII103" s="392"/>
      <c r="AIJ103" s="381"/>
      <c r="AIR103" s="392"/>
      <c r="AIS103" s="381"/>
      <c r="AJA103" s="392"/>
      <c r="AJB103" s="381"/>
      <c r="AJJ103" s="392"/>
      <c r="AJK103" s="381"/>
      <c r="AJS103" s="392"/>
      <c r="AJT103" s="381"/>
      <c r="AKB103" s="392"/>
      <c r="AKC103" s="381"/>
      <c r="AKK103" s="392"/>
      <c r="AKL103" s="381"/>
      <c r="AKT103" s="392"/>
      <c r="AKU103" s="381"/>
      <c r="ALC103" s="392"/>
      <c r="ALD103" s="381"/>
      <c r="ALL103" s="392"/>
      <c r="ALM103" s="381"/>
      <c r="ALU103" s="392"/>
      <c r="ALV103" s="381"/>
      <c r="AMD103" s="392"/>
      <c r="AME103" s="381"/>
      <c r="AMM103" s="392"/>
      <c r="AMN103" s="381"/>
      <c r="AMV103" s="392"/>
      <c r="AMW103" s="381"/>
      <c r="ANE103" s="392"/>
      <c r="ANF103" s="381"/>
      <c r="ANN103" s="392"/>
      <c r="ANO103" s="381"/>
      <c r="ANW103" s="392"/>
      <c r="ANX103" s="381"/>
      <c r="AOF103" s="392"/>
      <c r="AOG103" s="381"/>
      <c r="AOO103" s="392"/>
      <c r="AOP103" s="381"/>
      <c r="AOX103" s="392"/>
      <c r="AOY103" s="381"/>
      <c r="APG103" s="392"/>
      <c r="APH103" s="381"/>
      <c r="APP103" s="392"/>
      <c r="APQ103" s="381"/>
      <c r="APY103" s="392"/>
      <c r="APZ103" s="381"/>
      <c r="AQH103" s="392"/>
      <c r="AQI103" s="381"/>
      <c r="AQQ103" s="392"/>
      <c r="AQR103" s="381"/>
      <c r="AQZ103" s="392"/>
      <c r="ARA103" s="381"/>
      <c r="ARI103" s="392"/>
      <c r="ARJ103" s="381"/>
      <c r="ARR103" s="392"/>
      <c r="ARS103" s="381"/>
      <c r="ASA103" s="392"/>
      <c r="ASB103" s="381"/>
      <c r="ASJ103" s="392"/>
      <c r="ASK103" s="381"/>
      <c r="ASS103" s="392"/>
      <c r="AST103" s="381"/>
      <c r="ATB103" s="392"/>
      <c r="ATC103" s="381"/>
      <c r="ATK103" s="392"/>
      <c r="ATL103" s="381"/>
      <c r="ATT103" s="392"/>
      <c r="ATU103" s="381"/>
      <c r="AUC103" s="392"/>
      <c r="AUD103" s="381"/>
      <c r="AUL103" s="392"/>
      <c r="AUM103" s="381"/>
      <c r="AUU103" s="392"/>
      <c r="AUV103" s="381"/>
      <c r="AVD103" s="392"/>
      <c r="AVE103" s="381"/>
      <c r="AVM103" s="392"/>
      <c r="AVN103" s="381"/>
      <c r="AVV103" s="392"/>
      <c r="AVW103" s="381"/>
      <c r="AWE103" s="392"/>
      <c r="AWF103" s="381"/>
      <c r="AWN103" s="392"/>
      <c r="AWO103" s="381"/>
      <c r="AWW103" s="392"/>
      <c r="AWX103" s="381"/>
      <c r="AXF103" s="392"/>
      <c r="AXG103" s="381"/>
      <c r="AXO103" s="392"/>
      <c r="AXP103" s="381"/>
      <c r="AXX103" s="392"/>
      <c r="AXY103" s="381"/>
      <c r="AYG103" s="392"/>
      <c r="AYH103" s="381"/>
      <c r="AYP103" s="392"/>
      <c r="AYQ103" s="381"/>
      <c r="AYY103" s="392"/>
      <c r="AYZ103" s="381"/>
      <c r="AZH103" s="392"/>
      <c r="AZI103" s="381"/>
      <c r="AZQ103" s="392"/>
      <c r="AZR103" s="381"/>
      <c r="AZZ103" s="392"/>
      <c r="BAA103" s="381"/>
      <c r="BAI103" s="392"/>
      <c r="BAJ103" s="381"/>
      <c r="BAR103" s="392"/>
      <c r="BAS103" s="381"/>
      <c r="BBA103" s="392"/>
      <c r="BBB103" s="381"/>
      <c r="BBJ103" s="392"/>
      <c r="BBK103" s="381"/>
      <c r="BBS103" s="392"/>
      <c r="BBT103" s="381"/>
      <c r="BCB103" s="392"/>
      <c r="BCC103" s="381"/>
      <c r="BCK103" s="392"/>
      <c r="BCL103" s="381"/>
      <c r="BCT103" s="392"/>
      <c r="BCU103" s="381"/>
      <c r="BDC103" s="392"/>
      <c r="BDD103" s="381"/>
      <c r="BDL103" s="392"/>
      <c r="BDM103" s="381"/>
      <c r="BDU103" s="392"/>
      <c r="BDV103" s="381"/>
      <c r="BED103" s="392"/>
      <c r="BEE103" s="381"/>
      <c r="BEM103" s="392"/>
      <c r="BEN103" s="381"/>
      <c r="BEV103" s="392"/>
      <c r="BEW103" s="381"/>
      <c r="BFE103" s="392"/>
      <c r="BFF103" s="381"/>
      <c r="BFN103" s="392"/>
      <c r="BFO103" s="381"/>
      <c r="BFW103" s="392"/>
      <c r="BFX103" s="381"/>
      <c r="BGF103" s="392"/>
      <c r="BGG103" s="381"/>
      <c r="BGO103" s="392"/>
      <c r="BGP103" s="381"/>
      <c r="BGX103" s="392"/>
      <c r="BGY103" s="381"/>
      <c r="BHG103" s="392"/>
      <c r="BHH103" s="381"/>
      <c r="BHP103" s="392"/>
      <c r="BHQ103" s="381"/>
      <c r="BHY103" s="392"/>
      <c r="BHZ103" s="381"/>
      <c r="BIH103" s="392"/>
      <c r="BII103" s="381"/>
      <c r="BIQ103" s="392"/>
      <c r="BIR103" s="381"/>
      <c r="BIZ103" s="392"/>
      <c r="BJA103" s="381"/>
      <c r="BJI103" s="392"/>
      <c r="BJJ103" s="381"/>
      <c r="BJR103" s="392"/>
      <c r="BJS103" s="381"/>
      <c r="BKA103" s="392"/>
      <c r="BKB103" s="381"/>
      <c r="BKJ103" s="392"/>
      <c r="BKK103" s="381"/>
      <c r="BKS103" s="392"/>
      <c r="BKT103" s="381"/>
      <c r="BLB103" s="392"/>
      <c r="BLC103" s="381"/>
      <c r="BLK103" s="392"/>
      <c r="BLL103" s="381"/>
      <c r="BLT103" s="392"/>
      <c r="BLU103" s="381"/>
      <c r="BMC103" s="392"/>
      <c r="BMD103" s="381"/>
      <c r="BML103" s="392"/>
      <c r="BMM103" s="381"/>
      <c r="BMU103" s="392"/>
      <c r="BMV103" s="381"/>
      <c r="BND103" s="392"/>
      <c r="BNE103" s="381"/>
      <c r="BNM103" s="392"/>
      <c r="BNN103" s="381"/>
      <c r="BNV103" s="392"/>
      <c r="BNW103" s="381"/>
      <c r="BOE103" s="392"/>
      <c r="BOF103" s="381"/>
      <c r="BON103" s="392"/>
      <c r="BOO103" s="381"/>
      <c r="BOW103" s="392"/>
      <c r="BOX103" s="381"/>
      <c r="BPF103" s="392"/>
      <c r="BPG103" s="381"/>
      <c r="BPO103" s="392"/>
      <c r="BPP103" s="381"/>
      <c r="BPX103" s="392"/>
      <c r="BPY103" s="381"/>
      <c r="BQG103" s="392"/>
      <c r="BQH103" s="381"/>
      <c r="BQP103" s="392"/>
      <c r="BQQ103" s="381"/>
      <c r="BQY103" s="392"/>
      <c r="BQZ103" s="381"/>
      <c r="BRH103" s="392"/>
      <c r="BRI103" s="381"/>
      <c r="BRQ103" s="392"/>
      <c r="BRR103" s="381"/>
      <c r="BRZ103" s="392"/>
      <c r="BSA103" s="381"/>
      <c r="BSI103" s="392"/>
      <c r="BSJ103" s="381"/>
      <c r="BSR103" s="392"/>
      <c r="BSS103" s="381"/>
      <c r="BTA103" s="392"/>
      <c r="BTB103" s="381"/>
      <c r="BTJ103" s="392"/>
      <c r="BTK103" s="381"/>
      <c r="BTS103" s="392"/>
      <c r="BTT103" s="381"/>
      <c r="BUB103" s="392"/>
      <c r="BUC103" s="381"/>
      <c r="BUK103" s="392"/>
      <c r="BUL103" s="381"/>
      <c r="BUT103" s="392"/>
      <c r="BUU103" s="381"/>
      <c r="BVC103" s="392"/>
      <c r="BVD103" s="381"/>
      <c r="BVL103" s="392"/>
      <c r="BVM103" s="381"/>
      <c r="BVU103" s="392"/>
      <c r="BVV103" s="381"/>
      <c r="BWD103" s="392"/>
      <c r="BWE103" s="381"/>
      <c r="BWM103" s="392"/>
      <c r="BWN103" s="381"/>
      <c r="BWV103" s="392"/>
      <c r="BWW103" s="381"/>
      <c r="BXE103" s="392"/>
      <c r="BXF103" s="381"/>
      <c r="BXN103" s="392"/>
      <c r="BXO103" s="381"/>
      <c r="BXW103" s="392"/>
      <c r="BXX103" s="381"/>
      <c r="BYF103" s="392"/>
      <c r="BYG103" s="381"/>
      <c r="BYO103" s="392"/>
      <c r="BYP103" s="381"/>
      <c r="BYX103" s="392"/>
      <c r="BYY103" s="381"/>
      <c r="BZG103" s="392"/>
      <c r="BZH103" s="381"/>
      <c r="BZP103" s="392"/>
      <c r="BZQ103" s="381"/>
      <c r="BZY103" s="392"/>
      <c r="BZZ103" s="381"/>
      <c r="CAH103" s="392"/>
      <c r="CAI103" s="381"/>
      <c r="CAQ103" s="392"/>
      <c r="CAR103" s="381"/>
      <c r="CAZ103" s="392"/>
      <c r="CBA103" s="381"/>
      <c r="CBI103" s="392"/>
      <c r="CBJ103" s="381"/>
      <c r="CBR103" s="392"/>
      <c r="CBS103" s="381"/>
      <c r="CCA103" s="392"/>
      <c r="CCB103" s="381"/>
      <c r="CCJ103" s="392"/>
      <c r="CCK103" s="381"/>
      <c r="CCS103" s="392"/>
      <c r="CCT103" s="381"/>
      <c r="CDB103" s="392"/>
      <c r="CDC103" s="381"/>
      <c r="CDK103" s="392"/>
      <c r="CDL103" s="381"/>
      <c r="CDT103" s="392"/>
      <c r="CDU103" s="381"/>
      <c r="CEC103" s="392"/>
      <c r="CED103" s="381"/>
      <c r="CEL103" s="392"/>
      <c r="CEM103" s="381"/>
      <c r="CEU103" s="392"/>
      <c r="CEV103" s="381"/>
      <c r="CFD103" s="392"/>
      <c r="CFE103" s="381"/>
      <c r="CFM103" s="392"/>
      <c r="CFN103" s="381"/>
      <c r="CFV103" s="392"/>
      <c r="CFW103" s="381"/>
      <c r="CGE103" s="392"/>
      <c r="CGF103" s="381"/>
      <c r="CGN103" s="392"/>
      <c r="CGO103" s="381"/>
      <c r="CGW103" s="392"/>
      <c r="CGX103" s="381"/>
      <c r="CHF103" s="392"/>
      <c r="CHG103" s="381"/>
      <c r="CHO103" s="392"/>
      <c r="CHP103" s="381"/>
      <c r="CHX103" s="392"/>
      <c r="CHY103" s="381"/>
      <c r="CIG103" s="392"/>
      <c r="CIH103" s="381"/>
      <c r="CIP103" s="392"/>
      <c r="CIQ103" s="381"/>
      <c r="CIY103" s="392"/>
      <c r="CIZ103" s="381"/>
      <c r="CJH103" s="392"/>
      <c r="CJI103" s="381"/>
      <c r="CJQ103" s="392"/>
      <c r="CJR103" s="381"/>
      <c r="CJZ103" s="392"/>
      <c r="CKA103" s="381"/>
      <c r="CKI103" s="392"/>
      <c r="CKJ103" s="381"/>
      <c r="CKR103" s="392"/>
      <c r="CKS103" s="381"/>
      <c r="CLA103" s="392"/>
      <c r="CLB103" s="381"/>
      <c r="CLJ103" s="392"/>
      <c r="CLK103" s="381"/>
      <c r="CLS103" s="392"/>
      <c r="CLT103" s="381"/>
      <c r="CMB103" s="392"/>
      <c r="CMC103" s="381"/>
      <c r="CMK103" s="392"/>
      <c r="CML103" s="381"/>
      <c r="CMT103" s="392"/>
      <c r="CMU103" s="381"/>
      <c r="CNC103" s="392"/>
      <c r="CND103" s="381"/>
      <c r="CNL103" s="392"/>
      <c r="CNM103" s="381"/>
      <c r="CNU103" s="392"/>
      <c r="CNV103" s="381"/>
      <c r="COD103" s="392"/>
      <c r="COE103" s="381"/>
      <c r="COM103" s="392"/>
      <c r="CON103" s="381"/>
      <c r="COV103" s="392"/>
      <c r="COW103" s="381"/>
      <c r="CPE103" s="392"/>
      <c r="CPF103" s="381"/>
      <c r="CPN103" s="392"/>
      <c r="CPO103" s="381"/>
      <c r="CPW103" s="392"/>
      <c r="CPX103" s="381"/>
      <c r="CQF103" s="392"/>
      <c r="CQG103" s="381"/>
      <c r="CQO103" s="392"/>
      <c r="CQP103" s="381"/>
      <c r="CQX103" s="392"/>
      <c r="CQY103" s="381"/>
      <c r="CRG103" s="392"/>
      <c r="CRH103" s="381"/>
      <c r="CRP103" s="392"/>
      <c r="CRQ103" s="381"/>
      <c r="CRY103" s="392"/>
      <c r="CRZ103" s="381"/>
      <c r="CSH103" s="392"/>
      <c r="CSI103" s="381"/>
      <c r="CSQ103" s="392"/>
      <c r="CSR103" s="381"/>
      <c r="CSZ103" s="392"/>
      <c r="CTA103" s="381"/>
      <c r="CTI103" s="392"/>
      <c r="CTJ103" s="381"/>
      <c r="CTR103" s="392"/>
      <c r="CTS103" s="381"/>
      <c r="CUA103" s="392"/>
      <c r="CUB103" s="381"/>
      <c r="CUJ103" s="392"/>
      <c r="CUK103" s="381"/>
      <c r="CUS103" s="392"/>
      <c r="CUT103" s="381"/>
      <c r="CVB103" s="392"/>
      <c r="CVC103" s="381"/>
      <c r="CVK103" s="392"/>
      <c r="CVL103" s="381"/>
      <c r="CVT103" s="392"/>
      <c r="CVU103" s="381"/>
      <c r="CWC103" s="392"/>
      <c r="CWD103" s="381"/>
      <c r="CWL103" s="392"/>
      <c r="CWM103" s="381"/>
      <c r="CWU103" s="392"/>
      <c r="CWV103" s="381"/>
      <c r="CXD103" s="392"/>
      <c r="CXE103" s="381"/>
      <c r="CXM103" s="392"/>
      <c r="CXN103" s="381"/>
      <c r="CXV103" s="392"/>
      <c r="CXW103" s="381"/>
      <c r="CYE103" s="392"/>
      <c r="CYF103" s="381"/>
      <c r="CYN103" s="392"/>
      <c r="CYO103" s="381"/>
      <c r="CYW103" s="392"/>
      <c r="CYX103" s="381"/>
      <c r="CZF103" s="392"/>
      <c r="CZG103" s="381"/>
      <c r="CZO103" s="392"/>
      <c r="CZP103" s="381"/>
      <c r="CZX103" s="392"/>
      <c r="CZY103" s="381"/>
      <c r="DAG103" s="392"/>
      <c r="DAH103" s="381"/>
      <c r="DAP103" s="392"/>
      <c r="DAQ103" s="381"/>
      <c r="DAY103" s="392"/>
      <c r="DAZ103" s="381"/>
      <c r="DBH103" s="392"/>
      <c r="DBI103" s="381"/>
      <c r="DBQ103" s="392"/>
      <c r="DBR103" s="381"/>
      <c r="DBZ103" s="392"/>
      <c r="DCA103" s="381"/>
      <c r="DCI103" s="392"/>
      <c r="DCJ103" s="381"/>
      <c r="DCR103" s="392"/>
      <c r="DCS103" s="381"/>
      <c r="DDA103" s="392"/>
      <c r="DDB103" s="381"/>
      <c r="DDJ103" s="392"/>
      <c r="DDK103" s="381"/>
      <c r="DDS103" s="392"/>
      <c r="DDT103" s="381"/>
      <c r="DEB103" s="392"/>
      <c r="DEC103" s="381"/>
      <c r="DEK103" s="392"/>
      <c r="DEL103" s="381"/>
      <c r="DET103" s="392"/>
      <c r="DEU103" s="381"/>
      <c r="DFC103" s="392"/>
      <c r="DFD103" s="381"/>
      <c r="DFL103" s="392"/>
      <c r="DFM103" s="381"/>
      <c r="DFU103" s="392"/>
      <c r="DFV103" s="381"/>
      <c r="DGD103" s="392"/>
      <c r="DGE103" s="381"/>
      <c r="DGM103" s="392"/>
      <c r="DGN103" s="381"/>
      <c r="DGV103" s="392"/>
      <c r="DGW103" s="381"/>
      <c r="DHE103" s="392"/>
      <c r="DHF103" s="381"/>
      <c r="DHN103" s="392"/>
      <c r="DHO103" s="381"/>
      <c r="DHW103" s="392"/>
      <c r="DHX103" s="381"/>
      <c r="DIF103" s="392"/>
      <c r="DIG103" s="381"/>
      <c r="DIO103" s="392"/>
      <c r="DIP103" s="381"/>
      <c r="DIX103" s="392"/>
      <c r="DIY103" s="381"/>
      <c r="DJG103" s="392"/>
      <c r="DJH103" s="381"/>
      <c r="DJP103" s="392"/>
      <c r="DJQ103" s="381"/>
      <c r="DJY103" s="392"/>
      <c r="DJZ103" s="381"/>
      <c r="DKH103" s="392"/>
      <c r="DKI103" s="381"/>
      <c r="DKQ103" s="392"/>
      <c r="DKR103" s="381"/>
      <c r="DKZ103" s="392"/>
      <c r="DLA103" s="381"/>
      <c r="DLI103" s="392"/>
      <c r="DLJ103" s="381"/>
      <c r="DLR103" s="392"/>
      <c r="DLS103" s="381"/>
      <c r="DMA103" s="392"/>
      <c r="DMB103" s="381"/>
      <c r="DMJ103" s="392"/>
      <c r="DMK103" s="381"/>
      <c r="DMS103" s="392"/>
      <c r="DMT103" s="381"/>
      <c r="DNB103" s="392"/>
      <c r="DNC103" s="381"/>
      <c r="DNK103" s="392"/>
      <c r="DNL103" s="381"/>
      <c r="DNT103" s="392"/>
      <c r="DNU103" s="381"/>
      <c r="DOC103" s="392"/>
      <c r="DOD103" s="381"/>
      <c r="DOL103" s="392"/>
      <c r="DOM103" s="381"/>
      <c r="DOU103" s="392"/>
      <c r="DOV103" s="381"/>
      <c r="DPD103" s="392"/>
      <c r="DPE103" s="381"/>
      <c r="DPM103" s="392"/>
      <c r="DPN103" s="381"/>
      <c r="DPV103" s="392"/>
      <c r="DPW103" s="381"/>
      <c r="DQE103" s="392"/>
      <c r="DQF103" s="381"/>
      <c r="DQN103" s="392"/>
      <c r="DQO103" s="381"/>
      <c r="DQW103" s="392"/>
      <c r="DQX103" s="381"/>
      <c r="DRF103" s="392"/>
      <c r="DRG103" s="381"/>
      <c r="DRO103" s="392"/>
      <c r="DRP103" s="381"/>
      <c r="DRX103" s="392"/>
      <c r="DRY103" s="381"/>
      <c r="DSG103" s="392"/>
      <c r="DSH103" s="381"/>
      <c r="DSP103" s="392"/>
      <c r="DSQ103" s="381"/>
      <c r="DSY103" s="392"/>
      <c r="DSZ103" s="381"/>
      <c r="DTH103" s="392"/>
      <c r="DTI103" s="381"/>
      <c r="DTQ103" s="392"/>
      <c r="DTR103" s="381"/>
      <c r="DTZ103" s="392"/>
      <c r="DUA103" s="381"/>
      <c r="DUI103" s="392"/>
      <c r="DUJ103" s="381"/>
      <c r="DUR103" s="392"/>
      <c r="DUS103" s="381"/>
      <c r="DVA103" s="392"/>
      <c r="DVB103" s="381"/>
      <c r="DVJ103" s="392"/>
      <c r="DVK103" s="381"/>
      <c r="DVS103" s="392"/>
      <c r="DVT103" s="381"/>
      <c r="DWB103" s="392"/>
      <c r="DWC103" s="381"/>
      <c r="DWK103" s="392"/>
      <c r="DWL103" s="381"/>
      <c r="DWT103" s="392"/>
      <c r="DWU103" s="381"/>
      <c r="DXC103" s="392"/>
      <c r="DXD103" s="381"/>
      <c r="DXL103" s="392"/>
      <c r="DXM103" s="381"/>
      <c r="DXU103" s="392"/>
      <c r="DXV103" s="381"/>
      <c r="DYD103" s="392"/>
      <c r="DYE103" s="381"/>
      <c r="DYM103" s="392"/>
      <c r="DYN103" s="381"/>
      <c r="DYV103" s="392"/>
      <c r="DYW103" s="381"/>
      <c r="DZE103" s="392"/>
      <c r="DZF103" s="381"/>
      <c r="DZN103" s="392"/>
      <c r="DZO103" s="381"/>
      <c r="DZW103" s="392"/>
      <c r="DZX103" s="381"/>
      <c r="EAF103" s="392"/>
      <c r="EAG103" s="381"/>
      <c r="EAO103" s="392"/>
      <c r="EAP103" s="381"/>
      <c r="EAX103" s="392"/>
      <c r="EAY103" s="381"/>
      <c r="EBG103" s="392"/>
      <c r="EBH103" s="381"/>
      <c r="EBP103" s="392"/>
      <c r="EBQ103" s="381"/>
      <c r="EBY103" s="392"/>
      <c r="EBZ103" s="381"/>
      <c r="ECH103" s="392"/>
      <c r="ECI103" s="381"/>
      <c r="ECQ103" s="392"/>
      <c r="ECR103" s="381"/>
      <c r="ECZ103" s="392"/>
      <c r="EDA103" s="381"/>
      <c r="EDI103" s="392"/>
      <c r="EDJ103" s="381"/>
      <c r="EDR103" s="392"/>
      <c r="EDS103" s="381"/>
      <c r="EEA103" s="392"/>
      <c r="EEB103" s="381"/>
      <c r="EEJ103" s="392"/>
      <c r="EEK103" s="381"/>
      <c r="EES103" s="392"/>
      <c r="EET103" s="381"/>
      <c r="EFB103" s="392"/>
      <c r="EFC103" s="381"/>
      <c r="EFK103" s="392"/>
      <c r="EFL103" s="381"/>
      <c r="EFT103" s="392"/>
      <c r="EFU103" s="381"/>
      <c r="EGC103" s="392"/>
      <c r="EGD103" s="381"/>
      <c r="EGL103" s="392"/>
      <c r="EGM103" s="381"/>
      <c r="EGU103" s="392"/>
      <c r="EGV103" s="381"/>
      <c r="EHD103" s="392"/>
      <c r="EHE103" s="381"/>
      <c r="EHM103" s="392"/>
      <c r="EHN103" s="381"/>
      <c r="EHV103" s="392"/>
      <c r="EHW103" s="381"/>
      <c r="EIE103" s="392"/>
      <c r="EIF103" s="381"/>
      <c r="EIN103" s="392"/>
      <c r="EIO103" s="381"/>
      <c r="EIW103" s="392"/>
      <c r="EIX103" s="381"/>
      <c r="EJF103" s="392"/>
      <c r="EJG103" s="381"/>
      <c r="EJO103" s="392"/>
      <c r="EJP103" s="381"/>
      <c r="EJX103" s="392"/>
      <c r="EJY103" s="381"/>
      <c r="EKG103" s="392"/>
      <c r="EKH103" s="381"/>
      <c r="EKP103" s="392"/>
      <c r="EKQ103" s="381"/>
      <c r="EKY103" s="392"/>
      <c r="EKZ103" s="381"/>
      <c r="ELH103" s="392"/>
      <c r="ELI103" s="381"/>
      <c r="ELQ103" s="392"/>
      <c r="ELR103" s="381"/>
      <c r="ELZ103" s="392"/>
      <c r="EMA103" s="381"/>
      <c r="EMI103" s="392"/>
      <c r="EMJ103" s="381"/>
      <c r="EMR103" s="392"/>
      <c r="EMS103" s="381"/>
      <c r="ENA103" s="392"/>
      <c r="ENB103" s="381"/>
      <c r="ENJ103" s="392"/>
      <c r="ENK103" s="381"/>
      <c r="ENS103" s="392"/>
      <c r="ENT103" s="381"/>
      <c r="EOB103" s="392"/>
      <c r="EOC103" s="381"/>
      <c r="EOK103" s="392"/>
      <c r="EOL103" s="381"/>
      <c r="EOT103" s="392"/>
      <c r="EOU103" s="381"/>
      <c r="EPC103" s="392"/>
      <c r="EPD103" s="381"/>
      <c r="EPL103" s="392"/>
      <c r="EPM103" s="381"/>
      <c r="EPU103" s="392"/>
      <c r="EPV103" s="381"/>
      <c r="EQD103" s="392"/>
      <c r="EQE103" s="381"/>
      <c r="EQM103" s="392"/>
      <c r="EQN103" s="381"/>
      <c r="EQV103" s="392"/>
      <c r="EQW103" s="381"/>
      <c r="ERE103" s="392"/>
      <c r="ERF103" s="381"/>
      <c r="ERN103" s="392"/>
      <c r="ERO103" s="381"/>
      <c r="ERW103" s="392"/>
      <c r="ERX103" s="381"/>
      <c r="ESF103" s="392"/>
      <c r="ESG103" s="381"/>
      <c r="ESO103" s="392"/>
      <c r="ESP103" s="381"/>
      <c r="ESX103" s="392"/>
      <c r="ESY103" s="381"/>
      <c r="ETG103" s="392"/>
      <c r="ETH103" s="381"/>
      <c r="ETP103" s="392"/>
      <c r="ETQ103" s="381"/>
      <c r="ETY103" s="392"/>
      <c r="ETZ103" s="381"/>
      <c r="EUH103" s="392"/>
      <c r="EUI103" s="381"/>
      <c r="EUQ103" s="392"/>
      <c r="EUR103" s="381"/>
      <c r="EUZ103" s="392"/>
      <c r="EVA103" s="381"/>
      <c r="EVI103" s="392"/>
      <c r="EVJ103" s="381"/>
      <c r="EVR103" s="392"/>
      <c r="EVS103" s="381"/>
      <c r="EWA103" s="392"/>
      <c r="EWB103" s="381"/>
      <c r="EWJ103" s="392"/>
      <c r="EWK103" s="381"/>
      <c r="EWS103" s="392"/>
      <c r="EWT103" s="381"/>
      <c r="EXB103" s="392"/>
      <c r="EXC103" s="381"/>
      <c r="EXK103" s="392"/>
      <c r="EXL103" s="381"/>
      <c r="EXT103" s="392"/>
      <c r="EXU103" s="381"/>
      <c r="EYC103" s="392"/>
      <c r="EYD103" s="381"/>
      <c r="EYL103" s="392"/>
      <c r="EYM103" s="381"/>
      <c r="EYU103" s="392"/>
      <c r="EYV103" s="381"/>
      <c r="EZD103" s="392"/>
      <c r="EZE103" s="381"/>
      <c r="EZM103" s="392"/>
      <c r="EZN103" s="381"/>
      <c r="EZV103" s="392"/>
      <c r="EZW103" s="381"/>
      <c r="FAE103" s="392"/>
      <c r="FAF103" s="381"/>
      <c r="FAN103" s="392"/>
      <c r="FAO103" s="381"/>
      <c r="FAW103" s="392"/>
      <c r="FAX103" s="381"/>
      <c r="FBF103" s="392"/>
      <c r="FBG103" s="381"/>
      <c r="FBO103" s="392"/>
      <c r="FBP103" s="381"/>
      <c r="FBX103" s="392"/>
      <c r="FBY103" s="381"/>
      <c r="FCG103" s="392"/>
      <c r="FCH103" s="381"/>
      <c r="FCP103" s="392"/>
      <c r="FCQ103" s="381"/>
      <c r="FCY103" s="392"/>
      <c r="FCZ103" s="381"/>
      <c r="FDH103" s="392"/>
      <c r="FDI103" s="381"/>
      <c r="FDQ103" s="392"/>
      <c r="FDR103" s="381"/>
      <c r="FDZ103" s="392"/>
      <c r="FEA103" s="381"/>
      <c r="FEI103" s="392"/>
      <c r="FEJ103" s="381"/>
      <c r="FER103" s="392"/>
      <c r="FES103" s="381"/>
      <c r="FFA103" s="392"/>
      <c r="FFB103" s="381"/>
      <c r="FFJ103" s="392"/>
      <c r="FFK103" s="381"/>
      <c r="FFS103" s="392"/>
      <c r="FFT103" s="381"/>
      <c r="FGB103" s="392"/>
      <c r="FGC103" s="381"/>
      <c r="FGK103" s="392"/>
      <c r="FGL103" s="381"/>
      <c r="FGT103" s="392"/>
      <c r="FGU103" s="381"/>
      <c r="FHC103" s="392"/>
      <c r="FHD103" s="381"/>
      <c r="FHL103" s="392"/>
      <c r="FHM103" s="381"/>
      <c r="FHU103" s="392"/>
      <c r="FHV103" s="381"/>
      <c r="FID103" s="392"/>
      <c r="FIE103" s="381"/>
      <c r="FIM103" s="392"/>
      <c r="FIN103" s="381"/>
      <c r="FIV103" s="392"/>
      <c r="FIW103" s="381"/>
      <c r="FJE103" s="392"/>
      <c r="FJF103" s="381"/>
      <c r="FJN103" s="392"/>
      <c r="FJO103" s="381"/>
      <c r="FJW103" s="392"/>
      <c r="FJX103" s="381"/>
      <c r="FKF103" s="392"/>
      <c r="FKG103" s="381"/>
      <c r="FKO103" s="392"/>
      <c r="FKP103" s="381"/>
      <c r="FKX103" s="392"/>
      <c r="FKY103" s="381"/>
      <c r="FLG103" s="392"/>
      <c r="FLH103" s="381"/>
      <c r="FLP103" s="392"/>
      <c r="FLQ103" s="381"/>
      <c r="FLY103" s="392"/>
      <c r="FLZ103" s="381"/>
      <c r="FMH103" s="392"/>
      <c r="FMI103" s="381"/>
      <c r="FMQ103" s="392"/>
      <c r="FMR103" s="381"/>
      <c r="FMZ103" s="392"/>
      <c r="FNA103" s="381"/>
      <c r="FNI103" s="392"/>
      <c r="FNJ103" s="381"/>
      <c r="FNR103" s="392"/>
      <c r="FNS103" s="381"/>
      <c r="FOA103" s="392"/>
      <c r="FOB103" s="381"/>
      <c r="FOJ103" s="392"/>
      <c r="FOK103" s="381"/>
      <c r="FOS103" s="392"/>
      <c r="FOT103" s="381"/>
      <c r="FPB103" s="392"/>
      <c r="FPC103" s="381"/>
      <c r="FPK103" s="392"/>
      <c r="FPL103" s="381"/>
      <c r="FPT103" s="392"/>
      <c r="FPU103" s="381"/>
      <c r="FQC103" s="392"/>
      <c r="FQD103" s="381"/>
      <c r="FQL103" s="392"/>
      <c r="FQM103" s="381"/>
      <c r="FQU103" s="392"/>
      <c r="FQV103" s="381"/>
      <c r="FRD103" s="392"/>
      <c r="FRE103" s="381"/>
      <c r="FRM103" s="392"/>
      <c r="FRN103" s="381"/>
      <c r="FRV103" s="392"/>
      <c r="FRW103" s="381"/>
      <c r="FSE103" s="392"/>
      <c r="FSF103" s="381"/>
      <c r="FSN103" s="392"/>
      <c r="FSO103" s="381"/>
      <c r="FSW103" s="392"/>
      <c r="FSX103" s="381"/>
      <c r="FTF103" s="392"/>
      <c r="FTG103" s="381"/>
      <c r="FTO103" s="392"/>
      <c r="FTP103" s="381"/>
      <c r="FTX103" s="392"/>
      <c r="FTY103" s="381"/>
      <c r="FUG103" s="392"/>
      <c r="FUH103" s="381"/>
      <c r="FUP103" s="392"/>
      <c r="FUQ103" s="381"/>
      <c r="FUY103" s="392"/>
      <c r="FUZ103" s="381"/>
      <c r="FVH103" s="392"/>
      <c r="FVI103" s="381"/>
      <c r="FVQ103" s="392"/>
      <c r="FVR103" s="381"/>
      <c r="FVZ103" s="392"/>
      <c r="FWA103" s="381"/>
      <c r="FWI103" s="392"/>
      <c r="FWJ103" s="381"/>
      <c r="FWR103" s="392"/>
      <c r="FWS103" s="381"/>
      <c r="FXA103" s="392"/>
      <c r="FXB103" s="381"/>
      <c r="FXJ103" s="392"/>
      <c r="FXK103" s="381"/>
      <c r="FXS103" s="392"/>
      <c r="FXT103" s="381"/>
      <c r="FYB103" s="392"/>
      <c r="FYC103" s="381"/>
      <c r="FYK103" s="392"/>
      <c r="FYL103" s="381"/>
      <c r="FYT103" s="392"/>
      <c r="FYU103" s="381"/>
      <c r="FZC103" s="392"/>
      <c r="FZD103" s="381"/>
      <c r="FZL103" s="392"/>
      <c r="FZM103" s="381"/>
      <c r="FZU103" s="392"/>
      <c r="FZV103" s="381"/>
      <c r="GAD103" s="392"/>
      <c r="GAE103" s="381"/>
      <c r="GAM103" s="392"/>
      <c r="GAN103" s="381"/>
      <c r="GAV103" s="392"/>
      <c r="GAW103" s="381"/>
      <c r="GBE103" s="392"/>
      <c r="GBF103" s="381"/>
      <c r="GBN103" s="392"/>
      <c r="GBO103" s="381"/>
      <c r="GBW103" s="392"/>
      <c r="GBX103" s="381"/>
      <c r="GCF103" s="392"/>
      <c r="GCG103" s="381"/>
      <c r="GCO103" s="392"/>
      <c r="GCP103" s="381"/>
      <c r="GCX103" s="392"/>
      <c r="GCY103" s="381"/>
      <c r="GDG103" s="392"/>
      <c r="GDH103" s="381"/>
      <c r="GDP103" s="392"/>
      <c r="GDQ103" s="381"/>
      <c r="GDY103" s="392"/>
      <c r="GDZ103" s="381"/>
      <c r="GEH103" s="392"/>
      <c r="GEI103" s="381"/>
      <c r="GEQ103" s="392"/>
      <c r="GER103" s="381"/>
      <c r="GEZ103" s="392"/>
      <c r="GFA103" s="381"/>
      <c r="GFI103" s="392"/>
      <c r="GFJ103" s="381"/>
      <c r="GFR103" s="392"/>
      <c r="GFS103" s="381"/>
      <c r="GGA103" s="392"/>
      <c r="GGB103" s="381"/>
      <c r="GGJ103" s="392"/>
      <c r="GGK103" s="381"/>
      <c r="GGS103" s="392"/>
      <c r="GGT103" s="381"/>
      <c r="GHB103" s="392"/>
      <c r="GHC103" s="381"/>
      <c r="GHK103" s="392"/>
      <c r="GHL103" s="381"/>
      <c r="GHT103" s="392"/>
      <c r="GHU103" s="381"/>
      <c r="GIC103" s="392"/>
      <c r="GID103" s="381"/>
      <c r="GIL103" s="392"/>
      <c r="GIM103" s="381"/>
      <c r="GIU103" s="392"/>
      <c r="GIV103" s="381"/>
      <c r="GJD103" s="392"/>
      <c r="GJE103" s="381"/>
      <c r="GJM103" s="392"/>
      <c r="GJN103" s="381"/>
      <c r="GJV103" s="392"/>
      <c r="GJW103" s="381"/>
      <c r="GKE103" s="392"/>
      <c r="GKF103" s="381"/>
      <c r="GKN103" s="392"/>
      <c r="GKO103" s="381"/>
      <c r="GKW103" s="392"/>
      <c r="GKX103" s="381"/>
      <c r="GLF103" s="392"/>
      <c r="GLG103" s="381"/>
      <c r="GLO103" s="392"/>
      <c r="GLP103" s="381"/>
      <c r="GLX103" s="392"/>
      <c r="GLY103" s="381"/>
      <c r="GMG103" s="392"/>
      <c r="GMH103" s="381"/>
      <c r="GMP103" s="392"/>
      <c r="GMQ103" s="381"/>
      <c r="GMY103" s="392"/>
      <c r="GMZ103" s="381"/>
      <c r="GNH103" s="392"/>
      <c r="GNI103" s="381"/>
      <c r="GNQ103" s="392"/>
      <c r="GNR103" s="381"/>
      <c r="GNZ103" s="392"/>
      <c r="GOA103" s="381"/>
      <c r="GOI103" s="392"/>
      <c r="GOJ103" s="381"/>
      <c r="GOR103" s="392"/>
      <c r="GOS103" s="381"/>
      <c r="GPA103" s="392"/>
      <c r="GPB103" s="381"/>
      <c r="GPJ103" s="392"/>
      <c r="GPK103" s="381"/>
      <c r="GPS103" s="392"/>
      <c r="GPT103" s="381"/>
      <c r="GQB103" s="392"/>
      <c r="GQC103" s="381"/>
      <c r="GQK103" s="392"/>
      <c r="GQL103" s="381"/>
      <c r="GQT103" s="392"/>
      <c r="GQU103" s="381"/>
      <c r="GRC103" s="392"/>
      <c r="GRD103" s="381"/>
      <c r="GRL103" s="392"/>
      <c r="GRM103" s="381"/>
      <c r="GRU103" s="392"/>
      <c r="GRV103" s="381"/>
      <c r="GSD103" s="392"/>
      <c r="GSE103" s="381"/>
      <c r="GSM103" s="392"/>
      <c r="GSN103" s="381"/>
      <c r="GSV103" s="392"/>
      <c r="GSW103" s="381"/>
      <c r="GTE103" s="392"/>
      <c r="GTF103" s="381"/>
      <c r="GTN103" s="392"/>
      <c r="GTO103" s="381"/>
      <c r="GTW103" s="392"/>
      <c r="GTX103" s="381"/>
      <c r="GUF103" s="392"/>
      <c r="GUG103" s="381"/>
      <c r="GUO103" s="392"/>
      <c r="GUP103" s="381"/>
      <c r="GUX103" s="392"/>
      <c r="GUY103" s="381"/>
      <c r="GVG103" s="392"/>
      <c r="GVH103" s="381"/>
      <c r="GVP103" s="392"/>
      <c r="GVQ103" s="381"/>
      <c r="GVY103" s="392"/>
      <c r="GVZ103" s="381"/>
      <c r="GWH103" s="392"/>
      <c r="GWI103" s="381"/>
      <c r="GWQ103" s="392"/>
      <c r="GWR103" s="381"/>
      <c r="GWZ103" s="392"/>
      <c r="GXA103" s="381"/>
      <c r="GXI103" s="392"/>
      <c r="GXJ103" s="381"/>
      <c r="GXR103" s="392"/>
      <c r="GXS103" s="381"/>
      <c r="GYA103" s="392"/>
      <c r="GYB103" s="381"/>
      <c r="GYJ103" s="392"/>
      <c r="GYK103" s="381"/>
      <c r="GYS103" s="392"/>
      <c r="GYT103" s="381"/>
      <c r="GZB103" s="392"/>
      <c r="GZC103" s="381"/>
      <c r="GZK103" s="392"/>
      <c r="GZL103" s="381"/>
      <c r="GZT103" s="392"/>
      <c r="GZU103" s="381"/>
      <c r="HAC103" s="392"/>
      <c r="HAD103" s="381"/>
      <c r="HAL103" s="392"/>
      <c r="HAM103" s="381"/>
      <c r="HAU103" s="392"/>
      <c r="HAV103" s="381"/>
      <c r="HBD103" s="392"/>
      <c r="HBE103" s="381"/>
      <c r="HBM103" s="392"/>
      <c r="HBN103" s="381"/>
      <c r="HBV103" s="392"/>
      <c r="HBW103" s="381"/>
      <c r="HCE103" s="392"/>
      <c r="HCF103" s="381"/>
      <c r="HCN103" s="392"/>
      <c r="HCO103" s="381"/>
      <c r="HCW103" s="392"/>
      <c r="HCX103" s="381"/>
      <c r="HDF103" s="392"/>
      <c r="HDG103" s="381"/>
      <c r="HDO103" s="392"/>
      <c r="HDP103" s="381"/>
      <c r="HDX103" s="392"/>
      <c r="HDY103" s="381"/>
      <c r="HEG103" s="392"/>
      <c r="HEH103" s="381"/>
      <c r="HEP103" s="392"/>
      <c r="HEQ103" s="381"/>
      <c r="HEY103" s="392"/>
      <c r="HEZ103" s="381"/>
      <c r="HFH103" s="392"/>
      <c r="HFI103" s="381"/>
      <c r="HFQ103" s="392"/>
      <c r="HFR103" s="381"/>
      <c r="HFZ103" s="392"/>
      <c r="HGA103" s="381"/>
      <c r="HGI103" s="392"/>
      <c r="HGJ103" s="381"/>
      <c r="HGR103" s="392"/>
      <c r="HGS103" s="381"/>
      <c r="HHA103" s="392"/>
      <c r="HHB103" s="381"/>
      <c r="HHJ103" s="392"/>
      <c r="HHK103" s="381"/>
      <c r="HHS103" s="392"/>
      <c r="HHT103" s="381"/>
      <c r="HIB103" s="392"/>
      <c r="HIC103" s="381"/>
      <c r="HIK103" s="392"/>
      <c r="HIL103" s="381"/>
      <c r="HIT103" s="392"/>
      <c r="HIU103" s="381"/>
      <c r="HJC103" s="392"/>
      <c r="HJD103" s="381"/>
      <c r="HJL103" s="392"/>
      <c r="HJM103" s="381"/>
      <c r="HJU103" s="392"/>
      <c r="HJV103" s="381"/>
      <c r="HKD103" s="392"/>
      <c r="HKE103" s="381"/>
      <c r="HKM103" s="392"/>
      <c r="HKN103" s="381"/>
      <c r="HKV103" s="392"/>
      <c r="HKW103" s="381"/>
      <c r="HLE103" s="392"/>
      <c r="HLF103" s="381"/>
      <c r="HLN103" s="392"/>
      <c r="HLO103" s="381"/>
      <c r="HLW103" s="392"/>
      <c r="HLX103" s="381"/>
      <c r="HMF103" s="392"/>
      <c r="HMG103" s="381"/>
      <c r="HMO103" s="392"/>
      <c r="HMP103" s="381"/>
      <c r="HMX103" s="392"/>
      <c r="HMY103" s="381"/>
      <c r="HNG103" s="392"/>
      <c r="HNH103" s="381"/>
      <c r="HNP103" s="392"/>
      <c r="HNQ103" s="381"/>
      <c r="HNY103" s="392"/>
      <c r="HNZ103" s="381"/>
      <c r="HOH103" s="392"/>
      <c r="HOI103" s="381"/>
      <c r="HOQ103" s="392"/>
      <c r="HOR103" s="381"/>
      <c r="HOZ103" s="392"/>
      <c r="HPA103" s="381"/>
      <c r="HPI103" s="392"/>
      <c r="HPJ103" s="381"/>
      <c r="HPR103" s="392"/>
      <c r="HPS103" s="381"/>
      <c r="HQA103" s="392"/>
      <c r="HQB103" s="381"/>
      <c r="HQJ103" s="392"/>
      <c r="HQK103" s="381"/>
      <c r="HQS103" s="392"/>
      <c r="HQT103" s="381"/>
      <c r="HRB103" s="392"/>
      <c r="HRC103" s="381"/>
      <c r="HRK103" s="392"/>
      <c r="HRL103" s="381"/>
      <c r="HRT103" s="392"/>
      <c r="HRU103" s="381"/>
      <c r="HSC103" s="392"/>
      <c r="HSD103" s="381"/>
      <c r="HSL103" s="392"/>
      <c r="HSM103" s="381"/>
      <c r="HSU103" s="392"/>
      <c r="HSV103" s="381"/>
      <c r="HTD103" s="392"/>
      <c r="HTE103" s="381"/>
      <c r="HTM103" s="392"/>
      <c r="HTN103" s="381"/>
      <c r="HTV103" s="392"/>
      <c r="HTW103" s="381"/>
      <c r="HUE103" s="392"/>
      <c r="HUF103" s="381"/>
      <c r="HUN103" s="392"/>
      <c r="HUO103" s="381"/>
      <c r="HUW103" s="392"/>
      <c r="HUX103" s="381"/>
      <c r="HVF103" s="392"/>
      <c r="HVG103" s="381"/>
      <c r="HVO103" s="392"/>
      <c r="HVP103" s="381"/>
      <c r="HVX103" s="392"/>
      <c r="HVY103" s="381"/>
      <c r="HWG103" s="392"/>
      <c r="HWH103" s="381"/>
      <c r="HWP103" s="392"/>
      <c r="HWQ103" s="381"/>
      <c r="HWY103" s="392"/>
      <c r="HWZ103" s="381"/>
      <c r="HXH103" s="392"/>
      <c r="HXI103" s="381"/>
      <c r="HXQ103" s="392"/>
      <c r="HXR103" s="381"/>
      <c r="HXZ103" s="392"/>
      <c r="HYA103" s="381"/>
      <c r="HYI103" s="392"/>
      <c r="HYJ103" s="381"/>
      <c r="HYR103" s="392"/>
      <c r="HYS103" s="381"/>
      <c r="HZA103" s="392"/>
      <c r="HZB103" s="381"/>
      <c r="HZJ103" s="392"/>
      <c r="HZK103" s="381"/>
      <c r="HZS103" s="392"/>
      <c r="HZT103" s="381"/>
      <c r="IAB103" s="392"/>
      <c r="IAC103" s="381"/>
      <c r="IAK103" s="392"/>
      <c r="IAL103" s="381"/>
      <c r="IAT103" s="392"/>
      <c r="IAU103" s="381"/>
      <c r="IBC103" s="392"/>
      <c r="IBD103" s="381"/>
      <c r="IBL103" s="392"/>
      <c r="IBM103" s="381"/>
      <c r="IBU103" s="392"/>
      <c r="IBV103" s="381"/>
      <c r="ICD103" s="392"/>
      <c r="ICE103" s="381"/>
      <c r="ICM103" s="392"/>
      <c r="ICN103" s="381"/>
      <c r="ICV103" s="392"/>
      <c r="ICW103" s="381"/>
      <c r="IDE103" s="392"/>
      <c r="IDF103" s="381"/>
      <c r="IDN103" s="392"/>
      <c r="IDO103" s="381"/>
      <c r="IDW103" s="392"/>
      <c r="IDX103" s="381"/>
      <c r="IEF103" s="392"/>
      <c r="IEG103" s="381"/>
      <c r="IEO103" s="392"/>
      <c r="IEP103" s="381"/>
      <c r="IEX103" s="392"/>
      <c r="IEY103" s="381"/>
      <c r="IFG103" s="392"/>
      <c r="IFH103" s="381"/>
      <c r="IFP103" s="392"/>
      <c r="IFQ103" s="381"/>
      <c r="IFY103" s="392"/>
      <c r="IFZ103" s="381"/>
      <c r="IGH103" s="392"/>
      <c r="IGI103" s="381"/>
      <c r="IGQ103" s="392"/>
      <c r="IGR103" s="381"/>
      <c r="IGZ103" s="392"/>
      <c r="IHA103" s="381"/>
      <c r="IHI103" s="392"/>
      <c r="IHJ103" s="381"/>
      <c r="IHR103" s="392"/>
      <c r="IHS103" s="381"/>
      <c r="IIA103" s="392"/>
      <c r="IIB103" s="381"/>
      <c r="IIJ103" s="392"/>
      <c r="IIK103" s="381"/>
      <c r="IIS103" s="392"/>
      <c r="IIT103" s="381"/>
      <c r="IJB103" s="392"/>
      <c r="IJC103" s="381"/>
      <c r="IJK103" s="392"/>
      <c r="IJL103" s="381"/>
      <c r="IJT103" s="392"/>
      <c r="IJU103" s="381"/>
      <c r="IKC103" s="392"/>
      <c r="IKD103" s="381"/>
      <c r="IKL103" s="392"/>
      <c r="IKM103" s="381"/>
      <c r="IKU103" s="392"/>
      <c r="IKV103" s="381"/>
      <c r="ILD103" s="392"/>
      <c r="ILE103" s="381"/>
      <c r="ILM103" s="392"/>
      <c r="ILN103" s="381"/>
      <c r="ILV103" s="392"/>
      <c r="ILW103" s="381"/>
      <c r="IME103" s="392"/>
      <c r="IMF103" s="381"/>
      <c r="IMN103" s="392"/>
      <c r="IMO103" s="381"/>
      <c r="IMW103" s="392"/>
      <c r="IMX103" s="381"/>
      <c r="INF103" s="392"/>
      <c r="ING103" s="381"/>
      <c r="INO103" s="392"/>
      <c r="INP103" s="381"/>
      <c r="INX103" s="392"/>
      <c r="INY103" s="381"/>
      <c r="IOG103" s="392"/>
      <c r="IOH103" s="381"/>
      <c r="IOP103" s="392"/>
      <c r="IOQ103" s="381"/>
      <c r="IOY103" s="392"/>
      <c r="IOZ103" s="381"/>
      <c r="IPH103" s="392"/>
      <c r="IPI103" s="381"/>
      <c r="IPQ103" s="392"/>
      <c r="IPR103" s="381"/>
      <c r="IPZ103" s="392"/>
      <c r="IQA103" s="381"/>
      <c r="IQI103" s="392"/>
      <c r="IQJ103" s="381"/>
      <c r="IQR103" s="392"/>
      <c r="IQS103" s="381"/>
      <c r="IRA103" s="392"/>
      <c r="IRB103" s="381"/>
      <c r="IRJ103" s="392"/>
      <c r="IRK103" s="381"/>
      <c r="IRS103" s="392"/>
      <c r="IRT103" s="381"/>
      <c r="ISB103" s="392"/>
      <c r="ISC103" s="381"/>
      <c r="ISK103" s="392"/>
      <c r="ISL103" s="381"/>
      <c r="IST103" s="392"/>
      <c r="ISU103" s="381"/>
      <c r="ITC103" s="392"/>
      <c r="ITD103" s="381"/>
      <c r="ITL103" s="392"/>
      <c r="ITM103" s="381"/>
      <c r="ITU103" s="392"/>
      <c r="ITV103" s="381"/>
      <c r="IUD103" s="392"/>
      <c r="IUE103" s="381"/>
      <c r="IUM103" s="392"/>
      <c r="IUN103" s="381"/>
      <c r="IUV103" s="392"/>
      <c r="IUW103" s="381"/>
      <c r="IVE103" s="392"/>
      <c r="IVF103" s="381"/>
      <c r="IVN103" s="392"/>
      <c r="IVO103" s="381"/>
      <c r="IVW103" s="392"/>
      <c r="IVX103" s="381"/>
      <c r="IWF103" s="392"/>
      <c r="IWG103" s="381"/>
      <c r="IWO103" s="392"/>
      <c r="IWP103" s="381"/>
      <c r="IWX103" s="392"/>
      <c r="IWY103" s="381"/>
      <c r="IXG103" s="392"/>
      <c r="IXH103" s="381"/>
      <c r="IXP103" s="392"/>
      <c r="IXQ103" s="381"/>
      <c r="IXY103" s="392"/>
      <c r="IXZ103" s="381"/>
      <c r="IYH103" s="392"/>
      <c r="IYI103" s="381"/>
      <c r="IYQ103" s="392"/>
      <c r="IYR103" s="381"/>
      <c r="IYZ103" s="392"/>
      <c r="IZA103" s="381"/>
      <c r="IZI103" s="392"/>
      <c r="IZJ103" s="381"/>
      <c r="IZR103" s="392"/>
      <c r="IZS103" s="381"/>
      <c r="JAA103" s="392"/>
      <c r="JAB103" s="381"/>
      <c r="JAJ103" s="392"/>
      <c r="JAK103" s="381"/>
      <c r="JAS103" s="392"/>
      <c r="JAT103" s="381"/>
      <c r="JBB103" s="392"/>
      <c r="JBC103" s="381"/>
      <c r="JBK103" s="392"/>
      <c r="JBL103" s="381"/>
      <c r="JBT103" s="392"/>
      <c r="JBU103" s="381"/>
      <c r="JCC103" s="392"/>
      <c r="JCD103" s="381"/>
      <c r="JCL103" s="392"/>
      <c r="JCM103" s="381"/>
      <c r="JCU103" s="392"/>
      <c r="JCV103" s="381"/>
      <c r="JDD103" s="392"/>
      <c r="JDE103" s="381"/>
      <c r="JDM103" s="392"/>
      <c r="JDN103" s="381"/>
      <c r="JDV103" s="392"/>
      <c r="JDW103" s="381"/>
      <c r="JEE103" s="392"/>
      <c r="JEF103" s="381"/>
      <c r="JEN103" s="392"/>
      <c r="JEO103" s="381"/>
      <c r="JEW103" s="392"/>
      <c r="JEX103" s="381"/>
      <c r="JFF103" s="392"/>
      <c r="JFG103" s="381"/>
      <c r="JFO103" s="392"/>
      <c r="JFP103" s="381"/>
      <c r="JFX103" s="392"/>
      <c r="JFY103" s="381"/>
      <c r="JGG103" s="392"/>
      <c r="JGH103" s="381"/>
      <c r="JGP103" s="392"/>
      <c r="JGQ103" s="381"/>
      <c r="JGY103" s="392"/>
      <c r="JGZ103" s="381"/>
      <c r="JHH103" s="392"/>
      <c r="JHI103" s="381"/>
      <c r="JHQ103" s="392"/>
      <c r="JHR103" s="381"/>
      <c r="JHZ103" s="392"/>
      <c r="JIA103" s="381"/>
      <c r="JII103" s="392"/>
      <c r="JIJ103" s="381"/>
      <c r="JIR103" s="392"/>
      <c r="JIS103" s="381"/>
      <c r="JJA103" s="392"/>
      <c r="JJB103" s="381"/>
      <c r="JJJ103" s="392"/>
      <c r="JJK103" s="381"/>
      <c r="JJS103" s="392"/>
      <c r="JJT103" s="381"/>
      <c r="JKB103" s="392"/>
      <c r="JKC103" s="381"/>
      <c r="JKK103" s="392"/>
      <c r="JKL103" s="381"/>
      <c r="JKT103" s="392"/>
      <c r="JKU103" s="381"/>
      <c r="JLC103" s="392"/>
      <c r="JLD103" s="381"/>
      <c r="JLL103" s="392"/>
      <c r="JLM103" s="381"/>
      <c r="JLU103" s="392"/>
      <c r="JLV103" s="381"/>
      <c r="JMD103" s="392"/>
      <c r="JME103" s="381"/>
      <c r="JMM103" s="392"/>
      <c r="JMN103" s="381"/>
      <c r="JMV103" s="392"/>
      <c r="JMW103" s="381"/>
      <c r="JNE103" s="392"/>
      <c r="JNF103" s="381"/>
      <c r="JNN103" s="392"/>
      <c r="JNO103" s="381"/>
      <c r="JNW103" s="392"/>
      <c r="JNX103" s="381"/>
      <c r="JOF103" s="392"/>
      <c r="JOG103" s="381"/>
      <c r="JOO103" s="392"/>
      <c r="JOP103" s="381"/>
      <c r="JOX103" s="392"/>
      <c r="JOY103" s="381"/>
      <c r="JPG103" s="392"/>
      <c r="JPH103" s="381"/>
      <c r="JPP103" s="392"/>
      <c r="JPQ103" s="381"/>
      <c r="JPY103" s="392"/>
      <c r="JPZ103" s="381"/>
      <c r="JQH103" s="392"/>
      <c r="JQI103" s="381"/>
      <c r="JQQ103" s="392"/>
      <c r="JQR103" s="381"/>
      <c r="JQZ103" s="392"/>
      <c r="JRA103" s="381"/>
      <c r="JRI103" s="392"/>
      <c r="JRJ103" s="381"/>
      <c r="JRR103" s="392"/>
      <c r="JRS103" s="381"/>
      <c r="JSA103" s="392"/>
      <c r="JSB103" s="381"/>
      <c r="JSJ103" s="392"/>
      <c r="JSK103" s="381"/>
      <c r="JSS103" s="392"/>
      <c r="JST103" s="381"/>
      <c r="JTB103" s="392"/>
      <c r="JTC103" s="381"/>
      <c r="JTK103" s="392"/>
      <c r="JTL103" s="381"/>
      <c r="JTT103" s="392"/>
      <c r="JTU103" s="381"/>
      <c r="JUC103" s="392"/>
      <c r="JUD103" s="381"/>
      <c r="JUL103" s="392"/>
      <c r="JUM103" s="381"/>
      <c r="JUU103" s="392"/>
      <c r="JUV103" s="381"/>
      <c r="JVD103" s="392"/>
      <c r="JVE103" s="381"/>
      <c r="JVM103" s="392"/>
      <c r="JVN103" s="381"/>
      <c r="JVV103" s="392"/>
      <c r="JVW103" s="381"/>
      <c r="JWE103" s="392"/>
      <c r="JWF103" s="381"/>
      <c r="JWN103" s="392"/>
      <c r="JWO103" s="381"/>
      <c r="JWW103" s="392"/>
      <c r="JWX103" s="381"/>
      <c r="JXF103" s="392"/>
      <c r="JXG103" s="381"/>
      <c r="JXO103" s="392"/>
      <c r="JXP103" s="381"/>
      <c r="JXX103" s="392"/>
      <c r="JXY103" s="381"/>
      <c r="JYG103" s="392"/>
      <c r="JYH103" s="381"/>
      <c r="JYP103" s="392"/>
      <c r="JYQ103" s="381"/>
      <c r="JYY103" s="392"/>
      <c r="JYZ103" s="381"/>
      <c r="JZH103" s="392"/>
      <c r="JZI103" s="381"/>
      <c r="JZQ103" s="392"/>
      <c r="JZR103" s="381"/>
      <c r="JZZ103" s="392"/>
      <c r="KAA103" s="381"/>
      <c r="KAI103" s="392"/>
      <c r="KAJ103" s="381"/>
      <c r="KAR103" s="392"/>
      <c r="KAS103" s="381"/>
      <c r="KBA103" s="392"/>
      <c r="KBB103" s="381"/>
      <c r="KBJ103" s="392"/>
      <c r="KBK103" s="381"/>
      <c r="KBS103" s="392"/>
      <c r="KBT103" s="381"/>
      <c r="KCB103" s="392"/>
      <c r="KCC103" s="381"/>
      <c r="KCK103" s="392"/>
      <c r="KCL103" s="381"/>
      <c r="KCT103" s="392"/>
      <c r="KCU103" s="381"/>
      <c r="KDC103" s="392"/>
      <c r="KDD103" s="381"/>
      <c r="KDL103" s="392"/>
      <c r="KDM103" s="381"/>
      <c r="KDU103" s="392"/>
      <c r="KDV103" s="381"/>
      <c r="KED103" s="392"/>
      <c r="KEE103" s="381"/>
      <c r="KEM103" s="392"/>
      <c r="KEN103" s="381"/>
      <c r="KEV103" s="392"/>
      <c r="KEW103" s="381"/>
      <c r="KFE103" s="392"/>
      <c r="KFF103" s="381"/>
      <c r="KFN103" s="392"/>
      <c r="KFO103" s="381"/>
      <c r="KFW103" s="392"/>
      <c r="KFX103" s="381"/>
      <c r="KGF103" s="392"/>
      <c r="KGG103" s="381"/>
      <c r="KGO103" s="392"/>
      <c r="KGP103" s="381"/>
      <c r="KGX103" s="392"/>
      <c r="KGY103" s="381"/>
      <c r="KHG103" s="392"/>
      <c r="KHH103" s="381"/>
      <c r="KHP103" s="392"/>
      <c r="KHQ103" s="381"/>
      <c r="KHY103" s="392"/>
      <c r="KHZ103" s="381"/>
      <c r="KIH103" s="392"/>
      <c r="KII103" s="381"/>
      <c r="KIQ103" s="392"/>
      <c r="KIR103" s="381"/>
      <c r="KIZ103" s="392"/>
      <c r="KJA103" s="381"/>
      <c r="KJI103" s="392"/>
      <c r="KJJ103" s="381"/>
      <c r="KJR103" s="392"/>
      <c r="KJS103" s="381"/>
      <c r="KKA103" s="392"/>
      <c r="KKB103" s="381"/>
      <c r="KKJ103" s="392"/>
      <c r="KKK103" s="381"/>
      <c r="KKS103" s="392"/>
      <c r="KKT103" s="381"/>
      <c r="KLB103" s="392"/>
      <c r="KLC103" s="381"/>
      <c r="KLK103" s="392"/>
      <c r="KLL103" s="381"/>
      <c r="KLT103" s="392"/>
      <c r="KLU103" s="381"/>
      <c r="KMC103" s="392"/>
      <c r="KMD103" s="381"/>
      <c r="KML103" s="392"/>
      <c r="KMM103" s="381"/>
      <c r="KMU103" s="392"/>
      <c r="KMV103" s="381"/>
      <c r="KND103" s="392"/>
      <c r="KNE103" s="381"/>
      <c r="KNM103" s="392"/>
      <c r="KNN103" s="381"/>
      <c r="KNV103" s="392"/>
      <c r="KNW103" s="381"/>
      <c r="KOE103" s="392"/>
      <c r="KOF103" s="381"/>
      <c r="KON103" s="392"/>
      <c r="KOO103" s="381"/>
      <c r="KOW103" s="392"/>
      <c r="KOX103" s="381"/>
      <c r="KPF103" s="392"/>
      <c r="KPG103" s="381"/>
      <c r="KPO103" s="392"/>
      <c r="KPP103" s="381"/>
      <c r="KPX103" s="392"/>
      <c r="KPY103" s="381"/>
      <c r="KQG103" s="392"/>
      <c r="KQH103" s="381"/>
      <c r="KQP103" s="392"/>
      <c r="KQQ103" s="381"/>
      <c r="KQY103" s="392"/>
      <c r="KQZ103" s="381"/>
      <c r="KRH103" s="392"/>
      <c r="KRI103" s="381"/>
      <c r="KRQ103" s="392"/>
      <c r="KRR103" s="381"/>
      <c r="KRZ103" s="392"/>
      <c r="KSA103" s="381"/>
      <c r="KSI103" s="392"/>
      <c r="KSJ103" s="381"/>
      <c r="KSR103" s="392"/>
      <c r="KSS103" s="381"/>
      <c r="KTA103" s="392"/>
      <c r="KTB103" s="381"/>
      <c r="KTJ103" s="392"/>
      <c r="KTK103" s="381"/>
      <c r="KTS103" s="392"/>
      <c r="KTT103" s="381"/>
      <c r="KUB103" s="392"/>
      <c r="KUC103" s="381"/>
      <c r="KUK103" s="392"/>
      <c r="KUL103" s="381"/>
      <c r="KUT103" s="392"/>
      <c r="KUU103" s="381"/>
      <c r="KVC103" s="392"/>
      <c r="KVD103" s="381"/>
      <c r="KVL103" s="392"/>
      <c r="KVM103" s="381"/>
      <c r="KVU103" s="392"/>
      <c r="KVV103" s="381"/>
      <c r="KWD103" s="392"/>
      <c r="KWE103" s="381"/>
      <c r="KWM103" s="392"/>
      <c r="KWN103" s="381"/>
      <c r="KWV103" s="392"/>
      <c r="KWW103" s="381"/>
      <c r="KXE103" s="392"/>
      <c r="KXF103" s="381"/>
      <c r="KXN103" s="392"/>
      <c r="KXO103" s="381"/>
      <c r="KXW103" s="392"/>
      <c r="KXX103" s="381"/>
      <c r="KYF103" s="392"/>
      <c r="KYG103" s="381"/>
      <c r="KYO103" s="392"/>
      <c r="KYP103" s="381"/>
      <c r="KYX103" s="392"/>
      <c r="KYY103" s="381"/>
      <c r="KZG103" s="392"/>
      <c r="KZH103" s="381"/>
      <c r="KZP103" s="392"/>
      <c r="KZQ103" s="381"/>
      <c r="KZY103" s="392"/>
      <c r="KZZ103" s="381"/>
      <c r="LAH103" s="392"/>
      <c r="LAI103" s="381"/>
      <c r="LAQ103" s="392"/>
      <c r="LAR103" s="381"/>
      <c r="LAZ103" s="392"/>
      <c r="LBA103" s="381"/>
      <c r="LBI103" s="392"/>
      <c r="LBJ103" s="381"/>
      <c r="LBR103" s="392"/>
      <c r="LBS103" s="381"/>
      <c r="LCA103" s="392"/>
      <c r="LCB103" s="381"/>
      <c r="LCJ103" s="392"/>
      <c r="LCK103" s="381"/>
      <c r="LCS103" s="392"/>
      <c r="LCT103" s="381"/>
      <c r="LDB103" s="392"/>
      <c r="LDC103" s="381"/>
      <c r="LDK103" s="392"/>
      <c r="LDL103" s="381"/>
      <c r="LDT103" s="392"/>
      <c r="LDU103" s="381"/>
      <c r="LEC103" s="392"/>
      <c r="LED103" s="381"/>
      <c r="LEL103" s="392"/>
      <c r="LEM103" s="381"/>
      <c r="LEU103" s="392"/>
      <c r="LEV103" s="381"/>
      <c r="LFD103" s="392"/>
      <c r="LFE103" s="381"/>
      <c r="LFM103" s="392"/>
      <c r="LFN103" s="381"/>
      <c r="LFV103" s="392"/>
      <c r="LFW103" s="381"/>
      <c r="LGE103" s="392"/>
      <c r="LGF103" s="381"/>
      <c r="LGN103" s="392"/>
      <c r="LGO103" s="381"/>
      <c r="LGW103" s="392"/>
      <c r="LGX103" s="381"/>
      <c r="LHF103" s="392"/>
      <c r="LHG103" s="381"/>
      <c r="LHO103" s="392"/>
      <c r="LHP103" s="381"/>
      <c r="LHX103" s="392"/>
      <c r="LHY103" s="381"/>
      <c r="LIG103" s="392"/>
      <c r="LIH103" s="381"/>
      <c r="LIP103" s="392"/>
      <c r="LIQ103" s="381"/>
      <c r="LIY103" s="392"/>
      <c r="LIZ103" s="381"/>
      <c r="LJH103" s="392"/>
      <c r="LJI103" s="381"/>
      <c r="LJQ103" s="392"/>
      <c r="LJR103" s="381"/>
      <c r="LJZ103" s="392"/>
      <c r="LKA103" s="381"/>
      <c r="LKI103" s="392"/>
      <c r="LKJ103" s="381"/>
      <c r="LKR103" s="392"/>
      <c r="LKS103" s="381"/>
      <c r="LLA103" s="392"/>
      <c r="LLB103" s="381"/>
      <c r="LLJ103" s="392"/>
      <c r="LLK103" s="381"/>
      <c r="LLS103" s="392"/>
      <c r="LLT103" s="381"/>
      <c r="LMB103" s="392"/>
      <c r="LMC103" s="381"/>
      <c r="LMK103" s="392"/>
      <c r="LML103" s="381"/>
      <c r="LMT103" s="392"/>
      <c r="LMU103" s="381"/>
      <c r="LNC103" s="392"/>
      <c r="LND103" s="381"/>
      <c r="LNL103" s="392"/>
      <c r="LNM103" s="381"/>
      <c r="LNU103" s="392"/>
      <c r="LNV103" s="381"/>
      <c r="LOD103" s="392"/>
      <c r="LOE103" s="381"/>
      <c r="LOM103" s="392"/>
      <c r="LON103" s="381"/>
      <c r="LOV103" s="392"/>
      <c r="LOW103" s="381"/>
      <c r="LPE103" s="392"/>
      <c r="LPF103" s="381"/>
      <c r="LPN103" s="392"/>
      <c r="LPO103" s="381"/>
      <c r="LPW103" s="392"/>
      <c r="LPX103" s="381"/>
      <c r="LQF103" s="392"/>
      <c r="LQG103" s="381"/>
      <c r="LQO103" s="392"/>
      <c r="LQP103" s="381"/>
      <c r="LQX103" s="392"/>
      <c r="LQY103" s="381"/>
      <c r="LRG103" s="392"/>
      <c r="LRH103" s="381"/>
      <c r="LRP103" s="392"/>
      <c r="LRQ103" s="381"/>
      <c r="LRY103" s="392"/>
      <c r="LRZ103" s="381"/>
      <c r="LSH103" s="392"/>
      <c r="LSI103" s="381"/>
      <c r="LSQ103" s="392"/>
      <c r="LSR103" s="381"/>
      <c r="LSZ103" s="392"/>
      <c r="LTA103" s="381"/>
      <c r="LTI103" s="392"/>
      <c r="LTJ103" s="381"/>
      <c r="LTR103" s="392"/>
      <c r="LTS103" s="381"/>
      <c r="LUA103" s="392"/>
      <c r="LUB103" s="381"/>
      <c r="LUJ103" s="392"/>
      <c r="LUK103" s="381"/>
      <c r="LUS103" s="392"/>
      <c r="LUT103" s="381"/>
      <c r="LVB103" s="392"/>
      <c r="LVC103" s="381"/>
      <c r="LVK103" s="392"/>
      <c r="LVL103" s="381"/>
      <c r="LVT103" s="392"/>
      <c r="LVU103" s="381"/>
      <c r="LWC103" s="392"/>
      <c r="LWD103" s="381"/>
      <c r="LWL103" s="392"/>
      <c r="LWM103" s="381"/>
      <c r="LWU103" s="392"/>
      <c r="LWV103" s="381"/>
      <c r="LXD103" s="392"/>
      <c r="LXE103" s="381"/>
      <c r="LXM103" s="392"/>
      <c r="LXN103" s="381"/>
      <c r="LXV103" s="392"/>
      <c r="LXW103" s="381"/>
      <c r="LYE103" s="392"/>
      <c r="LYF103" s="381"/>
      <c r="LYN103" s="392"/>
      <c r="LYO103" s="381"/>
      <c r="LYW103" s="392"/>
      <c r="LYX103" s="381"/>
      <c r="LZF103" s="392"/>
      <c r="LZG103" s="381"/>
      <c r="LZO103" s="392"/>
      <c r="LZP103" s="381"/>
      <c r="LZX103" s="392"/>
      <c r="LZY103" s="381"/>
      <c r="MAG103" s="392"/>
      <c r="MAH103" s="381"/>
      <c r="MAP103" s="392"/>
      <c r="MAQ103" s="381"/>
      <c r="MAY103" s="392"/>
      <c r="MAZ103" s="381"/>
      <c r="MBH103" s="392"/>
      <c r="MBI103" s="381"/>
      <c r="MBQ103" s="392"/>
      <c r="MBR103" s="381"/>
      <c r="MBZ103" s="392"/>
      <c r="MCA103" s="381"/>
      <c r="MCI103" s="392"/>
      <c r="MCJ103" s="381"/>
      <c r="MCR103" s="392"/>
      <c r="MCS103" s="381"/>
      <c r="MDA103" s="392"/>
      <c r="MDB103" s="381"/>
      <c r="MDJ103" s="392"/>
      <c r="MDK103" s="381"/>
      <c r="MDS103" s="392"/>
      <c r="MDT103" s="381"/>
      <c r="MEB103" s="392"/>
      <c r="MEC103" s="381"/>
      <c r="MEK103" s="392"/>
      <c r="MEL103" s="381"/>
      <c r="MET103" s="392"/>
      <c r="MEU103" s="381"/>
      <c r="MFC103" s="392"/>
      <c r="MFD103" s="381"/>
      <c r="MFL103" s="392"/>
      <c r="MFM103" s="381"/>
      <c r="MFU103" s="392"/>
      <c r="MFV103" s="381"/>
      <c r="MGD103" s="392"/>
      <c r="MGE103" s="381"/>
      <c r="MGM103" s="392"/>
      <c r="MGN103" s="381"/>
      <c r="MGV103" s="392"/>
      <c r="MGW103" s="381"/>
      <c r="MHE103" s="392"/>
      <c r="MHF103" s="381"/>
      <c r="MHN103" s="392"/>
      <c r="MHO103" s="381"/>
      <c r="MHW103" s="392"/>
      <c r="MHX103" s="381"/>
      <c r="MIF103" s="392"/>
      <c r="MIG103" s="381"/>
      <c r="MIO103" s="392"/>
      <c r="MIP103" s="381"/>
      <c r="MIX103" s="392"/>
      <c r="MIY103" s="381"/>
      <c r="MJG103" s="392"/>
      <c r="MJH103" s="381"/>
      <c r="MJP103" s="392"/>
      <c r="MJQ103" s="381"/>
      <c r="MJY103" s="392"/>
      <c r="MJZ103" s="381"/>
      <c r="MKH103" s="392"/>
      <c r="MKI103" s="381"/>
      <c r="MKQ103" s="392"/>
      <c r="MKR103" s="381"/>
      <c r="MKZ103" s="392"/>
      <c r="MLA103" s="381"/>
      <c r="MLI103" s="392"/>
      <c r="MLJ103" s="381"/>
      <c r="MLR103" s="392"/>
      <c r="MLS103" s="381"/>
      <c r="MMA103" s="392"/>
      <c r="MMB103" s="381"/>
      <c r="MMJ103" s="392"/>
      <c r="MMK103" s="381"/>
      <c r="MMS103" s="392"/>
      <c r="MMT103" s="381"/>
      <c r="MNB103" s="392"/>
      <c r="MNC103" s="381"/>
      <c r="MNK103" s="392"/>
      <c r="MNL103" s="381"/>
      <c r="MNT103" s="392"/>
      <c r="MNU103" s="381"/>
      <c r="MOC103" s="392"/>
      <c r="MOD103" s="381"/>
      <c r="MOL103" s="392"/>
      <c r="MOM103" s="381"/>
      <c r="MOU103" s="392"/>
      <c r="MOV103" s="381"/>
      <c r="MPD103" s="392"/>
      <c r="MPE103" s="381"/>
      <c r="MPM103" s="392"/>
      <c r="MPN103" s="381"/>
      <c r="MPV103" s="392"/>
      <c r="MPW103" s="381"/>
      <c r="MQE103" s="392"/>
      <c r="MQF103" s="381"/>
      <c r="MQN103" s="392"/>
      <c r="MQO103" s="381"/>
      <c r="MQW103" s="392"/>
      <c r="MQX103" s="381"/>
      <c r="MRF103" s="392"/>
      <c r="MRG103" s="381"/>
      <c r="MRO103" s="392"/>
      <c r="MRP103" s="381"/>
      <c r="MRX103" s="392"/>
      <c r="MRY103" s="381"/>
      <c r="MSG103" s="392"/>
      <c r="MSH103" s="381"/>
      <c r="MSP103" s="392"/>
      <c r="MSQ103" s="381"/>
      <c r="MSY103" s="392"/>
      <c r="MSZ103" s="381"/>
      <c r="MTH103" s="392"/>
      <c r="MTI103" s="381"/>
      <c r="MTQ103" s="392"/>
      <c r="MTR103" s="381"/>
      <c r="MTZ103" s="392"/>
      <c r="MUA103" s="381"/>
      <c r="MUI103" s="392"/>
      <c r="MUJ103" s="381"/>
      <c r="MUR103" s="392"/>
      <c r="MUS103" s="381"/>
      <c r="MVA103" s="392"/>
      <c r="MVB103" s="381"/>
      <c r="MVJ103" s="392"/>
      <c r="MVK103" s="381"/>
      <c r="MVS103" s="392"/>
      <c r="MVT103" s="381"/>
      <c r="MWB103" s="392"/>
      <c r="MWC103" s="381"/>
      <c r="MWK103" s="392"/>
      <c r="MWL103" s="381"/>
      <c r="MWT103" s="392"/>
      <c r="MWU103" s="381"/>
      <c r="MXC103" s="392"/>
      <c r="MXD103" s="381"/>
      <c r="MXL103" s="392"/>
      <c r="MXM103" s="381"/>
      <c r="MXU103" s="392"/>
      <c r="MXV103" s="381"/>
      <c r="MYD103" s="392"/>
      <c r="MYE103" s="381"/>
      <c r="MYM103" s="392"/>
      <c r="MYN103" s="381"/>
      <c r="MYV103" s="392"/>
      <c r="MYW103" s="381"/>
      <c r="MZE103" s="392"/>
      <c r="MZF103" s="381"/>
      <c r="MZN103" s="392"/>
      <c r="MZO103" s="381"/>
      <c r="MZW103" s="392"/>
      <c r="MZX103" s="381"/>
      <c r="NAF103" s="392"/>
      <c r="NAG103" s="381"/>
      <c r="NAO103" s="392"/>
      <c r="NAP103" s="381"/>
      <c r="NAX103" s="392"/>
      <c r="NAY103" s="381"/>
      <c r="NBG103" s="392"/>
      <c r="NBH103" s="381"/>
      <c r="NBP103" s="392"/>
      <c r="NBQ103" s="381"/>
      <c r="NBY103" s="392"/>
      <c r="NBZ103" s="381"/>
      <c r="NCH103" s="392"/>
      <c r="NCI103" s="381"/>
      <c r="NCQ103" s="392"/>
      <c r="NCR103" s="381"/>
      <c r="NCZ103" s="392"/>
      <c r="NDA103" s="381"/>
      <c r="NDI103" s="392"/>
      <c r="NDJ103" s="381"/>
      <c r="NDR103" s="392"/>
      <c r="NDS103" s="381"/>
      <c r="NEA103" s="392"/>
      <c r="NEB103" s="381"/>
      <c r="NEJ103" s="392"/>
      <c r="NEK103" s="381"/>
      <c r="NES103" s="392"/>
      <c r="NET103" s="381"/>
      <c r="NFB103" s="392"/>
      <c r="NFC103" s="381"/>
      <c r="NFK103" s="392"/>
      <c r="NFL103" s="381"/>
      <c r="NFT103" s="392"/>
      <c r="NFU103" s="381"/>
      <c r="NGC103" s="392"/>
      <c r="NGD103" s="381"/>
      <c r="NGL103" s="392"/>
      <c r="NGM103" s="381"/>
      <c r="NGU103" s="392"/>
      <c r="NGV103" s="381"/>
      <c r="NHD103" s="392"/>
      <c r="NHE103" s="381"/>
      <c r="NHM103" s="392"/>
      <c r="NHN103" s="381"/>
      <c r="NHV103" s="392"/>
      <c r="NHW103" s="381"/>
      <c r="NIE103" s="392"/>
      <c r="NIF103" s="381"/>
      <c r="NIN103" s="392"/>
      <c r="NIO103" s="381"/>
      <c r="NIW103" s="392"/>
      <c r="NIX103" s="381"/>
      <c r="NJF103" s="392"/>
      <c r="NJG103" s="381"/>
      <c r="NJO103" s="392"/>
      <c r="NJP103" s="381"/>
      <c r="NJX103" s="392"/>
      <c r="NJY103" s="381"/>
      <c r="NKG103" s="392"/>
      <c r="NKH103" s="381"/>
      <c r="NKP103" s="392"/>
      <c r="NKQ103" s="381"/>
      <c r="NKY103" s="392"/>
      <c r="NKZ103" s="381"/>
      <c r="NLH103" s="392"/>
      <c r="NLI103" s="381"/>
      <c r="NLQ103" s="392"/>
      <c r="NLR103" s="381"/>
      <c r="NLZ103" s="392"/>
      <c r="NMA103" s="381"/>
      <c r="NMI103" s="392"/>
      <c r="NMJ103" s="381"/>
      <c r="NMR103" s="392"/>
      <c r="NMS103" s="381"/>
      <c r="NNA103" s="392"/>
      <c r="NNB103" s="381"/>
      <c r="NNJ103" s="392"/>
      <c r="NNK103" s="381"/>
      <c r="NNS103" s="392"/>
      <c r="NNT103" s="381"/>
      <c r="NOB103" s="392"/>
      <c r="NOC103" s="381"/>
      <c r="NOK103" s="392"/>
      <c r="NOL103" s="381"/>
      <c r="NOT103" s="392"/>
      <c r="NOU103" s="381"/>
      <c r="NPC103" s="392"/>
      <c r="NPD103" s="381"/>
      <c r="NPL103" s="392"/>
      <c r="NPM103" s="381"/>
      <c r="NPU103" s="392"/>
      <c r="NPV103" s="381"/>
      <c r="NQD103" s="392"/>
      <c r="NQE103" s="381"/>
      <c r="NQM103" s="392"/>
      <c r="NQN103" s="381"/>
      <c r="NQV103" s="392"/>
      <c r="NQW103" s="381"/>
      <c r="NRE103" s="392"/>
      <c r="NRF103" s="381"/>
      <c r="NRN103" s="392"/>
      <c r="NRO103" s="381"/>
      <c r="NRW103" s="392"/>
      <c r="NRX103" s="381"/>
      <c r="NSF103" s="392"/>
      <c r="NSG103" s="381"/>
      <c r="NSO103" s="392"/>
      <c r="NSP103" s="381"/>
      <c r="NSX103" s="392"/>
      <c r="NSY103" s="381"/>
      <c r="NTG103" s="392"/>
      <c r="NTH103" s="381"/>
      <c r="NTP103" s="392"/>
      <c r="NTQ103" s="381"/>
      <c r="NTY103" s="392"/>
      <c r="NTZ103" s="381"/>
      <c r="NUH103" s="392"/>
      <c r="NUI103" s="381"/>
      <c r="NUQ103" s="392"/>
      <c r="NUR103" s="381"/>
      <c r="NUZ103" s="392"/>
      <c r="NVA103" s="381"/>
      <c r="NVI103" s="392"/>
      <c r="NVJ103" s="381"/>
      <c r="NVR103" s="392"/>
      <c r="NVS103" s="381"/>
      <c r="NWA103" s="392"/>
      <c r="NWB103" s="381"/>
      <c r="NWJ103" s="392"/>
      <c r="NWK103" s="381"/>
      <c r="NWS103" s="392"/>
      <c r="NWT103" s="381"/>
      <c r="NXB103" s="392"/>
      <c r="NXC103" s="381"/>
      <c r="NXK103" s="392"/>
      <c r="NXL103" s="381"/>
      <c r="NXT103" s="392"/>
      <c r="NXU103" s="381"/>
      <c r="NYC103" s="392"/>
      <c r="NYD103" s="381"/>
      <c r="NYL103" s="392"/>
      <c r="NYM103" s="381"/>
      <c r="NYU103" s="392"/>
      <c r="NYV103" s="381"/>
      <c r="NZD103" s="392"/>
      <c r="NZE103" s="381"/>
      <c r="NZM103" s="392"/>
      <c r="NZN103" s="381"/>
      <c r="NZV103" s="392"/>
      <c r="NZW103" s="381"/>
      <c r="OAE103" s="392"/>
      <c r="OAF103" s="381"/>
      <c r="OAN103" s="392"/>
      <c r="OAO103" s="381"/>
      <c r="OAW103" s="392"/>
      <c r="OAX103" s="381"/>
      <c r="OBF103" s="392"/>
      <c r="OBG103" s="381"/>
      <c r="OBO103" s="392"/>
      <c r="OBP103" s="381"/>
      <c r="OBX103" s="392"/>
      <c r="OBY103" s="381"/>
      <c r="OCG103" s="392"/>
      <c r="OCH103" s="381"/>
      <c r="OCP103" s="392"/>
      <c r="OCQ103" s="381"/>
      <c r="OCY103" s="392"/>
      <c r="OCZ103" s="381"/>
      <c r="ODH103" s="392"/>
      <c r="ODI103" s="381"/>
      <c r="ODQ103" s="392"/>
      <c r="ODR103" s="381"/>
      <c r="ODZ103" s="392"/>
      <c r="OEA103" s="381"/>
      <c r="OEI103" s="392"/>
      <c r="OEJ103" s="381"/>
      <c r="OER103" s="392"/>
      <c r="OES103" s="381"/>
      <c r="OFA103" s="392"/>
      <c r="OFB103" s="381"/>
      <c r="OFJ103" s="392"/>
      <c r="OFK103" s="381"/>
      <c r="OFS103" s="392"/>
      <c r="OFT103" s="381"/>
      <c r="OGB103" s="392"/>
      <c r="OGC103" s="381"/>
      <c r="OGK103" s="392"/>
      <c r="OGL103" s="381"/>
      <c r="OGT103" s="392"/>
      <c r="OGU103" s="381"/>
      <c r="OHC103" s="392"/>
      <c r="OHD103" s="381"/>
      <c r="OHL103" s="392"/>
      <c r="OHM103" s="381"/>
      <c r="OHU103" s="392"/>
      <c r="OHV103" s="381"/>
      <c r="OID103" s="392"/>
      <c r="OIE103" s="381"/>
      <c r="OIM103" s="392"/>
      <c r="OIN103" s="381"/>
      <c r="OIV103" s="392"/>
      <c r="OIW103" s="381"/>
      <c r="OJE103" s="392"/>
      <c r="OJF103" s="381"/>
      <c r="OJN103" s="392"/>
      <c r="OJO103" s="381"/>
      <c r="OJW103" s="392"/>
      <c r="OJX103" s="381"/>
      <c r="OKF103" s="392"/>
      <c r="OKG103" s="381"/>
      <c r="OKO103" s="392"/>
      <c r="OKP103" s="381"/>
      <c r="OKX103" s="392"/>
      <c r="OKY103" s="381"/>
      <c r="OLG103" s="392"/>
      <c r="OLH103" s="381"/>
      <c r="OLP103" s="392"/>
      <c r="OLQ103" s="381"/>
      <c r="OLY103" s="392"/>
      <c r="OLZ103" s="381"/>
      <c r="OMH103" s="392"/>
      <c r="OMI103" s="381"/>
      <c r="OMQ103" s="392"/>
      <c r="OMR103" s="381"/>
      <c r="OMZ103" s="392"/>
      <c r="ONA103" s="381"/>
      <c r="ONI103" s="392"/>
      <c r="ONJ103" s="381"/>
      <c r="ONR103" s="392"/>
      <c r="ONS103" s="381"/>
      <c r="OOA103" s="392"/>
      <c r="OOB103" s="381"/>
      <c r="OOJ103" s="392"/>
      <c r="OOK103" s="381"/>
      <c r="OOS103" s="392"/>
      <c r="OOT103" s="381"/>
      <c r="OPB103" s="392"/>
      <c r="OPC103" s="381"/>
      <c r="OPK103" s="392"/>
      <c r="OPL103" s="381"/>
      <c r="OPT103" s="392"/>
      <c r="OPU103" s="381"/>
      <c r="OQC103" s="392"/>
      <c r="OQD103" s="381"/>
      <c r="OQL103" s="392"/>
      <c r="OQM103" s="381"/>
      <c r="OQU103" s="392"/>
      <c r="OQV103" s="381"/>
      <c r="ORD103" s="392"/>
      <c r="ORE103" s="381"/>
      <c r="ORM103" s="392"/>
      <c r="ORN103" s="381"/>
      <c r="ORV103" s="392"/>
      <c r="ORW103" s="381"/>
      <c r="OSE103" s="392"/>
      <c r="OSF103" s="381"/>
      <c r="OSN103" s="392"/>
      <c r="OSO103" s="381"/>
      <c r="OSW103" s="392"/>
      <c r="OSX103" s="381"/>
      <c r="OTF103" s="392"/>
      <c r="OTG103" s="381"/>
      <c r="OTO103" s="392"/>
      <c r="OTP103" s="381"/>
      <c r="OTX103" s="392"/>
      <c r="OTY103" s="381"/>
      <c r="OUG103" s="392"/>
      <c r="OUH103" s="381"/>
      <c r="OUP103" s="392"/>
      <c r="OUQ103" s="381"/>
      <c r="OUY103" s="392"/>
      <c r="OUZ103" s="381"/>
      <c r="OVH103" s="392"/>
      <c r="OVI103" s="381"/>
      <c r="OVQ103" s="392"/>
      <c r="OVR103" s="381"/>
      <c r="OVZ103" s="392"/>
      <c r="OWA103" s="381"/>
      <c r="OWI103" s="392"/>
      <c r="OWJ103" s="381"/>
      <c r="OWR103" s="392"/>
      <c r="OWS103" s="381"/>
      <c r="OXA103" s="392"/>
      <c r="OXB103" s="381"/>
      <c r="OXJ103" s="392"/>
      <c r="OXK103" s="381"/>
      <c r="OXS103" s="392"/>
      <c r="OXT103" s="381"/>
      <c r="OYB103" s="392"/>
      <c r="OYC103" s="381"/>
      <c r="OYK103" s="392"/>
      <c r="OYL103" s="381"/>
      <c r="OYT103" s="392"/>
      <c r="OYU103" s="381"/>
      <c r="OZC103" s="392"/>
      <c r="OZD103" s="381"/>
      <c r="OZL103" s="392"/>
      <c r="OZM103" s="381"/>
      <c r="OZU103" s="392"/>
      <c r="OZV103" s="381"/>
      <c r="PAD103" s="392"/>
      <c r="PAE103" s="381"/>
      <c r="PAM103" s="392"/>
      <c r="PAN103" s="381"/>
      <c r="PAV103" s="392"/>
      <c r="PAW103" s="381"/>
      <c r="PBE103" s="392"/>
      <c r="PBF103" s="381"/>
      <c r="PBN103" s="392"/>
      <c r="PBO103" s="381"/>
      <c r="PBW103" s="392"/>
      <c r="PBX103" s="381"/>
      <c r="PCF103" s="392"/>
      <c r="PCG103" s="381"/>
      <c r="PCO103" s="392"/>
      <c r="PCP103" s="381"/>
      <c r="PCX103" s="392"/>
      <c r="PCY103" s="381"/>
      <c r="PDG103" s="392"/>
      <c r="PDH103" s="381"/>
      <c r="PDP103" s="392"/>
      <c r="PDQ103" s="381"/>
      <c r="PDY103" s="392"/>
      <c r="PDZ103" s="381"/>
      <c r="PEH103" s="392"/>
      <c r="PEI103" s="381"/>
      <c r="PEQ103" s="392"/>
      <c r="PER103" s="381"/>
      <c r="PEZ103" s="392"/>
      <c r="PFA103" s="381"/>
      <c r="PFI103" s="392"/>
      <c r="PFJ103" s="381"/>
      <c r="PFR103" s="392"/>
      <c r="PFS103" s="381"/>
      <c r="PGA103" s="392"/>
      <c r="PGB103" s="381"/>
      <c r="PGJ103" s="392"/>
      <c r="PGK103" s="381"/>
      <c r="PGS103" s="392"/>
      <c r="PGT103" s="381"/>
      <c r="PHB103" s="392"/>
      <c r="PHC103" s="381"/>
      <c r="PHK103" s="392"/>
      <c r="PHL103" s="381"/>
      <c r="PHT103" s="392"/>
      <c r="PHU103" s="381"/>
      <c r="PIC103" s="392"/>
      <c r="PID103" s="381"/>
      <c r="PIL103" s="392"/>
      <c r="PIM103" s="381"/>
      <c r="PIU103" s="392"/>
      <c r="PIV103" s="381"/>
      <c r="PJD103" s="392"/>
      <c r="PJE103" s="381"/>
      <c r="PJM103" s="392"/>
      <c r="PJN103" s="381"/>
      <c r="PJV103" s="392"/>
      <c r="PJW103" s="381"/>
      <c r="PKE103" s="392"/>
      <c r="PKF103" s="381"/>
      <c r="PKN103" s="392"/>
      <c r="PKO103" s="381"/>
      <c r="PKW103" s="392"/>
      <c r="PKX103" s="381"/>
      <c r="PLF103" s="392"/>
      <c r="PLG103" s="381"/>
      <c r="PLO103" s="392"/>
      <c r="PLP103" s="381"/>
      <c r="PLX103" s="392"/>
      <c r="PLY103" s="381"/>
      <c r="PMG103" s="392"/>
      <c r="PMH103" s="381"/>
      <c r="PMP103" s="392"/>
      <c r="PMQ103" s="381"/>
      <c r="PMY103" s="392"/>
      <c r="PMZ103" s="381"/>
      <c r="PNH103" s="392"/>
      <c r="PNI103" s="381"/>
      <c r="PNQ103" s="392"/>
      <c r="PNR103" s="381"/>
      <c r="PNZ103" s="392"/>
      <c r="POA103" s="381"/>
      <c r="POI103" s="392"/>
      <c r="POJ103" s="381"/>
      <c r="POR103" s="392"/>
      <c r="POS103" s="381"/>
      <c r="PPA103" s="392"/>
      <c r="PPB103" s="381"/>
      <c r="PPJ103" s="392"/>
      <c r="PPK103" s="381"/>
      <c r="PPS103" s="392"/>
      <c r="PPT103" s="381"/>
      <c r="PQB103" s="392"/>
      <c r="PQC103" s="381"/>
      <c r="PQK103" s="392"/>
      <c r="PQL103" s="381"/>
      <c r="PQT103" s="392"/>
      <c r="PQU103" s="381"/>
      <c r="PRC103" s="392"/>
      <c r="PRD103" s="381"/>
      <c r="PRL103" s="392"/>
      <c r="PRM103" s="381"/>
      <c r="PRU103" s="392"/>
      <c r="PRV103" s="381"/>
      <c r="PSD103" s="392"/>
      <c r="PSE103" s="381"/>
      <c r="PSM103" s="392"/>
      <c r="PSN103" s="381"/>
      <c r="PSV103" s="392"/>
      <c r="PSW103" s="381"/>
      <c r="PTE103" s="392"/>
      <c r="PTF103" s="381"/>
      <c r="PTN103" s="392"/>
      <c r="PTO103" s="381"/>
      <c r="PTW103" s="392"/>
      <c r="PTX103" s="381"/>
      <c r="PUF103" s="392"/>
      <c r="PUG103" s="381"/>
      <c r="PUO103" s="392"/>
      <c r="PUP103" s="381"/>
      <c r="PUX103" s="392"/>
      <c r="PUY103" s="381"/>
      <c r="PVG103" s="392"/>
      <c r="PVH103" s="381"/>
      <c r="PVP103" s="392"/>
      <c r="PVQ103" s="381"/>
      <c r="PVY103" s="392"/>
      <c r="PVZ103" s="381"/>
      <c r="PWH103" s="392"/>
      <c r="PWI103" s="381"/>
      <c r="PWQ103" s="392"/>
      <c r="PWR103" s="381"/>
      <c r="PWZ103" s="392"/>
      <c r="PXA103" s="381"/>
      <c r="PXI103" s="392"/>
      <c r="PXJ103" s="381"/>
      <c r="PXR103" s="392"/>
      <c r="PXS103" s="381"/>
      <c r="PYA103" s="392"/>
      <c r="PYB103" s="381"/>
      <c r="PYJ103" s="392"/>
      <c r="PYK103" s="381"/>
      <c r="PYS103" s="392"/>
      <c r="PYT103" s="381"/>
      <c r="PZB103" s="392"/>
      <c r="PZC103" s="381"/>
      <c r="PZK103" s="392"/>
      <c r="PZL103" s="381"/>
      <c r="PZT103" s="392"/>
      <c r="PZU103" s="381"/>
      <c r="QAC103" s="392"/>
      <c r="QAD103" s="381"/>
      <c r="QAL103" s="392"/>
      <c r="QAM103" s="381"/>
      <c r="QAU103" s="392"/>
      <c r="QAV103" s="381"/>
      <c r="QBD103" s="392"/>
      <c r="QBE103" s="381"/>
      <c r="QBM103" s="392"/>
      <c r="QBN103" s="381"/>
      <c r="QBV103" s="392"/>
      <c r="QBW103" s="381"/>
      <c r="QCE103" s="392"/>
      <c r="QCF103" s="381"/>
      <c r="QCN103" s="392"/>
      <c r="QCO103" s="381"/>
      <c r="QCW103" s="392"/>
      <c r="QCX103" s="381"/>
      <c r="QDF103" s="392"/>
      <c r="QDG103" s="381"/>
      <c r="QDO103" s="392"/>
      <c r="QDP103" s="381"/>
      <c r="QDX103" s="392"/>
      <c r="QDY103" s="381"/>
      <c r="QEG103" s="392"/>
      <c r="QEH103" s="381"/>
      <c r="QEP103" s="392"/>
      <c r="QEQ103" s="381"/>
      <c r="QEY103" s="392"/>
      <c r="QEZ103" s="381"/>
      <c r="QFH103" s="392"/>
      <c r="QFI103" s="381"/>
      <c r="QFQ103" s="392"/>
      <c r="QFR103" s="381"/>
      <c r="QFZ103" s="392"/>
      <c r="QGA103" s="381"/>
      <c r="QGI103" s="392"/>
      <c r="QGJ103" s="381"/>
      <c r="QGR103" s="392"/>
      <c r="QGS103" s="381"/>
      <c r="QHA103" s="392"/>
      <c r="QHB103" s="381"/>
      <c r="QHJ103" s="392"/>
      <c r="QHK103" s="381"/>
      <c r="QHS103" s="392"/>
      <c r="QHT103" s="381"/>
      <c r="QIB103" s="392"/>
      <c r="QIC103" s="381"/>
      <c r="QIK103" s="392"/>
      <c r="QIL103" s="381"/>
      <c r="QIT103" s="392"/>
      <c r="QIU103" s="381"/>
      <c r="QJC103" s="392"/>
      <c r="QJD103" s="381"/>
      <c r="QJL103" s="392"/>
      <c r="QJM103" s="381"/>
      <c r="QJU103" s="392"/>
      <c r="QJV103" s="381"/>
      <c r="QKD103" s="392"/>
      <c r="QKE103" s="381"/>
      <c r="QKM103" s="392"/>
      <c r="QKN103" s="381"/>
      <c r="QKV103" s="392"/>
      <c r="QKW103" s="381"/>
      <c r="QLE103" s="392"/>
      <c r="QLF103" s="381"/>
      <c r="QLN103" s="392"/>
      <c r="QLO103" s="381"/>
      <c r="QLW103" s="392"/>
      <c r="QLX103" s="381"/>
      <c r="QMF103" s="392"/>
      <c r="QMG103" s="381"/>
      <c r="QMO103" s="392"/>
      <c r="QMP103" s="381"/>
      <c r="QMX103" s="392"/>
      <c r="QMY103" s="381"/>
      <c r="QNG103" s="392"/>
      <c r="QNH103" s="381"/>
      <c r="QNP103" s="392"/>
      <c r="QNQ103" s="381"/>
      <c r="QNY103" s="392"/>
      <c r="QNZ103" s="381"/>
      <c r="QOH103" s="392"/>
      <c r="QOI103" s="381"/>
      <c r="QOQ103" s="392"/>
      <c r="QOR103" s="381"/>
      <c r="QOZ103" s="392"/>
      <c r="QPA103" s="381"/>
      <c r="QPI103" s="392"/>
      <c r="QPJ103" s="381"/>
      <c r="QPR103" s="392"/>
      <c r="QPS103" s="381"/>
      <c r="QQA103" s="392"/>
      <c r="QQB103" s="381"/>
      <c r="QQJ103" s="392"/>
      <c r="QQK103" s="381"/>
      <c r="QQS103" s="392"/>
      <c r="QQT103" s="381"/>
      <c r="QRB103" s="392"/>
      <c r="QRC103" s="381"/>
      <c r="QRK103" s="392"/>
      <c r="QRL103" s="381"/>
      <c r="QRT103" s="392"/>
      <c r="QRU103" s="381"/>
      <c r="QSC103" s="392"/>
      <c r="QSD103" s="381"/>
      <c r="QSL103" s="392"/>
      <c r="QSM103" s="381"/>
      <c r="QSU103" s="392"/>
      <c r="QSV103" s="381"/>
      <c r="QTD103" s="392"/>
      <c r="QTE103" s="381"/>
      <c r="QTM103" s="392"/>
      <c r="QTN103" s="381"/>
      <c r="QTV103" s="392"/>
      <c r="QTW103" s="381"/>
      <c r="QUE103" s="392"/>
      <c r="QUF103" s="381"/>
      <c r="QUN103" s="392"/>
      <c r="QUO103" s="381"/>
      <c r="QUW103" s="392"/>
      <c r="QUX103" s="381"/>
      <c r="QVF103" s="392"/>
      <c r="QVG103" s="381"/>
      <c r="QVO103" s="392"/>
      <c r="QVP103" s="381"/>
      <c r="QVX103" s="392"/>
      <c r="QVY103" s="381"/>
      <c r="QWG103" s="392"/>
      <c r="QWH103" s="381"/>
      <c r="QWP103" s="392"/>
      <c r="QWQ103" s="381"/>
      <c r="QWY103" s="392"/>
      <c r="QWZ103" s="381"/>
      <c r="QXH103" s="392"/>
      <c r="QXI103" s="381"/>
      <c r="QXQ103" s="392"/>
      <c r="QXR103" s="381"/>
      <c r="QXZ103" s="392"/>
      <c r="QYA103" s="381"/>
      <c r="QYI103" s="392"/>
      <c r="QYJ103" s="381"/>
      <c r="QYR103" s="392"/>
      <c r="QYS103" s="381"/>
      <c r="QZA103" s="392"/>
      <c r="QZB103" s="381"/>
      <c r="QZJ103" s="392"/>
      <c r="QZK103" s="381"/>
      <c r="QZS103" s="392"/>
      <c r="QZT103" s="381"/>
      <c r="RAB103" s="392"/>
      <c r="RAC103" s="381"/>
      <c r="RAK103" s="392"/>
      <c r="RAL103" s="381"/>
      <c r="RAT103" s="392"/>
      <c r="RAU103" s="381"/>
      <c r="RBC103" s="392"/>
      <c r="RBD103" s="381"/>
      <c r="RBL103" s="392"/>
      <c r="RBM103" s="381"/>
      <c r="RBU103" s="392"/>
      <c r="RBV103" s="381"/>
      <c r="RCD103" s="392"/>
      <c r="RCE103" s="381"/>
      <c r="RCM103" s="392"/>
      <c r="RCN103" s="381"/>
      <c r="RCV103" s="392"/>
      <c r="RCW103" s="381"/>
      <c r="RDE103" s="392"/>
      <c r="RDF103" s="381"/>
      <c r="RDN103" s="392"/>
      <c r="RDO103" s="381"/>
      <c r="RDW103" s="392"/>
      <c r="RDX103" s="381"/>
      <c r="REF103" s="392"/>
      <c r="REG103" s="381"/>
      <c r="REO103" s="392"/>
      <c r="REP103" s="381"/>
      <c r="REX103" s="392"/>
      <c r="REY103" s="381"/>
      <c r="RFG103" s="392"/>
      <c r="RFH103" s="381"/>
      <c r="RFP103" s="392"/>
      <c r="RFQ103" s="381"/>
      <c r="RFY103" s="392"/>
      <c r="RFZ103" s="381"/>
      <c r="RGH103" s="392"/>
      <c r="RGI103" s="381"/>
      <c r="RGQ103" s="392"/>
      <c r="RGR103" s="381"/>
      <c r="RGZ103" s="392"/>
      <c r="RHA103" s="381"/>
      <c r="RHI103" s="392"/>
      <c r="RHJ103" s="381"/>
      <c r="RHR103" s="392"/>
      <c r="RHS103" s="381"/>
      <c r="RIA103" s="392"/>
      <c r="RIB103" s="381"/>
      <c r="RIJ103" s="392"/>
      <c r="RIK103" s="381"/>
      <c r="RIS103" s="392"/>
      <c r="RIT103" s="381"/>
      <c r="RJB103" s="392"/>
      <c r="RJC103" s="381"/>
      <c r="RJK103" s="392"/>
      <c r="RJL103" s="381"/>
      <c r="RJT103" s="392"/>
      <c r="RJU103" s="381"/>
      <c r="RKC103" s="392"/>
      <c r="RKD103" s="381"/>
      <c r="RKL103" s="392"/>
      <c r="RKM103" s="381"/>
      <c r="RKU103" s="392"/>
      <c r="RKV103" s="381"/>
      <c r="RLD103" s="392"/>
      <c r="RLE103" s="381"/>
      <c r="RLM103" s="392"/>
      <c r="RLN103" s="381"/>
      <c r="RLV103" s="392"/>
      <c r="RLW103" s="381"/>
      <c r="RME103" s="392"/>
      <c r="RMF103" s="381"/>
      <c r="RMN103" s="392"/>
      <c r="RMO103" s="381"/>
      <c r="RMW103" s="392"/>
      <c r="RMX103" s="381"/>
      <c r="RNF103" s="392"/>
      <c r="RNG103" s="381"/>
      <c r="RNO103" s="392"/>
      <c r="RNP103" s="381"/>
      <c r="RNX103" s="392"/>
      <c r="RNY103" s="381"/>
      <c r="ROG103" s="392"/>
      <c r="ROH103" s="381"/>
      <c r="ROP103" s="392"/>
      <c r="ROQ103" s="381"/>
      <c r="ROY103" s="392"/>
      <c r="ROZ103" s="381"/>
      <c r="RPH103" s="392"/>
      <c r="RPI103" s="381"/>
      <c r="RPQ103" s="392"/>
      <c r="RPR103" s="381"/>
      <c r="RPZ103" s="392"/>
      <c r="RQA103" s="381"/>
      <c r="RQI103" s="392"/>
      <c r="RQJ103" s="381"/>
      <c r="RQR103" s="392"/>
      <c r="RQS103" s="381"/>
      <c r="RRA103" s="392"/>
      <c r="RRB103" s="381"/>
      <c r="RRJ103" s="392"/>
      <c r="RRK103" s="381"/>
      <c r="RRS103" s="392"/>
      <c r="RRT103" s="381"/>
      <c r="RSB103" s="392"/>
      <c r="RSC103" s="381"/>
      <c r="RSK103" s="392"/>
      <c r="RSL103" s="381"/>
      <c r="RST103" s="392"/>
      <c r="RSU103" s="381"/>
      <c r="RTC103" s="392"/>
      <c r="RTD103" s="381"/>
      <c r="RTL103" s="392"/>
      <c r="RTM103" s="381"/>
      <c r="RTU103" s="392"/>
      <c r="RTV103" s="381"/>
      <c r="RUD103" s="392"/>
      <c r="RUE103" s="381"/>
      <c r="RUM103" s="392"/>
      <c r="RUN103" s="381"/>
      <c r="RUV103" s="392"/>
      <c r="RUW103" s="381"/>
      <c r="RVE103" s="392"/>
      <c r="RVF103" s="381"/>
      <c r="RVN103" s="392"/>
      <c r="RVO103" s="381"/>
      <c r="RVW103" s="392"/>
      <c r="RVX103" s="381"/>
      <c r="RWF103" s="392"/>
      <c r="RWG103" s="381"/>
      <c r="RWO103" s="392"/>
      <c r="RWP103" s="381"/>
      <c r="RWX103" s="392"/>
      <c r="RWY103" s="381"/>
      <c r="RXG103" s="392"/>
      <c r="RXH103" s="381"/>
      <c r="RXP103" s="392"/>
      <c r="RXQ103" s="381"/>
      <c r="RXY103" s="392"/>
      <c r="RXZ103" s="381"/>
      <c r="RYH103" s="392"/>
      <c r="RYI103" s="381"/>
      <c r="RYQ103" s="392"/>
      <c r="RYR103" s="381"/>
      <c r="RYZ103" s="392"/>
      <c r="RZA103" s="381"/>
      <c r="RZI103" s="392"/>
      <c r="RZJ103" s="381"/>
      <c r="RZR103" s="392"/>
      <c r="RZS103" s="381"/>
      <c r="SAA103" s="392"/>
      <c r="SAB103" s="381"/>
      <c r="SAJ103" s="392"/>
      <c r="SAK103" s="381"/>
      <c r="SAS103" s="392"/>
      <c r="SAT103" s="381"/>
      <c r="SBB103" s="392"/>
      <c r="SBC103" s="381"/>
      <c r="SBK103" s="392"/>
      <c r="SBL103" s="381"/>
      <c r="SBT103" s="392"/>
      <c r="SBU103" s="381"/>
      <c r="SCC103" s="392"/>
      <c r="SCD103" s="381"/>
      <c r="SCL103" s="392"/>
      <c r="SCM103" s="381"/>
      <c r="SCU103" s="392"/>
      <c r="SCV103" s="381"/>
      <c r="SDD103" s="392"/>
      <c r="SDE103" s="381"/>
      <c r="SDM103" s="392"/>
      <c r="SDN103" s="381"/>
      <c r="SDV103" s="392"/>
      <c r="SDW103" s="381"/>
      <c r="SEE103" s="392"/>
      <c r="SEF103" s="381"/>
      <c r="SEN103" s="392"/>
      <c r="SEO103" s="381"/>
      <c r="SEW103" s="392"/>
      <c r="SEX103" s="381"/>
      <c r="SFF103" s="392"/>
      <c r="SFG103" s="381"/>
      <c r="SFO103" s="392"/>
      <c r="SFP103" s="381"/>
      <c r="SFX103" s="392"/>
      <c r="SFY103" s="381"/>
      <c r="SGG103" s="392"/>
      <c r="SGH103" s="381"/>
      <c r="SGP103" s="392"/>
      <c r="SGQ103" s="381"/>
      <c r="SGY103" s="392"/>
      <c r="SGZ103" s="381"/>
      <c r="SHH103" s="392"/>
      <c r="SHI103" s="381"/>
      <c r="SHQ103" s="392"/>
      <c r="SHR103" s="381"/>
      <c r="SHZ103" s="392"/>
      <c r="SIA103" s="381"/>
      <c r="SII103" s="392"/>
      <c r="SIJ103" s="381"/>
      <c r="SIR103" s="392"/>
      <c r="SIS103" s="381"/>
      <c r="SJA103" s="392"/>
      <c r="SJB103" s="381"/>
      <c r="SJJ103" s="392"/>
      <c r="SJK103" s="381"/>
      <c r="SJS103" s="392"/>
      <c r="SJT103" s="381"/>
      <c r="SKB103" s="392"/>
      <c r="SKC103" s="381"/>
      <c r="SKK103" s="392"/>
      <c r="SKL103" s="381"/>
      <c r="SKT103" s="392"/>
      <c r="SKU103" s="381"/>
      <c r="SLC103" s="392"/>
      <c r="SLD103" s="381"/>
      <c r="SLL103" s="392"/>
      <c r="SLM103" s="381"/>
      <c r="SLU103" s="392"/>
      <c r="SLV103" s="381"/>
      <c r="SMD103" s="392"/>
      <c r="SME103" s="381"/>
      <c r="SMM103" s="392"/>
      <c r="SMN103" s="381"/>
      <c r="SMV103" s="392"/>
      <c r="SMW103" s="381"/>
      <c r="SNE103" s="392"/>
      <c r="SNF103" s="381"/>
      <c r="SNN103" s="392"/>
      <c r="SNO103" s="381"/>
      <c r="SNW103" s="392"/>
      <c r="SNX103" s="381"/>
      <c r="SOF103" s="392"/>
      <c r="SOG103" s="381"/>
      <c r="SOO103" s="392"/>
      <c r="SOP103" s="381"/>
      <c r="SOX103" s="392"/>
      <c r="SOY103" s="381"/>
      <c r="SPG103" s="392"/>
      <c r="SPH103" s="381"/>
      <c r="SPP103" s="392"/>
      <c r="SPQ103" s="381"/>
      <c r="SPY103" s="392"/>
      <c r="SPZ103" s="381"/>
      <c r="SQH103" s="392"/>
      <c r="SQI103" s="381"/>
      <c r="SQQ103" s="392"/>
      <c r="SQR103" s="381"/>
      <c r="SQZ103" s="392"/>
      <c r="SRA103" s="381"/>
      <c r="SRI103" s="392"/>
      <c r="SRJ103" s="381"/>
      <c r="SRR103" s="392"/>
      <c r="SRS103" s="381"/>
      <c r="SSA103" s="392"/>
      <c r="SSB103" s="381"/>
      <c r="SSJ103" s="392"/>
      <c r="SSK103" s="381"/>
      <c r="SSS103" s="392"/>
      <c r="SST103" s="381"/>
      <c r="STB103" s="392"/>
      <c r="STC103" s="381"/>
      <c r="STK103" s="392"/>
      <c r="STL103" s="381"/>
      <c r="STT103" s="392"/>
      <c r="STU103" s="381"/>
      <c r="SUC103" s="392"/>
      <c r="SUD103" s="381"/>
      <c r="SUL103" s="392"/>
      <c r="SUM103" s="381"/>
      <c r="SUU103" s="392"/>
      <c r="SUV103" s="381"/>
      <c r="SVD103" s="392"/>
      <c r="SVE103" s="381"/>
      <c r="SVM103" s="392"/>
      <c r="SVN103" s="381"/>
      <c r="SVV103" s="392"/>
      <c r="SVW103" s="381"/>
      <c r="SWE103" s="392"/>
      <c r="SWF103" s="381"/>
      <c r="SWN103" s="392"/>
      <c r="SWO103" s="381"/>
      <c r="SWW103" s="392"/>
      <c r="SWX103" s="381"/>
      <c r="SXF103" s="392"/>
      <c r="SXG103" s="381"/>
      <c r="SXO103" s="392"/>
      <c r="SXP103" s="381"/>
      <c r="SXX103" s="392"/>
      <c r="SXY103" s="381"/>
      <c r="SYG103" s="392"/>
      <c r="SYH103" s="381"/>
      <c r="SYP103" s="392"/>
      <c r="SYQ103" s="381"/>
      <c r="SYY103" s="392"/>
      <c r="SYZ103" s="381"/>
      <c r="SZH103" s="392"/>
      <c r="SZI103" s="381"/>
      <c r="SZQ103" s="392"/>
      <c r="SZR103" s="381"/>
      <c r="SZZ103" s="392"/>
      <c r="TAA103" s="381"/>
      <c r="TAI103" s="392"/>
      <c r="TAJ103" s="381"/>
      <c r="TAR103" s="392"/>
      <c r="TAS103" s="381"/>
      <c r="TBA103" s="392"/>
      <c r="TBB103" s="381"/>
      <c r="TBJ103" s="392"/>
      <c r="TBK103" s="381"/>
      <c r="TBS103" s="392"/>
      <c r="TBT103" s="381"/>
      <c r="TCB103" s="392"/>
      <c r="TCC103" s="381"/>
      <c r="TCK103" s="392"/>
      <c r="TCL103" s="381"/>
      <c r="TCT103" s="392"/>
      <c r="TCU103" s="381"/>
      <c r="TDC103" s="392"/>
      <c r="TDD103" s="381"/>
      <c r="TDL103" s="392"/>
      <c r="TDM103" s="381"/>
      <c r="TDU103" s="392"/>
      <c r="TDV103" s="381"/>
      <c r="TED103" s="392"/>
      <c r="TEE103" s="381"/>
      <c r="TEM103" s="392"/>
      <c r="TEN103" s="381"/>
      <c r="TEV103" s="392"/>
      <c r="TEW103" s="381"/>
      <c r="TFE103" s="392"/>
      <c r="TFF103" s="381"/>
      <c r="TFN103" s="392"/>
      <c r="TFO103" s="381"/>
      <c r="TFW103" s="392"/>
      <c r="TFX103" s="381"/>
      <c r="TGF103" s="392"/>
      <c r="TGG103" s="381"/>
      <c r="TGO103" s="392"/>
      <c r="TGP103" s="381"/>
      <c r="TGX103" s="392"/>
      <c r="TGY103" s="381"/>
      <c r="THG103" s="392"/>
      <c r="THH103" s="381"/>
      <c r="THP103" s="392"/>
      <c r="THQ103" s="381"/>
      <c r="THY103" s="392"/>
      <c r="THZ103" s="381"/>
      <c r="TIH103" s="392"/>
      <c r="TII103" s="381"/>
      <c r="TIQ103" s="392"/>
      <c r="TIR103" s="381"/>
      <c r="TIZ103" s="392"/>
      <c r="TJA103" s="381"/>
      <c r="TJI103" s="392"/>
      <c r="TJJ103" s="381"/>
      <c r="TJR103" s="392"/>
      <c r="TJS103" s="381"/>
      <c r="TKA103" s="392"/>
      <c r="TKB103" s="381"/>
      <c r="TKJ103" s="392"/>
      <c r="TKK103" s="381"/>
      <c r="TKS103" s="392"/>
      <c r="TKT103" s="381"/>
      <c r="TLB103" s="392"/>
      <c r="TLC103" s="381"/>
      <c r="TLK103" s="392"/>
      <c r="TLL103" s="381"/>
      <c r="TLT103" s="392"/>
      <c r="TLU103" s="381"/>
      <c r="TMC103" s="392"/>
      <c r="TMD103" s="381"/>
      <c r="TML103" s="392"/>
      <c r="TMM103" s="381"/>
      <c r="TMU103" s="392"/>
      <c r="TMV103" s="381"/>
      <c r="TND103" s="392"/>
      <c r="TNE103" s="381"/>
      <c r="TNM103" s="392"/>
      <c r="TNN103" s="381"/>
      <c r="TNV103" s="392"/>
      <c r="TNW103" s="381"/>
      <c r="TOE103" s="392"/>
      <c r="TOF103" s="381"/>
      <c r="TON103" s="392"/>
      <c r="TOO103" s="381"/>
      <c r="TOW103" s="392"/>
      <c r="TOX103" s="381"/>
      <c r="TPF103" s="392"/>
      <c r="TPG103" s="381"/>
      <c r="TPO103" s="392"/>
      <c r="TPP103" s="381"/>
      <c r="TPX103" s="392"/>
      <c r="TPY103" s="381"/>
      <c r="TQG103" s="392"/>
      <c r="TQH103" s="381"/>
      <c r="TQP103" s="392"/>
      <c r="TQQ103" s="381"/>
      <c r="TQY103" s="392"/>
      <c r="TQZ103" s="381"/>
      <c r="TRH103" s="392"/>
      <c r="TRI103" s="381"/>
      <c r="TRQ103" s="392"/>
      <c r="TRR103" s="381"/>
      <c r="TRZ103" s="392"/>
      <c r="TSA103" s="381"/>
      <c r="TSI103" s="392"/>
      <c r="TSJ103" s="381"/>
      <c r="TSR103" s="392"/>
      <c r="TSS103" s="381"/>
      <c r="TTA103" s="392"/>
      <c r="TTB103" s="381"/>
      <c r="TTJ103" s="392"/>
      <c r="TTK103" s="381"/>
      <c r="TTS103" s="392"/>
      <c r="TTT103" s="381"/>
      <c r="TUB103" s="392"/>
      <c r="TUC103" s="381"/>
      <c r="TUK103" s="392"/>
      <c r="TUL103" s="381"/>
      <c r="TUT103" s="392"/>
      <c r="TUU103" s="381"/>
      <c r="TVC103" s="392"/>
      <c r="TVD103" s="381"/>
      <c r="TVL103" s="392"/>
      <c r="TVM103" s="381"/>
      <c r="TVU103" s="392"/>
      <c r="TVV103" s="381"/>
      <c r="TWD103" s="392"/>
      <c r="TWE103" s="381"/>
      <c r="TWM103" s="392"/>
      <c r="TWN103" s="381"/>
      <c r="TWV103" s="392"/>
      <c r="TWW103" s="381"/>
      <c r="TXE103" s="392"/>
      <c r="TXF103" s="381"/>
      <c r="TXN103" s="392"/>
      <c r="TXO103" s="381"/>
      <c r="TXW103" s="392"/>
      <c r="TXX103" s="381"/>
      <c r="TYF103" s="392"/>
      <c r="TYG103" s="381"/>
      <c r="TYO103" s="392"/>
      <c r="TYP103" s="381"/>
      <c r="TYX103" s="392"/>
      <c r="TYY103" s="381"/>
      <c r="TZG103" s="392"/>
      <c r="TZH103" s="381"/>
      <c r="TZP103" s="392"/>
      <c r="TZQ103" s="381"/>
      <c r="TZY103" s="392"/>
      <c r="TZZ103" s="381"/>
      <c r="UAH103" s="392"/>
      <c r="UAI103" s="381"/>
      <c r="UAQ103" s="392"/>
      <c r="UAR103" s="381"/>
      <c r="UAZ103" s="392"/>
      <c r="UBA103" s="381"/>
      <c r="UBI103" s="392"/>
      <c r="UBJ103" s="381"/>
      <c r="UBR103" s="392"/>
      <c r="UBS103" s="381"/>
      <c r="UCA103" s="392"/>
      <c r="UCB103" s="381"/>
      <c r="UCJ103" s="392"/>
      <c r="UCK103" s="381"/>
      <c r="UCS103" s="392"/>
      <c r="UCT103" s="381"/>
      <c r="UDB103" s="392"/>
      <c r="UDC103" s="381"/>
      <c r="UDK103" s="392"/>
      <c r="UDL103" s="381"/>
      <c r="UDT103" s="392"/>
      <c r="UDU103" s="381"/>
      <c r="UEC103" s="392"/>
      <c r="UED103" s="381"/>
      <c r="UEL103" s="392"/>
      <c r="UEM103" s="381"/>
      <c r="UEU103" s="392"/>
      <c r="UEV103" s="381"/>
      <c r="UFD103" s="392"/>
      <c r="UFE103" s="381"/>
      <c r="UFM103" s="392"/>
      <c r="UFN103" s="381"/>
      <c r="UFV103" s="392"/>
      <c r="UFW103" s="381"/>
      <c r="UGE103" s="392"/>
      <c r="UGF103" s="381"/>
      <c r="UGN103" s="392"/>
      <c r="UGO103" s="381"/>
      <c r="UGW103" s="392"/>
      <c r="UGX103" s="381"/>
      <c r="UHF103" s="392"/>
      <c r="UHG103" s="381"/>
      <c r="UHO103" s="392"/>
      <c r="UHP103" s="381"/>
      <c r="UHX103" s="392"/>
      <c r="UHY103" s="381"/>
      <c r="UIG103" s="392"/>
      <c r="UIH103" s="381"/>
      <c r="UIP103" s="392"/>
      <c r="UIQ103" s="381"/>
      <c r="UIY103" s="392"/>
      <c r="UIZ103" s="381"/>
      <c r="UJH103" s="392"/>
      <c r="UJI103" s="381"/>
      <c r="UJQ103" s="392"/>
      <c r="UJR103" s="381"/>
      <c r="UJZ103" s="392"/>
      <c r="UKA103" s="381"/>
      <c r="UKI103" s="392"/>
      <c r="UKJ103" s="381"/>
      <c r="UKR103" s="392"/>
      <c r="UKS103" s="381"/>
      <c r="ULA103" s="392"/>
      <c r="ULB103" s="381"/>
      <c r="ULJ103" s="392"/>
      <c r="ULK103" s="381"/>
      <c r="ULS103" s="392"/>
      <c r="ULT103" s="381"/>
      <c r="UMB103" s="392"/>
      <c r="UMC103" s="381"/>
      <c r="UMK103" s="392"/>
      <c r="UML103" s="381"/>
      <c r="UMT103" s="392"/>
      <c r="UMU103" s="381"/>
      <c r="UNC103" s="392"/>
      <c r="UND103" s="381"/>
      <c r="UNL103" s="392"/>
      <c r="UNM103" s="381"/>
      <c r="UNU103" s="392"/>
      <c r="UNV103" s="381"/>
      <c r="UOD103" s="392"/>
      <c r="UOE103" s="381"/>
      <c r="UOM103" s="392"/>
      <c r="UON103" s="381"/>
      <c r="UOV103" s="392"/>
      <c r="UOW103" s="381"/>
      <c r="UPE103" s="392"/>
      <c r="UPF103" s="381"/>
      <c r="UPN103" s="392"/>
      <c r="UPO103" s="381"/>
      <c r="UPW103" s="392"/>
      <c r="UPX103" s="381"/>
      <c r="UQF103" s="392"/>
      <c r="UQG103" s="381"/>
      <c r="UQO103" s="392"/>
      <c r="UQP103" s="381"/>
      <c r="UQX103" s="392"/>
      <c r="UQY103" s="381"/>
      <c r="URG103" s="392"/>
      <c r="URH103" s="381"/>
      <c r="URP103" s="392"/>
      <c r="URQ103" s="381"/>
      <c r="URY103" s="392"/>
      <c r="URZ103" s="381"/>
      <c r="USH103" s="392"/>
      <c r="USI103" s="381"/>
      <c r="USQ103" s="392"/>
      <c r="USR103" s="381"/>
      <c r="USZ103" s="392"/>
      <c r="UTA103" s="381"/>
      <c r="UTI103" s="392"/>
      <c r="UTJ103" s="381"/>
      <c r="UTR103" s="392"/>
      <c r="UTS103" s="381"/>
      <c r="UUA103" s="392"/>
      <c r="UUB103" s="381"/>
      <c r="UUJ103" s="392"/>
      <c r="UUK103" s="381"/>
      <c r="UUS103" s="392"/>
      <c r="UUT103" s="381"/>
      <c r="UVB103" s="392"/>
      <c r="UVC103" s="381"/>
      <c r="UVK103" s="392"/>
      <c r="UVL103" s="381"/>
      <c r="UVT103" s="392"/>
      <c r="UVU103" s="381"/>
      <c r="UWC103" s="392"/>
      <c r="UWD103" s="381"/>
      <c r="UWL103" s="392"/>
      <c r="UWM103" s="381"/>
      <c r="UWU103" s="392"/>
      <c r="UWV103" s="381"/>
      <c r="UXD103" s="392"/>
      <c r="UXE103" s="381"/>
      <c r="UXM103" s="392"/>
      <c r="UXN103" s="381"/>
      <c r="UXV103" s="392"/>
      <c r="UXW103" s="381"/>
      <c r="UYE103" s="392"/>
      <c r="UYF103" s="381"/>
      <c r="UYN103" s="392"/>
      <c r="UYO103" s="381"/>
      <c r="UYW103" s="392"/>
      <c r="UYX103" s="381"/>
      <c r="UZF103" s="392"/>
      <c r="UZG103" s="381"/>
      <c r="UZO103" s="392"/>
      <c r="UZP103" s="381"/>
      <c r="UZX103" s="392"/>
      <c r="UZY103" s="381"/>
      <c r="VAG103" s="392"/>
      <c r="VAH103" s="381"/>
      <c r="VAP103" s="392"/>
      <c r="VAQ103" s="381"/>
      <c r="VAY103" s="392"/>
      <c r="VAZ103" s="381"/>
      <c r="VBH103" s="392"/>
      <c r="VBI103" s="381"/>
      <c r="VBQ103" s="392"/>
      <c r="VBR103" s="381"/>
      <c r="VBZ103" s="392"/>
      <c r="VCA103" s="381"/>
      <c r="VCI103" s="392"/>
      <c r="VCJ103" s="381"/>
      <c r="VCR103" s="392"/>
      <c r="VCS103" s="381"/>
      <c r="VDA103" s="392"/>
      <c r="VDB103" s="381"/>
      <c r="VDJ103" s="392"/>
      <c r="VDK103" s="381"/>
      <c r="VDS103" s="392"/>
      <c r="VDT103" s="381"/>
      <c r="VEB103" s="392"/>
      <c r="VEC103" s="381"/>
      <c r="VEK103" s="392"/>
      <c r="VEL103" s="381"/>
      <c r="VET103" s="392"/>
      <c r="VEU103" s="381"/>
      <c r="VFC103" s="392"/>
      <c r="VFD103" s="381"/>
      <c r="VFL103" s="392"/>
      <c r="VFM103" s="381"/>
      <c r="VFU103" s="392"/>
      <c r="VFV103" s="381"/>
      <c r="VGD103" s="392"/>
      <c r="VGE103" s="381"/>
      <c r="VGM103" s="392"/>
      <c r="VGN103" s="381"/>
      <c r="VGV103" s="392"/>
      <c r="VGW103" s="381"/>
      <c r="VHE103" s="392"/>
      <c r="VHF103" s="381"/>
      <c r="VHN103" s="392"/>
      <c r="VHO103" s="381"/>
      <c r="VHW103" s="392"/>
      <c r="VHX103" s="381"/>
      <c r="VIF103" s="392"/>
      <c r="VIG103" s="381"/>
      <c r="VIO103" s="392"/>
      <c r="VIP103" s="381"/>
      <c r="VIX103" s="392"/>
      <c r="VIY103" s="381"/>
      <c r="VJG103" s="392"/>
      <c r="VJH103" s="381"/>
      <c r="VJP103" s="392"/>
      <c r="VJQ103" s="381"/>
      <c r="VJY103" s="392"/>
      <c r="VJZ103" s="381"/>
      <c r="VKH103" s="392"/>
      <c r="VKI103" s="381"/>
      <c r="VKQ103" s="392"/>
      <c r="VKR103" s="381"/>
      <c r="VKZ103" s="392"/>
      <c r="VLA103" s="381"/>
      <c r="VLI103" s="392"/>
      <c r="VLJ103" s="381"/>
      <c r="VLR103" s="392"/>
      <c r="VLS103" s="381"/>
      <c r="VMA103" s="392"/>
      <c r="VMB103" s="381"/>
      <c r="VMJ103" s="392"/>
      <c r="VMK103" s="381"/>
      <c r="VMS103" s="392"/>
      <c r="VMT103" s="381"/>
      <c r="VNB103" s="392"/>
      <c r="VNC103" s="381"/>
      <c r="VNK103" s="392"/>
      <c r="VNL103" s="381"/>
      <c r="VNT103" s="392"/>
      <c r="VNU103" s="381"/>
      <c r="VOC103" s="392"/>
      <c r="VOD103" s="381"/>
      <c r="VOL103" s="392"/>
      <c r="VOM103" s="381"/>
      <c r="VOU103" s="392"/>
      <c r="VOV103" s="381"/>
      <c r="VPD103" s="392"/>
      <c r="VPE103" s="381"/>
      <c r="VPM103" s="392"/>
      <c r="VPN103" s="381"/>
      <c r="VPV103" s="392"/>
      <c r="VPW103" s="381"/>
      <c r="VQE103" s="392"/>
      <c r="VQF103" s="381"/>
      <c r="VQN103" s="392"/>
      <c r="VQO103" s="381"/>
      <c r="VQW103" s="392"/>
      <c r="VQX103" s="381"/>
      <c r="VRF103" s="392"/>
      <c r="VRG103" s="381"/>
      <c r="VRO103" s="392"/>
      <c r="VRP103" s="381"/>
      <c r="VRX103" s="392"/>
      <c r="VRY103" s="381"/>
      <c r="VSG103" s="392"/>
      <c r="VSH103" s="381"/>
      <c r="VSP103" s="392"/>
      <c r="VSQ103" s="381"/>
      <c r="VSY103" s="392"/>
      <c r="VSZ103" s="381"/>
      <c r="VTH103" s="392"/>
      <c r="VTI103" s="381"/>
      <c r="VTQ103" s="392"/>
      <c r="VTR103" s="381"/>
      <c r="VTZ103" s="392"/>
      <c r="VUA103" s="381"/>
      <c r="VUI103" s="392"/>
      <c r="VUJ103" s="381"/>
      <c r="VUR103" s="392"/>
      <c r="VUS103" s="381"/>
      <c r="VVA103" s="392"/>
      <c r="VVB103" s="381"/>
      <c r="VVJ103" s="392"/>
      <c r="VVK103" s="381"/>
      <c r="VVS103" s="392"/>
      <c r="VVT103" s="381"/>
      <c r="VWB103" s="392"/>
      <c r="VWC103" s="381"/>
      <c r="VWK103" s="392"/>
      <c r="VWL103" s="381"/>
      <c r="VWT103" s="392"/>
      <c r="VWU103" s="381"/>
      <c r="VXC103" s="392"/>
      <c r="VXD103" s="381"/>
      <c r="VXL103" s="392"/>
      <c r="VXM103" s="381"/>
      <c r="VXU103" s="392"/>
      <c r="VXV103" s="381"/>
      <c r="VYD103" s="392"/>
      <c r="VYE103" s="381"/>
      <c r="VYM103" s="392"/>
      <c r="VYN103" s="381"/>
      <c r="VYV103" s="392"/>
      <c r="VYW103" s="381"/>
      <c r="VZE103" s="392"/>
      <c r="VZF103" s="381"/>
      <c r="VZN103" s="392"/>
      <c r="VZO103" s="381"/>
      <c r="VZW103" s="392"/>
      <c r="VZX103" s="381"/>
      <c r="WAF103" s="392"/>
      <c r="WAG103" s="381"/>
      <c r="WAO103" s="392"/>
      <c r="WAP103" s="381"/>
      <c r="WAX103" s="392"/>
      <c r="WAY103" s="381"/>
      <c r="WBG103" s="392"/>
      <c r="WBH103" s="381"/>
      <c r="WBP103" s="392"/>
      <c r="WBQ103" s="381"/>
      <c r="WBY103" s="392"/>
      <c r="WBZ103" s="381"/>
      <c r="WCH103" s="392"/>
      <c r="WCI103" s="381"/>
      <c r="WCQ103" s="392"/>
      <c r="WCR103" s="381"/>
      <c r="WCZ103" s="392"/>
      <c r="WDA103" s="381"/>
      <c r="WDI103" s="392"/>
      <c r="WDJ103" s="381"/>
      <c r="WDR103" s="392"/>
      <c r="WDS103" s="381"/>
      <c r="WEA103" s="392"/>
      <c r="WEB103" s="381"/>
      <c r="WEJ103" s="392"/>
      <c r="WEK103" s="381"/>
      <c r="WES103" s="392"/>
      <c r="WET103" s="381"/>
      <c r="WFB103" s="392"/>
      <c r="WFC103" s="381"/>
      <c r="WFK103" s="392"/>
      <c r="WFL103" s="381"/>
      <c r="WFT103" s="392"/>
      <c r="WFU103" s="381"/>
      <c r="WGC103" s="392"/>
      <c r="WGD103" s="381"/>
      <c r="WGL103" s="392"/>
      <c r="WGM103" s="381"/>
      <c r="WGU103" s="392"/>
      <c r="WGV103" s="381"/>
      <c r="WHD103" s="392"/>
      <c r="WHE103" s="381"/>
      <c r="WHM103" s="392"/>
      <c r="WHN103" s="381"/>
      <c r="WHV103" s="392"/>
      <c r="WHW103" s="381"/>
      <c r="WIE103" s="392"/>
      <c r="WIF103" s="381"/>
      <c r="WIN103" s="392"/>
      <c r="WIO103" s="381"/>
      <c r="WIW103" s="392"/>
      <c r="WIX103" s="381"/>
      <c r="WJF103" s="392"/>
      <c r="WJG103" s="381"/>
      <c r="WJO103" s="392"/>
      <c r="WJP103" s="381"/>
      <c r="WJX103" s="392"/>
      <c r="WJY103" s="381"/>
      <c r="WKG103" s="392"/>
      <c r="WKH103" s="381"/>
      <c r="WKP103" s="392"/>
      <c r="WKQ103" s="381"/>
      <c r="WKY103" s="392"/>
      <c r="WKZ103" s="381"/>
      <c r="WLH103" s="392"/>
      <c r="WLI103" s="381"/>
      <c r="WLQ103" s="392"/>
      <c r="WLR103" s="381"/>
      <c r="WLZ103" s="392"/>
      <c r="WMA103" s="381"/>
      <c r="WMI103" s="392"/>
      <c r="WMJ103" s="381"/>
      <c r="WMR103" s="392"/>
      <c r="WMS103" s="381"/>
      <c r="WNA103" s="392"/>
      <c r="WNB103" s="381"/>
      <c r="WNJ103" s="392"/>
      <c r="WNK103" s="381"/>
      <c r="WNS103" s="392"/>
      <c r="WNT103" s="381"/>
      <c r="WOB103" s="392"/>
      <c r="WOC103" s="381"/>
      <c r="WOK103" s="392"/>
      <c r="WOL103" s="381"/>
      <c r="WOT103" s="392"/>
      <c r="WOU103" s="381"/>
      <c r="WPC103" s="392"/>
      <c r="WPD103" s="381"/>
      <c r="WPL103" s="392"/>
      <c r="WPM103" s="381"/>
      <c r="WPU103" s="392"/>
      <c r="WPV103" s="381"/>
      <c r="WQD103" s="392"/>
      <c r="WQE103" s="381"/>
      <c r="WQM103" s="392"/>
      <c r="WQN103" s="381"/>
      <c r="WQV103" s="392"/>
      <c r="WQW103" s="381"/>
      <c r="WRE103" s="392"/>
      <c r="WRF103" s="381"/>
      <c r="WRN103" s="392"/>
      <c r="WRO103" s="381"/>
      <c r="WRW103" s="392"/>
      <c r="WRX103" s="381"/>
      <c r="WSF103" s="392"/>
      <c r="WSG103" s="381"/>
      <c r="WSO103" s="392"/>
      <c r="WSP103" s="381"/>
      <c r="WSX103" s="392"/>
      <c r="WSY103" s="381"/>
      <c r="WTG103" s="392"/>
      <c r="WTH103" s="381"/>
      <c r="WTP103" s="392"/>
      <c r="WTQ103" s="381"/>
      <c r="WTY103" s="392"/>
      <c r="WTZ103" s="381"/>
      <c r="WUH103" s="392"/>
      <c r="WUI103" s="381"/>
      <c r="WUQ103" s="392"/>
      <c r="WUR103" s="381"/>
      <c r="WUZ103" s="392"/>
      <c r="WVA103" s="381"/>
      <c r="WVI103" s="392"/>
      <c r="WVJ103" s="381"/>
      <c r="WVR103" s="392"/>
      <c r="WVS103" s="381"/>
      <c r="WWA103" s="392"/>
      <c r="WWB103" s="381"/>
      <c r="WWJ103" s="392"/>
      <c r="WWK103" s="381"/>
      <c r="WWS103" s="392"/>
      <c r="WWT103" s="381"/>
      <c r="WXB103" s="392"/>
      <c r="WXC103" s="381"/>
      <c r="WXK103" s="392"/>
      <c r="WXL103" s="381"/>
      <c r="WXT103" s="392"/>
      <c r="WXU103" s="381"/>
      <c r="WYC103" s="392"/>
      <c r="WYD103" s="381"/>
      <c r="WYL103" s="392"/>
      <c r="WYM103" s="381"/>
      <c r="WYU103" s="392"/>
      <c r="WYV103" s="381"/>
      <c r="WZD103" s="392"/>
      <c r="WZE103" s="381"/>
      <c r="WZM103" s="392"/>
      <c r="WZN103" s="381"/>
      <c r="WZV103" s="392"/>
      <c r="WZW103" s="381"/>
      <c r="XAE103" s="392"/>
      <c r="XAF103" s="381"/>
      <c r="XAN103" s="392"/>
      <c r="XAO103" s="381"/>
      <c r="XAW103" s="392"/>
      <c r="XAX103" s="381"/>
      <c r="XBF103" s="392"/>
      <c r="XBG103" s="381"/>
      <c r="XBO103" s="392"/>
      <c r="XBP103" s="381"/>
      <c r="XBX103" s="392"/>
      <c r="XBY103" s="381"/>
      <c r="XCG103" s="392"/>
      <c r="XCH103" s="381"/>
      <c r="XCP103" s="392"/>
      <c r="XCQ103" s="381"/>
      <c r="XCY103" s="392"/>
      <c r="XCZ103" s="381"/>
      <c r="XDH103" s="392"/>
      <c r="XDI103" s="381"/>
      <c r="XDQ103" s="392"/>
      <c r="XDR103" s="381"/>
      <c r="XDZ103" s="392"/>
      <c r="XEA103" s="381"/>
      <c r="XEI103" s="392"/>
      <c r="XEJ103" s="381"/>
      <c r="XER103" s="392"/>
      <c r="XES103" s="381"/>
      <c r="XFA103" s="392"/>
      <c r="XFB103" s="381"/>
    </row>
    <row r="104" spans="1:1019 1027:2045 2053:3071 3079:5114 5122:6140 6148:7166 7174:8192 8200:9209 9217:10235 10243:11261 11269:12287 12295:14330 14338:15356 15364:16382" s="378" customFormat="1">
      <c r="A104" s="392"/>
      <c r="B104" s="381"/>
      <c r="J104" s="392"/>
      <c r="K104" s="381"/>
      <c r="S104" s="392"/>
      <c r="T104" s="381"/>
      <c r="AB104" s="392"/>
      <c r="AC104" s="381"/>
      <c r="AK104" s="392"/>
      <c r="AL104" s="381"/>
      <c r="AT104" s="392"/>
      <c r="AU104" s="381"/>
      <c r="BC104" s="392"/>
      <c r="BD104" s="381"/>
      <c r="BL104" s="392"/>
      <c r="BM104" s="381"/>
      <c r="BU104" s="392"/>
      <c r="BV104" s="381"/>
      <c r="CD104" s="392"/>
      <c r="CE104" s="381"/>
      <c r="CM104" s="392"/>
      <c r="CN104" s="381"/>
      <c r="CV104" s="392"/>
      <c r="CW104" s="381"/>
      <c r="DE104" s="392"/>
      <c r="DF104" s="381"/>
      <c r="DN104" s="392"/>
      <c r="DO104" s="381"/>
      <c r="DW104" s="392"/>
      <c r="DX104" s="381"/>
      <c r="EF104" s="392"/>
      <c r="EG104" s="381"/>
      <c r="EO104" s="392"/>
      <c r="EP104" s="381"/>
      <c r="EX104" s="392"/>
      <c r="EY104" s="381"/>
      <c r="FG104" s="392"/>
      <c r="FH104" s="381"/>
      <c r="FP104" s="392"/>
      <c r="FQ104" s="381"/>
      <c r="FY104" s="392"/>
      <c r="FZ104" s="381"/>
      <c r="GH104" s="392"/>
      <c r="GI104" s="381"/>
      <c r="GQ104" s="392"/>
      <c r="GR104" s="381"/>
      <c r="GZ104" s="392"/>
      <c r="HA104" s="381"/>
      <c r="HI104" s="392"/>
      <c r="HJ104" s="381"/>
      <c r="HR104" s="392"/>
      <c r="HS104" s="381"/>
      <c r="IA104" s="392"/>
      <c r="IB104" s="381"/>
      <c r="IJ104" s="392"/>
      <c r="IK104" s="381"/>
      <c r="IS104" s="392"/>
      <c r="IT104" s="381"/>
      <c r="JB104" s="392"/>
      <c r="JC104" s="381"/>
      <c r="JK104" s="392"/>
      <c r="JL104" s="381"/>
      <c r="JT104" s="392"/>
      <c r="JU104" s="381"/>
      <c r="KC104" s="392"/>
      <c r="KD104" s="381"/>
      <c r="KL104" s="392"/>
      <c r="KM104" s="381"/>
      <c r="KU104" s="392"/>
      <c r="KV104" s="381"/>
      <c r="LD104" s="392"/>
      <c r="LE104" s="381"/>
      <c r="LM104" s="392"/>
      <c r="LN104" s="381"/>
      <c r="LV104" s="392"/>
      <c r="LW104" s="381"/>
      <c r="ME104" s="392"/>
      <c r="MF104" s="381"/>
      <c r="MN104" s="392"/>
      <c r="MO104" s="381"/>
      <c r="MW104" s="392"/>
      <c r="MX104" s="381"/>
      <c r="NF104" s="392"/>
      <c r="NG104" s="381"/>
      <c r="NO104" s="392"/>
      <c r="NP104" s="381"/>
      <c r="NX104" s="392"/>
      <c r="NY104" s="381"/>
      <c r="OG104" s="392"/>
      <c r="OH104" s="381"/>
      <c r="OP104" s="392"/>
      <c r="OQ104" s="381"/>
      <c r="OY104" s="392"/>
      <c r="OZ104" s="381"/>
      <c r="PH104" s="392"/>
      <c r="PI104" s="381"/>
      <c r="PQ104" s="392"/>
      <c r="PR104" s="381"/>
      <c r="PZ104" s="392"/>
      <c r="QA104" s="381"/>
      <c r="QI104" s="392"/>
      <c r="QJ104" s="381"/>
      <c r="QR104" s="392"/>
      <c r="QS104" s="381"/>
      <c r="RA104" s="392"/>
      <c r="RB104" s="381"/>
      <c r="RJ104" s="392"/>
      <c r="RK104" s="381"/>
      <c r="RS104" s="392"/>
      <c r="RT104" s="381"/>
      <c r="SB104" s="392"/>
      <c r="SC104" s="381"/>
      <c r="SK104" s="392"/>
      <c r="SL104" s="381"/>
      <c r="ST104" s="392"/>
      <c r="SU104" s="381"/>
      <c r="TC104" s="392"/>
      <c r="TD104" s="381"/>
      <c r="TL104" s="392"/>
      <c r="TM104" s="381"/>
      <c r="TU104" s="392"/>
      <c r="TV104" s="381"/>
      <c r="UD104" s="392"/>
      <c r="UE104" s="381"/>
      <c r="UM104" s="392"/>
      <c r="UN104" s="381"/>
      <c r="UV104" s="392"/>
      <c r="UW104" s="381"/>
      <c r="VE104" s="392"/>
      <c r="VF104" s="381"/>
      <c r="VN104" s="392"/>
      <c r="VO104" s="381"/>
      <c r="VW104" s="392"/>
      <c r="VX104" s="381"/>
      <c r="WF104" s="392"/>
      <c r="WG104" s="381"/>
      <c r="WO104" s="392"/>
      <c r="WP104" s="381"/>
      <c r="WX104" s="392"/>
      <c r="WY104" s="381"/>
      <c r="XG104" s="392"/>
      <c r="XH104" s="381"/>
      <c r="XP104" s="392"/>
      <c r="XQ104" s="381"/>
      <c r="XY104" s="392"/>
      <c r="XZ104" s="381"/>
      <c r="YH104" s="392"/>
      <c r="YI104" s="381"/>
      <c r="YQ104" s="392"/>
      <c r="YR104" s="381"/>
      <c r="YZ104" s="392"/>
      <c r="ZA104" s="381"/>
      <c r="ZI104" s="392"/>
      <c r="ZJ104" s="381"/>
      <c r="ZR104" s="392"/>
      <c r="ZS104" s="381"/>
      <c r="AAA104" s="392"/>
      <c r="AAB104" s="381"/>
      <c r="AAJ104" s="392"/>
      <c r="AAK104" s="381"/>
      <c r="AAS104" s="392"/>
      <c r="AAT104" s="381"/>
      <c r="ABB104" s="392"/>
      <c r="ABC104" s="381"/>
      <c r="ABK104" s="392"/>
      <c r="ABL104" s="381"/>
      <c r="ABT104" s="392"/>
      <c r="ABU104" s="381"/>
      <c r="ACC104" s="392"/>
      <c r="ACD104" s="381"/>
      <c r="ACL104" s="392"/>
      <c r="ACM104" s="381"/>
      <c r="ACU104" s="392"/>
      <c r="ACV104" s="381"/>
      <c r="ADD104" s="392"/>
      <c r="ADE104" s="381"/>
      <c r="ADM104" s="392"/>
      <c r="ADN104" s="381"/>
      <c r="ADV104" s="392"/>
      <c r="ADW104" s="381"/>
      <c r="AEE104" s="392"/>
      <c r="AEF104" s="381"/>
      <c r="AEN104" s="392"/>
      <c r="AEO104" s="381"/>
      <c r="AEW104" s="392"/>
      <c r="AEX104" s="381"/>
      <c r="AFF104" s="392"/>
      <c r="AFG104" s="381"/>
      <c r="AFO104" s="392"/>
      <c r="AFP104" s="381"/>
      <c r="AFX104" s="392"/>
      <c r="AFY104" s="381"/>
      <c r="AGG104" s="392"/>
      <c r="AGH104" s="381"/>
      <c r="AGP104" s="392"/>
      <c r="AGQ104" s="381"/>
      <c r="AGY104" s="392"/>
      <c r="AGZ104" s="381"/>
      <c r="AHH104" s="392"/>
      <c r="AHI104" s="381"/>
      <c r="AHQ104" s="392"/>
      <c r="AHR104" s="381"/>
      <c r="AHZ104" s="392"/>
      <c r="AIA104" s="381"/>
      <c r="AII104" s="392"/>
      <c r="AIJ104" s="381"/>
      <c r="AIR104" s="392"/>
      <c r="AIS104" s="381"/>
      <c r="AJA104" s="392"/>
      <c r="AJB104" s="381"/>
      <c r="AJJ104" s="392"/>
      <c r="AJK104" s="381"/>
      <c r="AJS104" s="392"/>
      <c r="AJT104" s="381"/>
      <c r="AKB104" s="392"/>
      <c r="AKC104" s="381"/>
      <c r="AKK104" s="392"/>
      <c r="AKL104" s="381"/>
      <c r="AKT104" s="392"/>
      <c r="AKU104" s="381"/>
      <c r="ALC104" s="392"/>
      <c r="ALD104" s="381"/>
      <c r="ALL104" s="392"/>
      <c r="ALM104" s="381"/>
      <c r="ALU104" s="392"/>
      <c r="ALV104" s="381"/>
      <c r="AMD104" s="392"/>
      <c r="AME104" s="381"/>
      <c r="AMM104" s="392"/>
      <c r="AMN104" s="381"/>
      <c r="AMV104" s="392"/>
      <c r="AMW104" s="381"/>
      <c r="ANE104" s="392"/>
      <c r="ANF104" s="381"/>
      <c r="ANN104" s="392"/>
      <c r="ANO104" s="381"/>
      <c r="ANW104" s="392"/>
      <c r="ANX104" s="381"/>
      <c r="AOF104" s="392"/>
      <c r="AOG104" s="381"/>
      <c r="AOO104" s="392"/>
      <c r="AOP104" s="381"/>
      <c r="AOX104" s="392"/>
      <c r="AOY104" s="381"/>
      <c r="APG104" s="392"/>
      <c r="APH104" s="381"/>
      <c r="APP104" s="392"/>
      <c r="APQ104" s="381"/>
      <c r="APY104" s="392"/>
      <c r="APZ104" s="381"/>
      <c r="AQH104" s="392"/>
      <c r="AQI104" s="381"/>
      <c r="AQQ104" s="392"/>
      <c r="AQR104" s="381"/>
      <c r="AQZ104" s="392"/>
      <c r="ARA104" s="381"/>
      <c r="ARI104" s="392"/>
      <c r="ARJ104" s="381"/>
      <c r="ARR104" s="392"/>
      <c r="ARS104" s="381"/>
      <c r="ASA104" s="392"/>
      <c r="ASB104" s="381"/>
      <c r="ASJ104" s="392"/>
      <c r="ASK104" s="381"/>
      <c r="ASS104" s="392"/>
      <c r="AST104" s="381"/>
      <c r="ATB104" s="392"/>
      <c r="ATC104" s="381"/>
      <c r="ATK104" s="392"/>
      <c r="ATL104" s="381"/>
      <c r="ATT104" s="392"/>
      <c r="ATU104" s="381"/>
      <c r="AUC104" s="392"/>
      <c r="AUD104" s="381"/>
      <c r="AUL104" s="392"/>
      <c r="AUM104" s="381"/>
      <c r="AUU104" s="392"/>
      <c r="AUV104" s="381"/>
      <c r="AVD104" s="392"/>
      <c r="AVE104" s="381"/>
      <c r="AVM104" s="392"/>
      <c r="AVN104" s="381"/>
      <c r="AVV104" s="392"/>
      <c r="AVW104" s="381"/>
      <c r="AWE104" s="392"/>
      <c r="AWF104" s="381"/>
      <c r="AWN104" s="392"/>
      <c r="AWO104" s="381"/>
      <c r="AWW104" s="392"/>
      <c r="AWX104" s="381"/>
      <c r="AXF104" s="392"/>
      <c r="AXG104" s="381"/>
      <c r="AXO104" s="392"/>
      <c r="AXP104" s="381"/>
      <c r="AXX104" s="392"/>
      <c r="AXY104" s="381"/>
      <c r="AYG104" s="392"/>
      <c r="AYH104" s="381"/>
      <c r="AYP104" s="392"/>
      <c r="AYQ104" s="381"/>
      <c r="AYY104" s="392"/>
      <c r="AYZ104" s="381"/>
      <c r="AZH104" s="392"/>
      <c r="AZI104" s="381"/>
      <c r="AZQ104" s="392"/>
      <c r="AZR104" s="381"/>
      <c r="AZZ104" s="392"/>
      <c r="BAA104" s="381"/>
      <c r="BAI104" s="392"/>
      <c r="BAJ104" s="381"/>
      <c r="BAR104" s="392"/>
      <c r="BAS104" s="381"/>
      <c r="BBA104" s="392"/>
      <c r="BBB104" s="381"/>
      <c r="BBJ104" s="392"/>
      <c r="BBK104" s="381"/>
      <c r="BBS104" s="392"/>
      <c r="BBT104" s="381"/>
      <c r="BCB104" s="392"/>
      <c r="BCC104" s="381"/>
      <c r="BCK104" s="392"/>
      <c r="BCL104" s="381"/>
      <c r="BCT104" s="392"/>
      <c r="BCU104" s="381"/>
      <c r="BDC104" s="392"/>
      <c r="BDD104" s="381"/>
      <c r="BDL104" s="392"/>
      <c r="BDM104" s="381"/>
      <c r="BDU104" s="392"/>
      <c r="BDV104" s="381"/>
      <c r="BED104" s="392"/>
      <c r="BEE104" s="381"/>
      <c r="BEM104" s="392"/>
      <c r="BEN104" s="381"/>
      <c r="BEV104" s="392"/>
      <c r="BEW104" s="381"/>
      <c r="BFE104" s="392"/>
      <c r="BFF104" s="381"/>
      <c r="BFN104" s="392"/>
      <c r="BFO104" s="381"/>
      <c r="BFW104" s="392"/>
      <c r="BFX104" s="381"/>
      <c r="BGF104" s="392"/>
      <c r="BGG104" s="381"/>
      <c r="BGO104" s="392"/>
      <c r="BGP104" s="381"/>
      <c r="BGX104" s="392"/>
      <c r="BGY104" s="381"/>
      <c r="BHG104" s="392"/>
      <c r="BHH104" s="381"/>
      <c r="BHP104" s="392"/>
      <c r="BHQ104" s="381"/>
      <c r="BHY104" s="392"/>
      <c r="BHZ104" s="381"/>
      <c r="BIH104" s="392"/>
      <c r="BII104" s="381"/>
      <c r="BIQ104" s="392"/>
      <c r="BIR104" s="381"/>
      <c r="BIZ104" s="392"/>
      <c r="BJA104" s="381"/>
      <c r="BJI104" s="392"/>
      <c r="BJJ104" s="381"/>
      <c r="BJR104" s="392"/>
      <c r="BJS104" s="381"/>
      <c r="BKA104" s="392"/>
      <c r="BKB104" s="381"/>
      <c r="BKJ104" s="392"/>
      <c r="BKK104" s="381"/>
      <c r="BKS104" s="392"/>
      <c r="BKT104" s="381"/>
      <c r="BLB104" s="392"/>
      <c r="BLC104" s="381"/>
      <c r="BLK104" s="392"/>
      <c r="BLL104" s="381"/>
      <c r="BLT104" s="392"/>
      <c r="BLU104" s="381"/>
      <c r="BMC104" s="392"/>
      <c r="BMD104" s="381"/>
      <c r="BML104" s="392"/>
      <c r="BMM104" s="381"/>
      <c r="BMU104" s="392"/>
      <c r="BMV104" s="381"/>
      <c r="BND104" s="392"/>
      <c r="BNE104" s="381"/>
      <c r="BNM104" s="392"/>
      <c r="BNN104" s="381"/>
      <c r="BNV104" s="392"/>
      <c r="BNW104" s="381"/>
      <c r="BOE104" s="392"/>
      <c r="BOF104" s="381"/>
      <c r="BON104" s="392"/>
      <c r="BOO104" s="381"/>
      <c r="BOW104" s="392"/>
      <c r="BOX104" s="381"/>
      <c r="BPF104" s="392"/>
      <c r="BPG104" s="381"/>
      <c r="BPO104" s="392"/>
      <c r="BPP104" s="381"/>
      <c r="BPX104" s="392"/>
      <c r="BPY104" s="381"/>
      <c r="BQG104" s="392"/>
      <c r="BQH104" s="381"/>
      <c r="BQP104" s="392"/>
      <c r="BQQ104" s="381"/>
      <c r="BQY104" s="392"/>
      <c r="BQZ104" s="381"/>
      <c r="BRH104" s="392"/>
      <c r="BRI104" s="381"/>
      <c r="BRQ104" s="392"/>
      <c r="BRR104" s="381"/>
      <c r="BRZ104" s="392"/>
      <c r="BSA104" s="381"/>
      <c r="BSI104" s="392"/>
      <c r="BSJ104" s="381"/>
      <c r="BSR104" s="392"/>
      <c r="BSS104" s="381"/>
      <c r="BTA104" s="392"/>
      <c r="BTB104" s="381"/>
      <c r="BTJ104" s="392"/>
      <c r="BTK104" s="381"/>
      <c r="BTS104" s="392"/>
      <c r="BTT104" s="381"/>
      <c r="BUB104" s="392"/>
      <c r="BUC104" s="381"/>
      <c r="BUK104" s="392"/>
      <c r="BUL104" s="381"/>
      <c r="BUT104" s="392"/>
      <c r="BUU104" s="381"/>
      <c r="BVC104" s="392"/>
      <c r="BVD104" s="381"/>
      <c r="BVL104" s="392"/>
      <c r="BVM104" s="381"/>
      <c r="BVU104" s="392"/>
      <c r="BVV104" s="381"/>
      <c r="BWD104" s="392"/>
      <c r="BWE104" s="381"/>
      <c r="BWM104" s="392"/>
      <c r="BWN104" s="381"/>
      <c r="BWV104" s="392"/>
      <c r="BWW104" s="381"/>
      <c r="BXE104" s="392"/>
      <c r="BXF104" s="381"/>
      <c r="BXN104" s="392"/>
      <c r="BXO104" s="381"/>
      <c r="BXW104" s="392"/>
      <c r="BXX104" s="381"/>
      <c r="BYF104" s="392"/>
      <c r="BYG104" s="381"/>
      <c r="BYO104" s="392"/>
      <c r="BYP104" s="381"/>
      <c r="BYX104" s="392"/>
      <c r="BYY104" s="381"/>
      <c r="BZG104" s="392"/>
      <c r="BZH104" s="381"/>
      <c r="BZP104" s="392"/>
      <c r="BZQ104" s="381"/>
      <c r="BZY104" s="392"/>
      <c r="BZZ104" s="381"/>
      <c r="CAH104" s="392"/>
      <c r="CAI104" s="381"/>
      <c r="CAQ104" s="392"/>
      <c r="CAR104" s="381"/>
      <c r="CAZ104" s="392"/>
      <c r="CBA104" s="381"/>
      <c r="CBI104" s="392"/>
      <c r="CBJ104" s="381"/>
      <c r="CBR104" s="392"/>
      <c r="CBS104" s="381"/>
      <c r="CCA104" s="392"/>
      <c r="CCB104" s="381"/>
      <c r="CCJ104" s="392"/>
      <c r="CCK104" s="381"/>
      <c r="CCS104" s="392"/>
      <c r="CCT104" s="381"/>
      <c r="CDB104" s="392"/>
      <c r="CDC104" s="381"/>
      <c r="CDK104" s="392"/>
      <c r="CDL104" s="381"/>
      <c r="CDT104" s="392"/>
      <c r="CDU104" s="381"/>
      <c r="CEC104" s="392"/>
      <c r="CED104" s="381"/>
      <c r="CEL104" s="392"/>
      <c r="CEM104" s="381"/>
      <c r="CEU104" s="392"/>
      <c r="CEV104" s="381"/>
      <c r="CFD104" s="392"/>
      <c r="CFE104" s="381"/>
      <c r="CFM104" s="392"/>
      <c r="CFN104" s="381"/>
      <c r="CFV104" s="392"/>
      <c r="CFW104" s="381"/>
      <c r="CGE104" s="392"/>
      <c r="CGF104" s="381"/>
      <c r="CGN104" s="392"/>
      <c r="CGO104" s="381"/>
      <c r="CGW104" s="392"/>
      <c r="CGX104" s="381"/>
      <c r="CHF104" s="392"/>
      <c r="CHG104" s="381"/>
      <c r="CHO104" s="392"/>
      <c r="CHP104" s="381"/>
      <c r="CHX104" s="392"/>
      <c r="CHY104" s="381"/>
      <c r="CIG104" s="392"/>
      <c r="CIH104" s="381"/>
      <c r="CIP104" s="392"/>
      <c r="CIQ104" s="381"/>
      <c r="CIY104" s="392"/>
      <c r="CIZ104" s="381"/>
      <c r="CJH104" s="392"/>
      <c r="CJI104" s="381"/>
      <c r="CJQ104" s="392"/>
      <c r="CJR104" s="381"/>
      <c r="CJZ104" s="392"/>
      <c r="CKA104" s="381"/>
      <c r="CKI104" s="392"/>
      <c r="CKJ104" s="381"/>
      <c r="CKR104" s="392"/>
      <c r="CKS104" s="381"/>
      <c r="CLA104" s="392"/>
      <c r="CLB104" s="381"/>
      <c r="CLJ104" s="392"/>
      <c r="CLK104" s="381"/>
      <c r="CLS104" s="392"/>
      <c r="CLT104" s="381"/>
      <c r="CMB104" s="392"/>
      <c r="CMC104" s="381"/>
      <c r="CMK104" s="392"/>
      <c r="CML104" s="381"/>
      <c r="CMT104" s="392"/>
      <c r="CMU104" s="381"/>
      <c r="CNC104" s="392"/>
      <c r="CND104" s="381"/>
      <c r="CNL104" s="392"/>
      <c r="CNM104" s="381"/>
      <c r="CNU104" s="392"/>
      <c r="CNV104" s="381"/>
      <c r="COD104" s="392"/>
      <c r="COE104" s="381"/>
      <c r="COM104" s="392"/>
      <c r="CON104" s="381"/>
      <c r="COV104" s="392"/>
      <c r="COW104" s="381"/>
      <c r="CPE104" s="392"/>
      <c r="CPF104" s="381"/>
      <c r="CPN104" s="392"/>
      <c r="CPO104" s="381"/>
      <c r="CPW104" s="392"/>
      <c r="CPX104" s="381"/>
      <c r="CQF104" s="392"/>
      <c r="CQG104" s="381"/>
      <c r="CQO104" s="392"/>
      <c r="CQP104" s="381"/>
      <c r="CQX104" s="392"/>
      <c r="CQY104" s="381"/>
      <c r="CRG104" s="392"/>
      <c r="CRH104" s="381"/>
      <c r="CRP104" s="392"/>
      <c r="CRQ104" s="381"/>
      <c r="CRY104" s="392"/>
      <c r="CRZ104" s="381"/>
      <c r="CSH104" s="392"/>
      <c r="CSI104" s="381"/>
      <c r="CSQ104" s="392"/>
      <c r="CSR104" s="381"/>
      <c r="CSZ104" s="392"/>
      <c r="CTA104" s="381"/>
      <c r="CTI104" s="392"/>
      <c r="CTJ104" s="381"/>
      <c r="CTR104" s="392"/>
      <c r="CTS104" s="381"/>
      <c r="CUA104" s="392"/>
      <c r="CUB104" s="381"/>
      <c r="CUJ104" s="392"/>
      <c r="CUK104" s="381"/>
      <c r="CUS104" s="392"/>
      <c r="CUT104" s="381"/>
      <c r="CVB104" s="392"/>
      <c r="CVC104" s="381"/>
      <c r="CVK104" s="392"/>
      <c r="CVL104" s="381"/>
      <c r="CVT104" s="392"/>
      <c r="CVU104" s="381"/>
      <c r="CWC104" s="392"/>
      <c r="CWD104" s="381"/>
      <c r="CWL104" s="392"/>
      <c r="CWM104" s="381"/>
      <c r="CWU104" s="392"/>
      <c r="CWV104" s="381"/>
      <c r="CXD104" s="392"/>
      <c r="CXE104" s="381"/>
      <c r="CXM104" s="392"/>
      <c r="CXN104" s="381"/>
      <c r="CXV104" s="392"/>
      <c r="CXW104" s="381"/>
      <c r="CYE104" s="392"/>
      <c r="CYF104" s="381"/>
      <c r="CYN104" s="392"/>
      <c r="CYO104" s="381"/>
      <c r="CYW104" s="392"/>
      <c r="CYX104" s="381"/>
      <c r="CZF104" s="392"/>
      <c r="CZG104" s="381"/>
      <c r="CZO104" s="392"/>
      <c r="CZP104" s="381"/>
      <c r="CZX104" s="392"/>
      <c r="CZY104" s="381"/>
      <c r="DAG104" s="392"/>
      <c r="DAH104" s="381"/>
      <c r="DAP104" s="392"/>
      <c r="DAQ104" s="381"/>
      <c r="DAY104" s="392"/>
      <c r="DAZ104" s="381"/>
      <c r="DBH104" s="392"/>
      <c r="DBI104" s="381"/>
      <c r="DBQ104" s="392"/>
      <c r="DBR104" s="381"/>
      <c r="DBZ104" s="392"/>
      <c r="DCA104" s="381"/>
      <c r="DCI104" s="392"/>
      <c r="DCJ104" s="381"/>
      <c r="DCR104" s="392"/>
      <c r="DCS104" s="381"/>
      <c r="DDA104" s="392"/>
      <c r="DDB104" s="381"/>
      <c r="DDJ104" s="392"/>
      <c r="DDK104" s="381"/>
      <c r="DDS104" s="392"/>
      <c r="DDT104" s="381"/>
      <c r="DEB104" s="392"/>
      <c r="DEC104" s="381"/>
      <c r="DEK104" s="392"/>
      <c r="DEL104" s="381"/>
      <c r="DET104" s="392"/>
      <c r="DEU104" s="381"/>
      <c r="DFC104" s="392"/>
      <c r="DFD104" s="381"/>
      <c r="DFL104" s="392"/>
      <c r="DFM104" s="381"/>
      <c r="DFU104" s="392"/>
      <c r="DFV104" s="381"/>
      <c r="DGD104" s="392"/>
      <c r="DGE104" s="381"/>
      <c r="DGM104" s="392"/>
      <c r="DGN104" s="381"/>
      <c r="DGV104" s="392"/>
      <c r="DGW104" s="381"/>
      <c r="DHE104" s="392"/>
      <c r="DHF104" s="381"/>
      <c r="DHN104" s="392"/>
      <c r="DHO104" s="381"/>
      <c r="DHW104" s="392"/>
      <c r="DHX104" s="381"/>
      <c r="DIF104" s="392"/>
      <c r="DIG104" s="381"/>
      <c r="DIO104" s="392"/>
      <c r="DIP104" s="381"/>
      <c r="DIX104" s="392"/>
      <c r="DIY104" s="381"/>
      <c r="DJG104" s="392"/>
      <c r="DJH104" s="381"/>
      <c r="DJP104" s="392"/>
      <c r="DJQ104" s="381"/>
      <c r="DJY104" s="392"/>
      <c r="DJZ104" s="381"/>
      <c r="DKH104" s="392"/>
      <c r="DKI104" s="381"/>
      <c r="DKQ104" s="392"/>
      <c r="DKR104" s="381"/>
      <c r="DKZ104" s="392"/>
      <c r="DLA104" s="381"/>
      <c r="DLI104" s="392"/>
      <c r="DLJ104" s="381"/>
      <c r="DLR104" s="392"/>
      <c r="DLS104" s="381"/>
      <c r="DMA104" s="392"/>
      <c r="DMB104" s="381"/>
      <c r="DMJ104" s="392"/>
      <c r="DMK104" s="381"/>
      <c r="DMS104" s="392"/>
      <c r="DMT104" s="381"/>
      <c r="DNB104" s="392"/>
      <c r="DNC104" s="381"/>
      <c r="DNK104" s="392"/>
      <c r="DNL104" s="381"/>
      <c r="DNT104" s="392"/>
      <c r="DNU104" s="381"/>
      <c r="DOC104" s="392"/>
      <c r="DOD104" s="381"/>
      <c r="DOL104" s="392"/>
      <c r="DOM104" s="381"/>
      <c r="DOU104" s="392"/>
      <c r="DOV104" s="381"/>
      <c r="DPD104" s="392"/>
      <c r="DPE104" s="381"/>
      <c r="DPM104" s="392"/>
      <c r="DPN104" s="381"/>
      <c r="DPV104" s="392"/>
      <c r="DPW104" s="381"/>
      <c r="DQE104" s="392"/>
      <c r="DQF104" s="381"/>
      <c r="DQN104" s="392"/>
      <c r="DQO104" s="381"/>
      <c r="DQW104" s="392"/>
      <c r="DQX104" s="381"/>
      <c r="DRF104" s="392"/>
      <c r="DRG104" s="381"/>
      <c r="DRO104" s="392"/>
      <c r="DRP104" s="381"/>
      <c r="DRX104" s="392"/>
      <c r="DRY104" s="381"/>
      <c r="DSG104" s="392"/>
      <c r="DSH104" s="381"/>
      <c r="DSP104" s="392"/>
      <c r="DSQ104" s="381"/>
      <c r="DSY104" s="392"/>
      <c r="DSZ104" s="381"/>
      <c r="DTH104" s="392"/>
      <c r="DTI104" s="381"/>
      <c r="DTQ104" s="392"/>
      <c r="DTR104" s="381"/>
      <c r="DTZ104" s="392"/>
      <c r="DUA104" s="381"/>
      <c r="DUI104" s="392"/>
      <c r="DUJ104" s="381"/>
      <c r="DUR104" s="392"/>
      <c r="DUS104" s="381"/>
      <c r="DVA104" s="392"/>
      <c r="DVB104" s="381"/>
      <c r="DVJ104" s="392"/>
      <c r="DVK104" s="381"/>
      <c r="DVS104" s="392"/>
      <c r="DVT104" s="381"/>
      <c r="DWB104" s="392"/>
      <c r="DWC104" s="381"/>
      <c r="DWK104" s="392"/>
      <c r="DWL104" s="381"/>
      <c r="DWT104" s="392"/>
      <c r="DWU104" s="381"/>
      <c r="DXC104" s="392"/>
      <c r="DXD104" s="381"/>
      <c r="DXL104" s="392"/>
      <c r="DXM104" s="381"/>
      <c r="DXU104" s="392"/>
      <c r="DXV104" s="381"/>
      <c r="DYD104" s="392"/>
      <c r="DYE104" s="381"/>
      <c r="DYM104" s="392"/>
      <c r="DYN104" s="381"/>
      <c r="DYV104" s="392"/>
      <c r="DYW104" s="381"/>
      <c r="DZE104" s="392"/>
      <c r="DZF104" s="381"/>
      <c r="DZN104" s="392"/>
      <c r="DZO104" s="381"/>
      <c r="DZW104" s="392"/>
      <c r="DZX104" s="381"/>
      <c r="EAF104" s="392"/>
      <c r="EAG104" s="381"/>
      <c r="EAO104" s="392"/>
      <c r="EAP104" s="381"/>
      <c r="EAX104" s="392"/>
      <c r="EAY104" s="381"/>
      <c r="EBG104" s="392"/>
      <c r="EBH104" s="381"/>
      <c r="EBP104" s="392"/>
      <c r="EBQ104" s="381"/>
      <c r="EBY104" s="392"/>
      <c r="EBZ104" s="381"/>
      <c r="ECH104" s="392"/>
      <c r="ECI104" s="381"/>
      <c r="ECQ104" s="392"/>
      <c r="ECR104" s="381"/>
      <c r="ECZ104" s="392"/>
      <c r="EDA104" s="381"/>
      <c r="EDI104" s="392"/>
      <c r="EDJ104" s="381"/>
      <c r="EDR104" s="392"/>
      <c r="EDS104" s="381"/>
      <c r="EEA104" s="392"/>
      <c r="EEB104" s="381"/>
      <c r="EEJ104" s="392"/>
      <c r="EEK104" s="381"/>
      <c r="EES104" s="392"/>
      <c r="EET104" s="381"/>
      <c r="EFB104" s="392"/>
      <c r="EFC104" s="381"/>
      <c r="EFK104" s="392"/>
      <c r="EFL104" s="381"/>
      <c r="EFT104" s="392"/>
      <c r="EFU104" s="381"/>
      <c r="EGC104" s="392"/>
      <c r="EGD104" s="381"/>
      <c r="EGL104" s="392"/>
      <c r="EGM104" s="381"/>
      <c r="EGU104" s="392"/>
      <c r="EGV104" s="381"/>
      <c r="EHD104" s="392"/>
      <c r="EHE104" s="381"/>
      <c r="EHM104" s="392"/>
      <c r="EHN104" s="381"/>
      <c r="EHV104" s="392"/>
      <c r="EHW104" s="381"/>
      <c r="EIE104" s="392"/>
      <c r="EIF104" s="381"/>
      <c r="EIN104" s="392"/>
      <c r="EIO104" s="381"/>
      <c r="EIW104" s="392"/>
      <c r="EIX104" s="381"/>
      <c r="EJF104" s="392"/>
      <c r="EJG104" s="381"/>
      <c r="EJO104" s="392"/>
      <c r="EJP104" s="381"/>
      <c r="EJX104" s="392"/>
      <c r="EJY104" s="381"/>
      <c r="EKG104" s="392"/>
      <c r="EKH104" s="381"/>
      <c r="EKP104" s="392"/>
      <c r="EKQ104" s="381"/>
      <c r="EKY104" s="392"/>
      <c r="EKZ104" s="381"/>
      <c r="ELH104" s="392"/>
      <c r="ELI104" s="381"/>
      <c r="ELQ104" s="392"/>
      <c r="ELR104" s="381"/>
      <c r="ELZ104" s="392"/>
      <c r="EMA104" s="381"/>
      <c r="EMI104" s="392"/>
      <c r="EMJ104" s="381"/>
      <c r="EMR104" s="392"/>
      <c r="EMS104" s="381"/>
      <c r="ENA104" s="392"/>
      <c r="ENB104" s="381"/>
      <c r="ENJ104" s="392"/>
      <c r="ENK104" s="381"/>
      <c r="ENS104" s="392"/>
      <c r="ENT104" s="381"/>
      <c r="EOB104" s="392"/>
      <c r="EOC104" s="381"/>
      <c r="EOK104" s="392"/>
      <c r="EOL104" s="381"/>
      <c r="EOT104" s="392"/>
      <c r="EOU104" s="381"/>
      <c r="EPC104" s="392"/>
      <c r="EPD104" s="381"/>
      <c r="EPL104" s="392"/>
      <c r="EPM104" s="381"/>
      <c r="EPU104" s="392"/>
      <c r="EPV104" s="381"/>
      <c r="EQD104" s="392"/>
      <c r="EQE104" s="381"/>
      <c r="EQM104" s="392"/>
      <c r="EQN104" s="381"/>
      <c r="EQV104" s="392"/>
      <c r="EQW104" s="381"/>
      <c r="ERE104" s="392"/>
      <c r="ERF104" s="381"/>
      <c r="ERN104" s="392"/>
      <c r="ERO104" s="381"/>
      <c r="ERW104" s="392"/>
      <c r="ERX104" s="381"/>
      <c r="ESF104" s="392"/>
      <c r="ESG104" s="381"/>
      <c r="ESO104" s="392"/>
      <c r="ESP104" s="381"/>
      <c r="ESX104" s="392"/>
      <c r="ESY104" s="381"/>
      <c r="ETG104" s="392"/>
      <c r="ETH104" s="381"/>
      <c r="ETP104" s="392"/>
      <c r="ETQ104" s="381"/>
      <c r="ETY104" s="392"/>
      <c r="ETZ104" s="381"/>
      <c r="EUH104" s="392"/>
      <c r="EUI104" s="381"/>
      <c r="EUQ104" s="392"/>
      <c r="EUR104" s="381"/>
      <c r="EUZ104" s="392"/>
      <c r="EVA104" s="381"/>
      <c r="EVI104" s="392"/>
      <c r="EVJ104" s="381"/>
      <c r="EVR104" s="392"/>
      <c r="EVS104" s="381"/>
      <c r="EWA104" s="392"/>
      <c r="EWB104" s="381"/>
      <c r="EWJ104" s="392"/>
      <c r="EWK104" s="381"/>
      <c r="EWS104" s="392"/>
      <c r="EWT104" s="381"/>
      <c r="EXB104" s="392"/>
      <c r="EXC104" s="381"/>
      <c r="EXK104" s="392"/>
      <c r="EXL104" s="381"/>
      <c r="EXT104" s="392"/>
      <c r="EXU104" s="381"/>
      <c r="EYC104" s="392"/>
      <c r="EYD104" s="381"/>
      <c r="EYL104" s="392"/>
      <c r="EYM104" s="381"/>
      <c r="EYU104" s="392"/>
      <c r="EYV104" s="381"/>
      <c r="EZD104" s="392"/>
      <c r="EZE104" s="381"/>
      <c r="EZM104" s="392"/>
      <c r="EZN104" s="381"/>
      <c r="EZV104" s="392"/>
      <c r="EZW104" s="381"/>
      <c r="FAE104" s="392"/>
      <c r="FAF104" s="381"/>
      <c r="FAN104" s="392"/>
      <c r="FAO104" s="381"/>
      <c r="FAW104" s="392"/>
      <c r="FAX104" s="381"/>
      <c r="FBF104" s="392"/>
      <c r="FBG104" s="381"/>
      <c r="FBO104" s="392"/>
      <c r="FBP104" s="381"/>
      <c r="FBX104" s="392"/>
      <c r="FBY104" s="381"/>
      <c r="FCG104" s="392"/>
      <c r="FCH104" s="381"/>
      <c r="FCP104" s="392"/>
      <c r="FCQ104" s="381"/>
      <c r="FCY104" s="392"/>
      <c r="FCZ104" s="381"/>
      <c r="FDH104" s="392"/>
      <c r="FDI104" s="381"/>
      <c r="FDQ104" s="392"/>
      <c r="FDR104" s="381"/>
      <c r="FDZ104" s="392"/>
      <c r="FEA104" s="381"/>
      <c r="FEI104" s="392"/>
      <c r="FEJ104" s="381"/>
      <c r="FER104" s="392"/>
      <c r="FES104" s="381"/>
      <c r="FFA104" s="392"/>
      <c r="FFB104" s="381"/>
      <c r="FFJ104" s="392"/>
      <c r="FFK104" s="381"/>
      <c r="FFS104" s="392"/>
      <c r="FFT104" s="381"/>
      <c r="FGB104" s="392"/>
      <c r="FGC104" s="381"/>
      <c r="FGK104" s="392"/>
      <c r="FGL104" s="381"/>
      <c r="FGT104" s="392"/>
      <c r="FGU104" s="381"/>
      <c r="FHC104" s="392"/>
      <c r="FHD104" s="381"/>
      <c r="FHL104" s="392"/>
      <c r="FHM104" s="381"/>
      <c r="FHU104" s="392"/>
      <c r="FHV104" s="381"/>
      <c r="FID104" s="392"/>
      <c r="FIE104" s="381"/>
      <c r="FIM104" s="392"/>
      <c r="FIN104" s="381"/>
      <c r="FIV104" s="392"/>
      <c r="FIW104" s="381"/>
      <c r="FJE104" s="392"/>
      <c r="FJF104" s="381"/>
      <c r="FJN104" s="392"/>
      <c r="FJO104" s="381"/>
      <c r="FJW104" s="392"/>
      <c r="FJX104" s="381"/>
      <c r="FKF104" s="392"/>
      <c r="FKG104" s="381"/>
      <c r="FKO104" s="392"/>
      <c r="FKP104" s="381"/>
      <c r="FKX104" s="392"/>
      <c r="FKY104" s="381"/>
      <c r="FLG104" s="392"/>
      <c r="FLH104" s="381"/>
      <c r="FLP104" s="392"/>
      <c r="FLQ104" s="381"/>
      <c r="FLY104" s="392"/>
      <c r="FLZ104" s="381"/>
      <c r="FMH104" s="392"/>
      <c r="FMI104" s="381"/>
      <c r="FMQ104" s="392"/>
      <c r="FMR104" s="381"/>
      <c r="FMZ104" s="392"/>
      <c r="FNA104" s="381"/>
      <c r="FNI104" s="392"/>
      <c r="FNJ104" s="381"/>
      <c r="FNR104" s="392"/>
      <c r="FNS104" s="381"/>
      <c r="FOA104" s="392"/>
      <c r="FOB104" s="381"/>
      <c r="FOJ104" s="392"/>
      <c r="FOK104" s="381"/>
      <c r="FOS104" s="392"/>
      <c r="FOT104" s="381"/>
      <c r="FPB104" s="392"/>
      <c r="FPC104" s="381"/>
      <c r="FPK104" s="392"/>
      <c r="FPL104" s="381"/>
      <c r="FPT104" s="392"/>
      <c r="FPU104" s="381"/>
      <c r="FQC104" s="392"/>
      <c r="FQD104" s="381"/>
      <c r="FQL104" s="392"/>
      <c r="FQM104" s="381"/>
      <c r="FQU104" s="392"/>
      <c r="FQV104" s="381"/>
      <c r="FRD104" s="392"/>
      <c r="FRE104" s="381"/>
      <c r="FRM104" s="392"/>
      <c r="FRN104" s="381"/>
      <c r="FRV104" s="392"/>
      <c r="FRW104" s="381"/>
      <c r="FSE104" s="392"/>
      <c r="FSF104" s="381"/>
      <c r="FSN104" s="392"/>
      <c r="FSO104" s="381"/>
      <c r="FSW104" s="392"/>
      <c r="FSX104" s="381"/>
      <c r="FTF104" s="392"/>
      <c r="FTG104" s="381"/>
      <c r="FTO104" s="392"/>
      <c r="FTP104" s="381"/>
      <c r="FTX104" s="392"/>
      <c r="FTY104" s="381"/>
      <c r="FUG104" s="392"/>
      <c r="FUH104" s="381"/>
      <c r="FUP104" s="392"/>
      <c r="FUQ104" s="381"/>
      <c r="FUY104" s="392"/>
      <c r="FUZ104" s="381"/>
      <c r="FVH104" s="392"/>
      <c r="FVI104" s="381"/>
      <c r="FVQ104" s="392"/>
      <c r="FVR104" s="381"/>
      <c r="FVZ104" s="392"/>
      <c r="FWA104" s="381"/>
      <c r="FWI104" s="392"/>
      <c r="FWJ104" s="381"/>
      <c r="FWR104" s="392"/>
      <c r="FWS104" s="381"/>
      <c r="FXA104" s="392"/>
      <c r="FXB104" s="381"/>
      <c r="FXJ104" s="392"/>
      <c r="FXK104" s="381"/>
      <c r="FXS104" s="392"/>
      <c r="FXT104" s="381"/>
      <c r="FYB104" s="392"/>
      <c r="FYC104" s="381"/>
      <c r="FYK104" s="392"/>
      <c r="FYL104" s="381"/>
      <c r="FYT104" s="392"/>
      <c r="FYU104" s="381"/>
      <c r="FZC104" s="392"/>
      <c r="FZD104" s="381"/>
      <c r="FZL104" s="392"/>
      <c r="FZM104" s="381"/>
      <c r="FZU104" s="392"/>
      <c r="FZV104" s="381"/>
      <c r="GAD104" s="392"/>
      <c r="GAE104" s="381"/>
      <c r="GAM104" s="392"/>
      <c r="GAN104" s="381"/>
      <c r="GAV104" s="392"/>
      <c r="GAW104" s="381"/>
      <c r="GBE104" s="392"/>
      <c r="GBF104" s="381"/>
      <c r="GBN104" s="392"/>
      <c r="GBO104" s="381"/>
      <c r="GBW104" s="392"/>
      <c r="GBX104" s="381"/>
      <c r="GCF104" s="392"/>
      <c r="GCG104" s="381"/>
      <c r="GCO104" s="392"/>
      <c r="GCP104" s="381"/>
      <c r="GCX104" s="392"/>
      <c r="GCY104" s="381"/>
      <c r="GDG104" s="392"/>
      <c r="GDH104" s="381"/>
      <c r="GDP104" s="392"/>
      <c r="GDQ104" s="381"/>
      <c r="GDY104" s="392"/>
      <c r="GDZ104" s="381"/>
      <c r="GEH104" s="392"/>
      <c r="GEI104" s="381"/>
      <c r="GEQ104" s="392"/>
      <c r="GER104" s="381"/>
      <c r="GEZ104" s="392"/>
      <c r="GFA104" s="381"/>
      <c r="GFI104" s="392"/>
      <c r="GFJ104" s="381"/>
      <c r="GFR104" s="392"/>
      <c r="GFS104" s="381"/>
      <c r="GGA104" s="392"/>
      <c r="GGB104" s="381"/>
      <c r="GGJ104" s="392"/>
      <c r="GGK104" s="381"/>
      <c r="GGS104" s="392"/>
      <c r="GGT104" s="381"/>
      <c r="GHB104" s="392"/>
      <c r="GHC104" s="381"/>
      <c r="GHK104" s="392"/>
      <c r="GHL104" s="381"/>
      <c r="GHT104" s="392"/>
      <c r="GHU104" s="381"/>
      <c r="GIC104" s="392"/>
      <c r="GID104" s="381"/>
      <c r="GIL104" s="392"/>
      <c r="GIM104" s="381"/>
      <c r="GIU104" s="392"/>
      <c r="GIV104" s="381"/>
      <c r="GJD104" s="392"/>
      <c r="GJE104" s="381"/>
      <c r="GJM104" s="392"/>
      <c r="GJN104" s="381"/>
      <c r="GJV104" s="392"/>
      <c r="GJW104" s="381"/>
      <c r="GKE104" s="392"/>
      <c r="GKF104" s="381"/>
      <c r="GKN104" s="392"/>
      <c r="GKO104" s="381"/>
      <c r="GKW104" s="392"/>
      <c r="GKX104" s="381"/>
      <c r="GLF104" s="392"/>
      <c r="GLG104" s="381"/>
      <c r="GLO104" s="392"/>
      <c r="GLP104" s="381"/>
      <c r="GLX104" s="392"/>
      <c r="GLY104" s="381"/>
      <c r="GMG104" s="392"/>
      <c r="GMH104" s="381"/>
      <c r="GMP104" s="392"/>
      <c r="GMQ104" s="381"/>
      <c r="GMY104" s="392"/>
      <c r="GMZ104" s="381"/>
      <c r="GNH104" s="392"/>
      <c r="GNI104" s="381"/>
      <c r="GNQ104" s="392"/>
      <c r="GNR104" s="381"/>
      <c r="GNZ104" s="392"/>
      <c r="GOA104" s="381"/>
      <c r="GOI104" s="392"/>
      <c r="GOJ104" s="381"/>
      <c r="GOR104" s="392"/>
      <c r="GOS104" s="381"/>
      <c r="GPA104" s="392"/>
      <c r="GPB104" s="381"/>
      <c r="GPJ104" s="392"/>
      <c r="GPK104" s="381"/>
      <c r="GPS104" s="392"/>
      <c r="GPT104" s="381"/>
      <c r="GQB104" s="392"/>
      <c r="GQC104" s="381"/>
      <c r="GQK104" s="392"/>
      <c r="GQL104" s="381"/>
      <c r="GQT104" s="392"/>
      <c r="GQU104" s="381"/>
      <c r="GRC104" s="392"/>
      <c r="GRD104" s="381"/>
      <c r="GRL104" s="392"/>
      <c r="GRM104" s="381"/>
      <c r="GRU104" s="392"/>
      <c r="GRV104" s="381"/>
      <c r="GSD104" s="392"/>
      <c r="GSE104" s="381"/>
      <c r="GSM104" s="392"/>
      <c r="GSN104" s="381"/>
      <c r="GSV104" s="392"/>
      <c r="GSW104" s="381"/>
      <c r="GTE104" s="392"/>
      <c r="GTF104" s="381"/>
      <c r="GTN104" s="392"/>
      <c r="GTO104" s="381"/>
      <c r="GTW104" s="392"/>
      <c r="GTX104" s="381"/>
      <c r="GUF104" s="392"/>
      <c r="GUG104" s="381"/>
      <c r="GUO104" s="392"/>
      <c r="GUP104" s="381"/>
      <c r="GUX104" s="392"/>
      <c r="GUY104" s="381"/>
      <c r="GVG104" s="392"/>
      <c r="GVH104" s="381"/>
      <c r="GVP104" s="392"/>
      <c r="GVQ104" s="381"/>
      <c r="GVY104" s="392"/>
      <c r="GVZ104" s="381"/>
      <c r="GWH104" s="392"/>
      <c r="GWI104" s="381"/>
      <c r="GWQ104" s="392"/>
      <c r="GWR104" s="381"/>
      <c r="GWZ104" s="392"/>
      <c r="GXA104" s="381"/>
      <c r="GXI104" s="392"/>
      <c r="GXJ104" s="381"/>
      <c r="GXR104" s="392"/>
      <c r="GXS104" s="381"/>
      <c r="GYA104" s="392"/>
      <c r="GYB104" s="381"/>
      <c r="GYJ104" s="392"/>
      <c r="GYK104" s="381"/>
      <c r="GYS104" s="392"/>
      <c r="GYT104" s="381"/>
      <c r="GZB104" s="392"/>
      <c r="GZC104" s="381"/>
      <c r="GZK104" s="392"/>
      <c r="GZL104" s="381"/>
      <c r="GZT104" s="392"/>
      <c r="GZU104" s="381"/>
      <c r="HAC104" s="392"/>
      <c r="HAD104" s="381"/>
      <c r="HAL104" s="392"/>
      <c r="HAM104" s="381"/>
      <c r="HAU104" s="392"/>
      <c r="HAV104" s="381"/>
      <c r="HBD104" s="392"/>
      <c r="HBE104" s="381"/>
      <c r="HBM104" s="392"/>
      <c r="HBN104" s="381"/>
      <c r="HBV104" s="392"/>
      <c r="HBW104" s="381"/>
      <c r="HCE104" s="392"/>
      <c r="HCF104" s="381"/>
      <c r="HCN104" s="392"/>
      <c r="HCO104" s="381"/>
      <c r="HCW104" s="392"/>
      <c r="HCX104" s="381"/>
      <c r="HDF104" s="392"/>
      <c r="HDG104" s="381"/>
      <c r="HDO104" s="392"/>
      <c r="HDP104" s="381"/>
      <c r="HDX104" s="392"/>
      <c r="HDY104" s="381"/>
      <c r="HEG104" s="392"/>
      <c r="HEH104" s="381"/>
      <c r="HEP104" s="392"/>
      <c r="HEQ104" s="381"/>
      <c r="HEY104" s="392"/>
      <c r="HEZ104" s="381"/>
      <c r="HFH104" s="392"/>
      <c r="HFI104" s="381"/>
      <c r="HFQ104" s="392"/>
      <c r="HFR104" s="381"/>
      <c r="HFZ104" s="392"/>
      <c r="HGA104" s="381"/>
      <c r="HGI104" s="392"/>
      <c r="HGJ104" s="381"/>
      <c r="HGR104" s="392"/>
      <c r="HGS104" s="381"/>
      <c r="HHA104" s="392"/>
      <c r="HHB104" s="381"/>
      <c r="HHJ104" s="392"/>
      <c r="HHK104" s="381"/>
      <c r="HHS104" s="392"/>
      <c r="HHT104" s="381"/>
      <c r="HIB104" s="392"/>
      <c r="HIC104" s="381"/>
      <c r="HIK104" s="392"/>
      <c r="HIL104" s="381"/>
      <c r="HIT104" s="392"/>
      <c r="HIU104" s="381"/>
      <c r="HJC104" s="392"/>
      <c r="HJD104" s="381"/>
      <c r="HJL104" s="392"/>
      <c r="HJM104" s="381"/>
      <c r="HJU104" s="392"/>
      <c r="HJV104" s="381"/>
      <c r="HKD104" s="392"/>
      <c r="HKE104" s="381"/>
      <c r="HKM104" s="392"/>
      <c r="HKN104" s="381"/>
      <c r="HKV104" s="392"/>
      <c r="HKW104" s="381"/>
      <c r="HLE104" s="392"/>
      <c r="HLF104" s="381"/>
      <c r="HLN104" s="392"/>
      <c r="HLO104" s="381"/>
      <c r="HLW104" s="392"/>
      <c r="HLX104" s="381"/>
      <c r="HMF104" s="392"/>
      <c r="HMG104" s="381"/>
      <c r="HMO104" s="392"/>
      <c r="HMP104" s="381"/>
      <c r="HMX104" s="392"/>
      <c r="HMY104" s="381"/>
      <c r="HNG104" s="392"/>
      <c r="HNH104" s="381"/>
      <c r="HNP104" s="392"/>
      <c r="HNQ104" s="381"/>
      <c r="HNY104" s="392"/>
      <c r="HNZ104" s="381"/>
      <c r="HOH104" s="392"/>
      <c r="HOI104" s="381"/>
      <c r="HOQ104" s="392"/>
      <c r="HOR104" s="381"/>
      <c r="HOZ104" s="392"/>
      <c r="HPA104" s="381"/>
      <c r="HPI104" s="392"/>
      <c r="HPJ104" s="381"/>
      <c r="HPR104" s="392"/>
      <c r="HPS104" s="381"/>
      <c r="HQA104" s="392"/>
      <c r="HQB104" s="381"/>
      <c r="HQJ104" s="392"/>
      <c r="HQK104" s="381"/>
      <c r="HQS104" s="392"/>
      <c r="HQT104" s="381"/>
      <c r="HRB104" s="392"/>
      <c r="HRC104" s="381"/>
      <c r="HRK104" s="392"/>
      <c r="HRL104" s="381"/>
      <c r="HRT104" s="392"/>
      <c r="HRU104" s="381"/>
      <c r="HSC104" s="392"/>
      <c r="HSD104" s="381"/>
      <c r="HSL104" s="392"/>
      <c r="HSM104" s="381"/>
      <c r="HSU104" s="392"/>
      <c r="HSV104" s="381"/>
      <c r="HTD104" s="392"/>
      <c r="HTE104" s="381"/>
      <c r="HTM104" s="392"/>
      <c r="HTN104" s="381"/>
      <c r="HTV104" s="392"/>
      <c r="HTW104" s="381"/>
      <c r="HUE104" s="392"/>
      <c r="HUF104" s="381"/>
      <c r="HUN104" s="392"/>
      <c r="HUO104" s="381"/>
      <c r="HUW104" s="392"/>
      <c r="HUX104" s="381"/>
      <c r="HVF104" s="392"/>
      <c r="HVG104" s="381"/>
      <c r="HVO104" s="392"/>
      <c r="HVP104" s="381"/>
      <c r="HVX104" s="392"/>
      <c r="HVY104" s="381"/>
      <c r="HWG104" s="392"/>
      <c r="HWH104" s="381"/>
      <c r="HWP104" s="392"/>
      <c r="HWQ104" s="381"/>
      <c r="HWY104" s="392"/>
      <c r="HWZ104" s="381"/>
      <c r="HXH104" s="392"/>
      <c r="HXI104" s="381"/>
      <c r="HXQ104" s="392"/>
      <c r="HXR104" s="381"/>
      <c r="HXZ104" s="392"/>
      <c r="HYA104" s="381"/>
      <c r="HYI104" s="392"/>
      <c r="HYJ104" s="381"/>
      <c r="HYR104" s="392"/>
      <c r="HYS104" s="381"/>
      <c r="HZA104" s="392"/>
      <c r="HZB104" s="381"/>
      <c r="HZJ104" s="392"/>
      <c r="HZK104" s="381"/>
      <c r="HZS104" s="392"/>
      <c r="HZT104" s="381"/>
      <c r="IAB104" s="392"/>
      <c r="IAC104" s="381"/>
      <c r="IAK104" s="392"/>
      <c r="IAL104" s="381"/>
      <c r="IAT104" s="392"/>
      <c r="IAU104" s="381"/>
      <c r="IBC104" s="392"/>
      <c r="IBD104" s="381"/>
      <c r="IBL104" s="392"/>
      <c r="IBM104" s="381"/>
      <c r="IBU104" s="392"/>
      <c r="IBV104" s="381"/>
      <c r="ICD104" s="392"/>
      <c r="ICE104" s="381"/>
      <c r="ICM104" s="392"/>
      <c r="ICN104" s="381"/>
      <c r="ICV104" s="392"/>
      <c r="ICW104" s="381"/>
      <c r="IDE104" s="392"/>
      <c r="IDF104" s="381"/>
      <c r="IDN104" s="392"/>
      <c r="IDO104" s="381"/>
      <c r="IDW104" s="392"/>
      <c r="IDX104" s="381"/>
      <c r="IEF104" s="392"/>
      <c r="IEG104" s="381"/>
      <c r="IEO104" s="392"/>
      <c r="IEP104" s="381"/>
      <c r="IEX104" s="392"/>
      <c r="IEY104" s="381"/>
      <c r="IFG104" s="392"/>
      <c r="IFH104" s="381"/>
      <c r="IFP104" s="392"/>
      <c r="IFQ104" s="381"/>
      <c r="IFY104" s="392"/>
      <c r="IFZ104" s="381"/>
      <c r="IGH104" s="392"/>
      <c r="IGI104" s="381"/>
      <c r="IGQ104" s="392"/>
      <c r="IGR104" s="381"/>
      <c r="IGZ104" s="392"/>
      <c r="IHA104" s="381"/>
      <c r="IHI104" s="392"/>
      <c r="IHJ104" s="381"/>
      <c r="IHR104" s="392"/>
      <c r="IHS104" s="381"/>
      <c r="IIA104" s="392"/>
      <c r="IIB104" s="381"/>
      <c r="IIJ104" s="392"/>
      <c r="IIK104" s="381"/>
      <c r="IIS104" s="392"/>
      <c r="IIT104" s="381"/>
      <c r="IJB104" s="392"/>
      <c r="IJC104" s="381"/>
      <c r="IJK104" s="392"/>
      <c r="IJL104" s="381"/>
      <c r="IJT104" s="392"/>
      <c r="IJU104" s="381"/>
      <c r="IKC104" s="392"/>
      <c r="IKD104" s="381"/>
      <c r="IKL104" s="392"/>
      <c r="IKM104" s="381"/>
      <c r="IKU104" s="392"/>
      <c r="IKV104" s="381"/>
      <c r="ILD104" s="392"/>
      <c r="ILE104" s="381"/>
      <c r="ILM104" s="392"/>
      <c r="ILN104" s="381"/>
      <c r="ILV104" s="392"/>
      <c r="ILW104" s="381"/>
      <c r="IME104" s="392"/>
      <c r="IMF104" s="381"/>
      <c r="IMN104" s="392"/>
      <c r="IMO104" s="381"/>
      <c r="IMW104" s="392"/>
      <c r="IMX104" s="381"/>
      <c r="INF104" s="392"/>
      <c r="ING104" s="381"/>
      <c r="INO104" s="392"/>
      <c r="INP104" s="381"/>
      <c r="INX104" s="392"/>
      <c r="INY104" s="381"/>
      <c r="IOG104" s="392"/>
      <c r="IOH104" s="381"/>
      <c r="IOP104" s="392"/>
      <c r="IOQ104" s="381"/>
      <c r="IOY104" s="392"/>
      <c r="IOZ104" s="381"/>
      <c r="IPH104" s="392"/>
      <c r="IPI104" s="381"/>
      <c r="IPQ104" s="392"/>
      <c r="IPR104" s="381"/>
      <c r="IPZ104" s="392"/>
      <c r="IQA104" s="381"/>
      <c r="IQI104" s="392"/>
      <c r="IQJ104" s="381"/>
      <c r="IQR104" s="392"/>
      <c r="IQS104" s="381"/>
      <c r="IRA104" s="392"/>
      <c r="IRB104" s="381"/>
      <c r="IRJ104" s="392"/>
      <c r="IRK104" s="381"/>
      <c r="IRS104" s="392"/>
      <c r="IRT104" s="381"/>
      <c r="ISB104" s="392"/>
      <c r="ISC104" s="381"/>
      <c r="ISK104" s="392"/>
      <c r="ISL104" s="381"/>
      <c r="IST104" s="392"/>
      <c r="ISU104" s="381"/>
      <c r="ITC104" s="392"/>
      <c r="ITD104" s="381"/>
      <c r="ITL104" s="392"/>
      <c r="ITM104" s="381"/>
      <c r="ITU104" s="392"/>
      <c r="ITV104" s="381"/>
      <c r="IUD104" s="392"/>
      <c r="IUE104" s="381"/>
      <c r="IUM104" s="392"/>
      <c r="IUN104" s="381"/>
      <c r="IUV104" s="392"/>
      <c r="IUW104" s="381"/>
      <c r="IVE104" s="392"/>
      <c r="IVF104" s="381"/>
      <c r="IVN104" s="392"/>
      <c r="IVO104" s="381"/>
      <c r="IVW104" s="392"/>
      <c r="IVX104" s="381"/>
      <c r="IWF104" s="392"/>
      <c r="IWG104" s="381"/>
      <c r="IWO104" s="392"/>
      <c r="IWP104" s="381"/>
      <c r="IWX104" s="392"/>
      <c r="IWY104" s="381"/>
      <c r="IXG104" s="392"/>
      <c r="IXH104" s="381"/>
      <c r="IXP104" s="392"/>
      <c r="IXQ104" s="381"/>
      <c r="IXY104" s="392"/>
      <c r="IXZ104" s="381"/>
      <c r="IYH104" s="392"/>
      <c r="IYI104" s="381"/>
      <c r="IYQ104" s="392"/>
      <c r="IYR104" s="381"/>
      <c r="IYZ104" s="392"/>
      <c r="IZA104" s="381"/>
      <c r="IZI104" s="392"/>
      <c r="IZJ104" s="381"/>
      <c r="IZR104" s="392"/>
      <c r="IZS104" s="381"/>
      <c r="JAA104" s="392"/>
      <c r="JAB104" s="381"/>
      <c r="JAJ104" s="392"/>
      <c r="JAK104" s="381"/>
      <c r="JAS104" s="392"/>
      <c r="JAT104" s="381"/>
      <c r="JBB104" s="392"/>
      <c r="JBC104" s="381"/>
      <c r="JBK104" s="392"/>
      <c r="JBL104" s="381"/>
      <c r="JBT104" s="392"/>
      <c r="JBU104" s="381"/>
      <c r="JCC104" s="392"/>
      <c r="JCD104" s="381"/>
      <c r="JCL104" s="392"/>
      <c r="JCM104" s="381"/>
      <c r="JCU104" s="392"/>
      <c r="JCV104" s="381"/>
      <c r="JDD104" s="392"/>
      <c r="JDE104" s="381"/>
      <c r="JDM104" s="392"/>
      <c r="JDN104" s="381"/>
      <c r="JDV104" s="392"/>
      <c r="JDW104" s="381"/>
      <c r="JEE104" s="392"/>
      <c r="JEF104" s="381"/>
      <c r="JEN104" s="392"/>
      <c r="JEO104" s="381"/>
      <c r="JEW104" s="392"/>
      <c r="JEX104" s="381"/>
      <c r="JFF104" s="392"/>
      <c r="JFG104" s="381"/>
      <c r="JFO104" s="392"/>
      <c r="JFP104" s="381"/>
      <c r="JFX104" s="392"/>
      <c r="JFY104" s="381"/>
      <c r="JGG104" s="392"/>
      <c r="JGH104" s="381"/>
      <c r="JGP104" s="392"/>
      <c r="JGQ104" s="381"/>
      <c r="JGY104" s="392"/>
      <c r="JGZ104" s="381"/>
      <c r="JHH104" s="392"/>
      <c r="JHI104" s="381"/>
      <c r="JHQ104" s="392"/>
      <c r="JHR104" s="381"/>
      <c r="JHZ104" s="392"/>
      <c r="JIA104" s="381"/>
      <c r="JII104" s="392"/>
      <c r="JIJ104" s="381"/>
      <c r="JIR104" s="392"/>
      <c r="JIS104" s="381"/>
      <c r="JJA104" s="392"/>
      <c r="JJB104" s="381"/>
      <c r="JJJ104" s="392"/>
      <c r="JJK104" s="381"/>
      <c r="JJS104" s="392"/>
      <c r="JJT104" s="381"/>
      <c r="JKB104" s="392"/>
      <c r="JKC104" s="381"/>
      <c r="JKK104" s="392"/>
      <c r="JKL104" s="381"/>
      <c r="JKT104" s="392"/>
      <c r="JKU104" s="381"/>
      <c r="JLC104" s="392"/>
      <c r="JLD104" s="381"/>
      <c r="JLL104" s="392"/>
      <c r="JLM104" s="381"/>
      <c r="JLU104" s="392"/>
      <c r="JLV104" s="381"/>
      <c r="JMD104" s="392"/>
      <c r="JME104" s="381"/>
      <c r="JMM104" s="392"/>
      <c r="JMN104" s="381"/>
      <c r="JMV104" s="392"/>
      <c r="JMW104" s="381"/>
      <c r="JNE104" s="392"/>
      <c r="JNF104" s="381"/>
      <c r="JNN104" s="392"/>
      <c r="JNO104" s="381"/>
      <c r="JNW104" s="392"/>
      <c r="JNX104" s="381"/>
      <c r="JOF104" s="392"/>
      <c r="JOG104" s="381"/>
      <c r="JOO104" s="392"/>
      <c r="JOP104" s="381"/>
      <c r="JOX104" s="392"/>
      <c r="JOY104" s="381"/>
      <c r="JPG104" s="392"/>
      <c r="JPH104" s="381"/>
      <c r="JPP104" s="392"/>
      <c r="JPQ104" s="381"/>
      <c r="JPY104" s="392"/>
      <c r="JPZ104" s="381"/>
      <c r="JQH104" s="392"/>
      <c r="JQI104" s="381"/>
      <c r="JQQ104" s="392"/>
      <c r="JQR104" s="381"/>
      <c r="JQZ104" s="392"/>
      <c r="JRA104" s="381"/>
      <c r="JRI104" s="392"/>
      <c r="JRJ104" s="381"/>
      <c r="JRR104" s="392"/>
      <c r="JRS104" s="381"/>
      <c r="JSA104" s="392"/>
      <c r="JSB104" s="381"/>
      <c r="JSJ104" s="392"/>
      <c r="JSK104" s="381"/>
      <c r="JSS104" s="392"/>
      <c r="JST104" s="381"/>
      <c r="JTB104" s="392"/>
      <c r="JTC104" s="381"/>
      <c r="JTK104" s="392"/>
      <c r="JTL104" s="381"/>
      <c r="JTT104" s="392"/>
      <c r="JTU104" s="381"/>
      <c r="JUC104" s="392"/>
      <c r="JUD104" s="381"/>
      <c r="JUL104" s="392"/>
      <c r="JUM104" s="381"/>
      <c r="JUU104" s="392"/>
      <c r="JUV104" s="381"/>
      <c r="JVD104" s="392"/>
      <c r="JVE104" s="381"/>
      <c r="JVM104" s="392"/>
      <c r="JVN104" s="381"/>
      <c r="JVV104" s="392"/>
      <c r="JVW104" s="381"/>
      <c r="JWE104" s="392"/>
      <c r="JWF104" s="381"/>
      <c r="JWN104" s="392"/>
      <c r="JWO104" s="381"/>
      <c r="JWW104" s="392"/>
      <c r="JWX104" s="381"/>
      <c r="JXF104" s="392"/>
      <c r="JXG104" s="381"/>
      <c r="JXO104" s="392"/>
      <c r="JXP104" s="381"/>
      <c r="JXX104" s="392"/>
      <c r="JXY104" s="381"/>
      <c r="JYG104" s="392"/>
      <c r="JYH104" s="381"/>
      <c r="JYP104" s="392"/>
      <c r="JYQ104" s="381"/>
      <c r="JYY104" s="392"/>
      <c r="JYZ104" s="381"/>
      <c r="JZH104" s="392"/>
      <c r="JZI104" s="381"/>
      <c r="JZQ104" s="392"/>
      <c r="JZR104" s="381"/>
      <c r="JZZ104" s="392"/>
      <c r="KAA104" s="381"/>
      <c r="KAI104" s="392"/>
      <c r="KAJ104" s="381"/>
      <c r="KAR104" s="392"/>
      <c r="KAS104" s="381"/>
      <c r="KBA104" s="392"/>
      <c r="KBB104" s="381"/>
      <c r="KBJ104" s="392"/>
      <c r="KBK104" s="381"/>
      <c r="KBS104" s="392"/>
      <c r="KBT104" s="381"/>
      <c r="KCB104" s="392"/>
      <c r="KCC104" s="381"/>
      <c r="KCK104" s="392"/>
      <c r="KCL104" s="381"/>
      <c r="KCT104" s="392"/>
      <c r="KCU104" s="381"/>
      <c r="KDC104" s="392"/>
      <c r="KDD104" s="381"/>
      <c r="KDL104" s="392"/>
      <c r="KDM104" s="381"/>
      <c r="KDU104" s="392"/>
      <c r="KDV104" s="381"/>
      <c r="KED104" s="392"/>
      <c r="KEE104" s="381"/>
      <c r="KEM104" s="392"/>
      <c r="KEN104" s="381"/>
      <c r="KEV104" s="392"/>
      <c r="KEW104" s="381"/>
      <c r="KFE104" s="392"/>
      <c r="KFF104" s="381"/>
      <c r="KFN104" s="392"/>
      <c r="KFO104" s="381"/>
      <c r="KFW104" s="392"/>
      <c r="KFX104" s="381"/>
      <c r="KGF104" s="392"/>
      <c r="KGG104" s="381"/>
      <c r="KGO104" s="392"/>
      <c r="KGP104" s="381"/>
      <c r="KGX104" s="392"/>
      <c r="KGY104" s="381"/>
      <c r="KHG104" s="392"/>
      <c r="KHH104" s="381"/>
      <c r="KHP104" s="392"/>
      <c r="KHQ104" s="381"/>
      <c r="KHY104" s="392"/>
      <c r="KHZ104" s="381"/>
      <c r="KIH104" s="392"/>
      <c r="KII104" s="381"/>
      <c r="KIQ104" s="392"/>
      <c r="KIR104" s="381"/>
      <c r="KIZ104" s="392"/>
      <c r="KJA104" s="381"/>
      <c r="KJI104" s="392"/>
      <c r="KJJ104" s="381"/>
      <c r="KJR104" s="392"/>
      <c r="KJS104" s="381"/>
      <c r="KKA104" s="392"/>
      <c r="KKB104" s="381"/>
      <c r="KKJ104" s="392"/>
      <c r="KKK104" s="381"/>
      <c r="KKS104" s="392"/>
      <c r="KKT104" s="381"/>
      <c r="KLB104" s="392"/>
      <c r="KLC104" s="381"/>
      <c r="KLK104" s="392"/>
      <c r="KLL104" s="381"/>
      <c r="KLT104" s="392"/>
      <c r="KLU104" s="381"/>
      <c r="KMC104" s="392"/>
      <c r="KMD104" s="381"/>
      <c r="KML104" s="392"/>
      <c r="KMM104" s="381"/>
      <c r="KMU104" s="392"/>
      <c r="KMV104" s="381"/>
      <c r="KND104" s="392"/>
      <c r="KNE104" s="381"/>
      <c r="KNM104" s="392"/>
      <c r="KNN104" s="381"/>
      <c r="KNV104" s="392"/>
      <c r="KNW104" s="381"/>
      <c r="KOE104" s="392"/>
      <c r="KOF104" s="381"/>
      <c r="KON104" s="392"/>
      <c r="KOO104" s="381"/>
      <c r="KOW104" s="392"/>
      <c r="KOX104" s="381"/>
      <c r="KPF104" s="392"/>
      <c r="KPG104" s="381"/>
      <c r="KPO104" s="392"/>
      <c r="KPP104" s="381"/>
      <c r="KPX104" s="392"/>
      <c r="KPY104" s="381"/>
      <c r="KQG104" s="392"/>
      <c r="KQH104" s="381"/>
      <c r="KQP104" s="392"/>
      <c r="KQQ104" s="381"/>
      <c r="KQY104" s="392"/>
      <c r="KQZ104" s="381"/>
      <c r="KRH104" s="392"/>
      <c r="KRI104" s="381"/>
      <c r="KRQ104" s="392"/>
      <c r="KRR104" s="381"/>
      <c r="KRZ104" s="392"/>
      <c r="KSA104" s="381"/>
      <c r="KSI104" s="392"/>
      <c r="KSJ104" s="381"/>
      <c r="KSR104" s="392"/>
      <c r="KSS104" s="381"/>
      <c r="KTA104" s="392"/>
      <c r="KTB104" s="381"/>
      <c r="KTJ104" s="392"/>
      <c r="KTK104" s="381"/>
      <c r="KTS104" s="392"/>
      <c r="KTT104" s="381"/>
      <c r="KUB104" s="392"/>
      <c r="KUC104" s="381"/>
      <c r="KUK104" s="392"/>
      <c r="KUL104" s="381"/>
      <c r="KUT104" s="392"/>
      <c r="KUU104" s="381"/>
      <c r="KVC104" s="392"/>
      <c r="KVD104" s="381"/>
      <c r="KVL104" s="392"/>
      <c r="KVM104" s="381"/>
      <c r="KVU104" s="392"/>
      <c r="KVV104" s="381"/>
      <c r="KWD104" s="392"/>
      <c r="KWE104" s="381"/>
      <c r="KWM104" s="392"/>
      <c r="KWN104" s="381"/>
      <c r="KWV104" s="392"/>
      <c r="KWW104" s="381"/>
      <c r="KXE104" s="392"/>
      <c r="KXF104" s="381"/>
      <c r="KXN104" s="392"/>
      <c r="KXO104" s="381"/>
      <c r="KXW104" s="392"/>
      <c r="KXX104" s="381"/>
      <c r="KYF104" s="392"/>
      <c r="KYG104" s="381"/>
      <c r="KYO104" s="392"/>
      <c r="KYP104" s="381"/>
      <c r="KYX104" s="392"/>
      <c r="KYY104" s="381"/>
      <c r="KZG104" s="392"/>
      <c r="KZH104" s="381"/>
      <c r="KZP104" s="392"/>
      <c r="KZQ104" s="381"/>
      <c r="KZY104" s="392"/>
      <c r="KZZ104" s="381"/>
      <c r="LAH104" s="392"/>
      <c r="LAI104" s="381"/>
      <c r="LAQ104" s="392"/>
      <c r="LAR104" s="381"/>
      <c r="LAZ104" s="392"/>
      <c r="LBA104" s="381"/>
      <c r="LBI104" s="392"/>
      <c r="LBJ104" s="381"/>
      <c r="LBR104" s="392"/>
      <c r="LBS104" s="381"/>
      <c r="LCA104" s="392"/>
      <c r="LCB104" s="381"/>
      <c r="LCJ104" s="392"/>
      <c r="LCK104" s="381"/>
      <c r="LCS104" s="392"/>
      <c r="LCT104" s="381"/>
      <c r="LDB104" s="392"/>
      <c r="LDC104" s="381"/>
      <c r="LDK104" s="392"/>
      <c r="LDL104" s="381"/>
      <c r="LDT104" s="392"/>
      <c r="LDU104" s="381"/>
      <c r="LEC104" s="392"/>
      <c r="LED104" s="381"/>
      <c r="LEL104" s="392"/>
      <c r="LEM104" s="381"/>
      <c r="LEU104" s="392"/>
      <c r="LEV104" s="381"/>
      <c r="LFD104" s="392"/>
      <c r="LFE104" s="381"/>
      <c r="LFM104" s="392"/>
      <c r="LFN104" s="381"/>
      <c r="LFV104" s="392"/>
      <c r="LFW104" s="381"/>
      <c r="LGE104" s="392"/>
      <c r="LGF104" s="381"/>
      <c r="LGN104" s="392"/>
      <c r="LGO104" s="381"/>
      <c r="LGW104" s="392"/>
      <c r="LGX104" s="381"/>
      <c r="LHF104" s="392"/>
      <c r="LHG104" s="381"/>
      <c r="LHO104" s="392"/>
      <c r="LHP104" s="381"/>
      <c r="LHX104" s="392"/>
      <c r="LHY104" s="381"/>
      <c r="LIG104" s="392"/>
      <c r="LIH104" s="381"/>
      <c r="LIP104" s="392"/>
      <c r="LIQ104" s="381"/>
      <c r="LIY104" s="392"/>
      <c r="LIZ104" s="381"/>
      <c r="LJH104" s="392"/>
      <c r="LJI104" s="381"/>
      <c r="LJQ104" s="392"/>
      <c r="LJR104" s="381"/>
      <c r="LJZ104" s="392"/>
      <c r="LKA104" s="381"/>
      <c r="LKI104" s="392"/>
      <c r="LKJ104" s="381"/>
      <c r="LKR104" s="392"/>
      <c r="LKS104" s="381"/>
      <c r="LLA104" s="392"/>
      <c r="LLB104" s="381"/>
      <c r="LLJ104" s="392"/>
      <c r="LLK104" s="381"/>
      <c r="LLS104" s="392"/>
      <c r="LLT104" s="381"/>
      <c r="LMB104" s="392"/>
      <c r="LMC104" s="381"/>
      <c r="LMK104" s="392"/>
      <c r="LML104" s="381"/>
      <c r="LMT104" s="392"/>
      <c r="LMU104" s="381"/>
      <c r="LNC104" s="392"/>
      <c r="LND104" s="381"/>
      <c r="LNL104" s="392"/>
      <c r="LNM104" s="381"/>
      <c r="LNU104" s="392"/>
      <c r="LNV104" s="381"/>
      <c r="LOD104" s="392"/>
      <c r="LOE104" s="381"/>
      <c r="LOM104" s="392"/>
      <c r="LON104" s="381"/>
      <c r="LOV104" s="392"/>
      <c r="LOW104" s="381"/>
      <c r="LPE104" s="392"/>
      <c r="LPF104" s="381"/>
      <c r="LPN104" s="392"/>
      <c r="LPO104" s="381"/>
      <c r="LPW104" s="392"/>
      <c r="LPX104" s="381"/>
      <c r="LQF104" s="392"/>
      <c r="LQG104" s="381"/>
      <c r="LQO104" s="392"/>
      <c r="LQP104" s="381"/>
      <c r="LQX104" s="392"/>
      <c r="LQY104" s="381"/>
      <c r="LRG104" s="392"/>
      <c r="LRH104" s="381"/>
      <c r="LRP104" s="392"/>
      <c r="LRQ104" s="381"/>
      <c r="LRY104" s="392"/>
      <c r="LRZ104" s="381"/>
      <c r="LSH104" s="392"/>
      <c r="LSI104" s="381"/>
      <c r="LSQ104" s="392"/>
      <c r="LSR104" s="381"/>
      <c r="LSZ104" s="392"/>
      <c r="LTA104" s="381"/>
      <c r="LTI104" s="392"/>
      <c r="LTJ104" s="381"/>
      <c r="LTR104" s="392"/>
      <c r="LTS104" s="381"/>
      <c r="LUA104" s="392"/>
      <c r="LUB104" s="381"/>
      <c r="LUJ104" s="392"/>
      <c r="LUK104" s="381"/>
      <c r="LUS104" s="392"/>
      <c r="LUT104" s="381"/>
      <c r="LVB104" s="392"/>
      <c r="LVC104" s="381"/>
      <c r="LVK104" s="392"/>
      <c r="LVL104" s="381"/>
      <c r="LVT104" s="392"/>
      <c r="LVU104" s="381"/>
      <c r="LWC104" s="392"/>
      <c r="LWD104" s="381"/>
      <c r="LWL104" s="392"/>
      <c r="LWM104" s="381"/>
      <c r="LWU104" s="392"/>
      <c r="LWV104" s="381"/>
      <c r="LXD104" s="392"/>
      <c r="LXE104" s="381"/>
      <c r="LXM104" s="392"/>
      <c r="LXN104" s="381"/>
      <c r="LXV104" s="392"/>
      <c r="LXW104" s="381"/>
      <c r="LYE104" s="392"/>
      <c r="LYF104" s="381"/>
      <c r="LYN104" s="392"/>
      <c r="LYO104" s="381"/>
      <c r="LYW104" s="392"/>
      <c r="LYX104" s="381"/>
      <c r="LZF104" s="392"/>
      <c r="LZG104" s="381"/>
      <c r="LZO104" s="392"/>
      <c r="LZP104" s="381"/>
      <c r="LZX104" s="392"/>
      <c r="LZY104" s="381"/>
      <c r="MAG104" s="392"/>
      <c r="MAH104" s="381"/>
      <c r="MAP104" s="392"/>
      <c r="MAQ104" s="381"/>
      <c r="MAY104" s="392"/>
      <c r="MAZ104" s="381"/>
      <c r="MBH104" s="392"/>
      <c r="MBI104" s="381"/>
      <c r="MBQ104" s="392"/>
      <c r="MBR104" s="381"/>
      <c r="MBZ104" s="392"/>
      <c r="MCA104" s="381"/>
      <c r="MCI104" s="392"/>
      <c r="MCJ104" s="381"/>
      <c r="MCR104" s="392"/>
      <c r="MCS104" s="381"/>
      <c r="MDA104" s="392"/>
      <c r="MDB104" s="381"/>
      <c r="MDJ104" s="392"/>
      <c r="MDK104" s="381"/>
      <c r="MDS104" s="392"/>
      <c r="MDT104" s="381"/>
      <c r="MEB104" s="392"/>
      <c r="MEC104" s="381"/>
      <c r="MEK104" s="392"/>
      <c r="MEL104" s="381"/>
      <c r="MET104" s="392"/>
      <c r="MEU104" s="381"/>
      <c r="MFC104" s="392"/>
      <c r="MFD104" s="381"/>
      <c r="MFL104" s="392"/>
      <c r="MFM104" s="381"/>
      <c r="MFU104" s="392"/>
      <c r="MFV104" s="381"/>
      <c r="MGD104" s="392"/>
      <c r="MGE104" s="381"/>
      <c r="MGM104" s="392"/>
      <c r="MGN104" s="381"/>
      <c r="MGV104" s="392"/>
      <c r="MGW104" s="381"/>
      <c r="MHE104" s="392"/>
      <c r="MHF104" s="381"/>
      <c r="MHN104" s="392"/>
      <c r="MHO104" s="381"/>
      <c r="MHW104" s="392"/>
      <c r="MHX104" s="381"/>
      <c r="MIF104" s="392"/>
      <c r="MIG104" s="381"/>
      <c r="MIO104" s="392"/>
      <c r="MIP104" s="381"/>
      <c r="MIX104" s="392"/>
      <c r="MIY104" s="381"/>
      <c r="MJG104" s="392"/>
      <c r="MJH104" s="381"/>
      <c r="MJP104" s="392"/>
      <c r="MJQ104" s="381"/>
      <c r="MJY104" s="392"/>
      <c r="MJZ104" s="381"/>
      <c r="MKH104" s="392"/>
      <c r="MKI104" s="381"/>
      <c r="MKQ104" s="392"/>
      <c r="MKR104" s="381"/>
      <c r="MKZ104" s="392"/>
      <c r="MLA104" s="381"/>
      <c r="MLI104" s="392"/>
      <c r="MLJ104" s="381"/>
      <c r="MLR104" s="392"/>
      <c r="MLS104" s="381"/>
      <c r="MMA104" s="392"/>
      <c r="MMB104" s="381"/>
      <c r="MMJ104" s="392"/>
      <c r="MMK104" s="381"/>
      <c r="MMS104" s="392"/>
      <c r="MMT104" s="381"/>
      <c r="MNB104" s="392"/>
      <c r="MNC104" s="381"/>
      <c r="MNK104" s="392"/>
      <c r="MNL104" s="381"/>
      <c r="MNT104" s="392"/>
      <c r="MNU104" s="381"/>
      <c r="MOC104" s="392"/>
      <c r="MOD104" s="381"/>
      <c r="MOL104" s="392"/>
      <c r="MOM104" s="381"/>
      <c r="MOU104" s="392"/>
      <c r="MOV104" s="381"/>
      <c r="MPD104" s="392"/>
      <c r="MPE104" s="381"/>
      <c r="MPM104" s="392"/>
      <c r="MPN104" s="381"/>
      <c r="MPV104" s="392"/>
      <c r="MPW104" s="381"/>
      <c r="MQE104" s="392"/>
      <c r="MQF104" s="381"/>
      <c r="MQN104" s="392"/>
      <c r="MQO104" s="381"/>
      <c r="MQW104" s="392"/>
      <c r="MQX104" s="381"/>
      <c r="MRF104" s="392"/>
      <c r="MRG104" s="381"/>
      <c r="MRO104" s="392"/>
      <c r="MRP104" s="381"/>
      <c r="MRX104" s="392"/>
      <c r="MRY104" s="381"/>
      <c r="MSG104" s="392"/>
      <c r="MSH104" s="381"/>
      <c r="MSP104" s="392"/>
      <c r="MSQ104" s="381"/>
      <c r="MSY104" s="392"/>
      <c r="MSZ104" s="381"/>
      <c r="MTH104" s="392"/>
      <c r="MTI104" s="381"/>
      <c r="MTQ104" s="392"/>
      <c r="MTR104" s="381"/>
      <c r="MTZ104" s="392"/>
      <c r="MUA104" s="381"/>
      <c r="MUI104" s="392"/>
      <c r="MUJ104" s="381"/>
      <c r="MUR104" s="392"/>
      <c r="MUS104" s="381"/>
      <c r="MVA104" s="392"/>
      <c r="MVB104" s="381"/>
      <c r="MVJ104" s="392"/>
      <c r="MVK104" s="381"/>
      <c r="MVS104" s="392"/>
      <c r="MVT104" s="381"/>
      <c r="MWB104" s="392"/>
      <c r="MWC104" s="381"/>
      <c r="MWK104" s="392"/>
      <c r="MWL104" s="381"/>
      <c r="MWT104" s="392"/>
      <c r="MWU104" s="381"/>
      <c r="MXC104" s="392"/>
      <c r="MXD104" s="381"/>
      <c r="MXL104" s="392"/>
      <c r="MXM104" s="381"/>
      <c r="MXU104" s="392"/>
      <c r="MXV104" s="381"/>
      <c r="MYD104" s="392"/>
      <c r="MYE104" s="381"/>
      <c r="MYM104" s="392"/>
      <c r="MYN104" s="381"/>
      <c r="MYV104" s="392"/>
      <c r="MYW104" s="381"/>
      <c r="MZE104" s="392"/>
      <c r="MZF104" s="381"/>
      <c r="MZN104" s="392"/>
      <c r="MZO104" s="381"/>
      <c r="MZW104" s="392"/>
      <c r="MZX104" s="381"/>
      <c r="NAF104" s="392"/>
      <c r="NAG104" s="381"/>
      <c r="NAO104" s="392"/>
      <c r="NAP104" s="381"/>
      <c r="NAX104" s="392"/>
      <c r="NAY104" s="381"/>
      <c r="NBG104" s="392"/>
      <c r="NBH104" s="381"/>
      <c r="NBP104" s="392"/>
      <c r="NBQ104" s="381"/>
      <c r="NBY104" s="392"/>
      <c r="NBZ104" s="381"/>
      <c r="NCH104" s="392"/>
      <c r="NCI104" s="381"/>
      <c r="NCQ104" s="392"/>
      <c r="NCR104" s="381"/>
      <c r="NCZ104" s="392"/>
      <c r="NDA104" s="381"/>
      <c r="NDI104" s="392"/>
      <c r="NDJ104" s="381"/>
      <c r="NDR104" s="392"/>
      <c r="NDS104" s="381"/>
      <c r="NEA104" s="392"/>
      <c r="NEB104" s="381"/>
      <c r="NEJ104" s="392"/>
      <c r="NEK104" s="381"/>
      <c r="NES104" s="392"/>
      <c r="NET104" s="381"/>
      <c r="NFB104" s="392"/>
      <c r="NFC104" s="381"/>
      <c r="NFK104" s="392"/>
      <c r="NFL104" s="381"/>
      <c r="NFT104" s="392"/>
      <c r="NFU104" s="381"/>
      <c r="NGC104" s="392"/>
      <c r="NGD104" s="381"/>
      <c r="NGL104" s="392"/>
      <c r="NGM104" s="381"/>
      <c r="NGU104" s="392"/>
      <c r="NGV104" s="381"/>
      <c r="NHD104" s="392"/>
      <c r="NHE104" s="381"/>
      <c r="NHM104" s="392"/>
      <c r="NHN104" s="381"/>
      <c r="NHV104" s="392"/>
      <c r="NHW104" s="381"/>
      <c r="NIE104" s="392"/>
      <c r="NIF104" s="381"/>
      <c r="NIN104" s="392"/>
      <c r="NIO104" s="381"/>
      <c r="NIW104" s="392"/>
      <c r="NIX104" s="381"/>
      <c r="NJF104" s="392"/>
      <c r="NJG104" s="381"/>
      <c r="NJO104" s="392"/>
      <c r="NJP104" s="381"/>
      <c r="NJX104" s="392"/>
      <c r="NJY104" s="381"/>
      <c r="NKG104" s="392"/>
      <c r="NKH104" s="381"/>
      <c r="NKP104" s="392"/>
      <c r="NKQ104" s="381"/>
      <c r="NKY104" s="392"/>
      <c r="NKZ104" s="381"/>
      <c r="NLH104" s="392"/>
      <c r="NLI104" s="381"/>
      <c r="NLQ104" s="392"/>
      <c r="NLR104" s="381"/>
      <c r="NLZ104" s="392"/>
      <c r="NMA104" s="381"/>
      <c r="NMI104" s="392"/>
      <c r="NMJ104" s="381"/>
      <c r="NMR104" s="392"/>
      <c r="NMS104" s="381"/>
      <c r="NNA104" s="392"/>
      <c r="NNB104" s="381"/>
      <c r="NNJ104" s="392"/>
      <c r="NNK104" s="381"/>
      <c r="NNS104" s="392"/>
      <c r="NNT104" s="381"/>
      <c r="NOB104" s="392"/>
      <c r="NOC104" s="381"/>
      <c r="NOK104" s="392"/>
      <c r="NOL104" s="381"/>
      <c r="NOT104" s="392"/>
      <c r="NOU104" s="381"/>
      <c r="NPC104" s="392"/>
      <c r="NPD104" s="381"/>
      <c r="NPL104" s="392"/>
      <c r="NPM104" s="381"/>
      <c r="NPU104" s="392"/>
      <c r="NPV104" s="381"/>
      <c r="NQD104" s="392"/>
      <c r="NQE104" s="381"/>
      <c r="NQM104" s="392"/>
      <c r="NQN104" s="381"/>
      <c r="NQV104" s="392"/>
      <c r="NQW104" s="381"/>
      <c r="NRE104" s="392"/>
      <c r="NRF104" s="381"/>
      <c r="NRN104" s="392"/>
      <c r="NRO104" s="381"/>
      <c r="NRW104" s="392"/>
      <c r="NRX104" s="381"/>
      <c r="NSF104" s="392"/>
      <c r="NSG104" s="381"/>
      <c r="NSO104" s="392"/>
      <c r="NSP104" s="381"/>
      <c r="NSX104" s="392"/>
      <c r="NSY104" s="381"/>
      <c r="NTG104" s="392"/>
      <c r="NTH104" s="381"/>
      <c r="NTP104" s="392"/>
      <c r="NTQ104" s="381"/>
      <c r="NTY104" s="392"/>
      <c r="NTZ104" s="381"/>
      <c r="NUH104" s="392"/>
      <c r="NUI104" s="381"/>
      <c r="NUQ104" s="392"/>
      <c r="NUR104" s="381"/>
      <c r="NUZ104" s="392"/>
      <c r="NVA104" s="381"/>
      <c r="NVI104" s="392"/>
      <c r="NVJ104" s="381"/>
      <c r="NVR104" s="392"/>
      <c r="NVS104" s="381"/>
      <c r="NWA104" s="392"/>
      <c r="NWB104" s="381"/>
      <c r="NWJ104" s="392"/>
      <c r="NWK104" s="381"/>
      <c r="NWS104" s="392"/>
      <c r="NWT104" s="381"/>
      <c r="NXB104" s="392"/>
      <c r="NXC104" s="381"/>
      <c r="NXK104" s="392"/>
      <c r="NXL104" s="381"/>
      <c r="NXT104" s="392"/>
      <c r="NXU104" s="381"/>
      <c r="NYC104" s="392"/>
      <c r="NYD104" s="381"/>
      <c r="NYL104" s="392"/>
      <c r="NYM104" s="381"/>
      <c r="NYU104" s="392"/>
      <c r="NYV104" s="381"/>
      <c r="NZD104" s="392"/>
      <c r="NZE104" s="381"/>
      <c r="NZM104" s="392"/>
      <c r="NZN104" s="381"/>
      <c r="NZV104" s="392"/>
      <c r="NZW104" s="381"/>
      <c r="OAE104" s="392"/>
      <c r="OAF104" s="381"/>
      <c r="OAN104" s="392"/>
      <c r="OAO104" s="381"/>
      <c r="OAW104" s="392"/>
      <c r="OAX104" s="381"/>
      <c r="OBF104" s="392"/>
      <c r="OBG104" s="381"/>
      <c r="OBO104" s="392"/>
      <c r="OBP104" s="381"/>
      <c r="OBX104" s="392"/>
      <c r="OBY104" s="381"/>
      <c r="OCG104" s="392"/>
      <c r="OCH104" s="381"/>
      <c r="OCP104" s="392"/>
      <c r="OCQ104" s="381"/>
      <c r="OCY104" s="392"/>
      <c r="OCZ104" s="381"/>
      <c r="ODH104" s="392"/>
      <c r="ODI104" s="381"/>
      <c r="ODQ104" s="392"/>
      <c r="ODR104" s="381"/>
      <c r="ODZ104" s="392"/>
      <c r="OEA104" s="381"/>
      <c r="OEI104" s="392"/>
      <c r="OEJ104" s="381"/>
      <c r="OER104" s="392"/>
      <c r="OES104" s="381"/>
      <c r="OFA104" s="392"/>
      <c r="OFB104" s="381"/>
      <c r="OFJ104" s="392"/>
      <c r="OFK104" s="381"/>
      <c r="OFS104" s="392"/>
      <c r="OFT104" s="381"/>
      <c r="OGB104" s="392"/>
      <c r="OGC104" s="381"/>
      <c r="OGK104" s="392"/>
      <c r="OGL104" s="381"/>
      <c r="OGT104" s="392"/>
      <c r="OGU104" s="381"/>
      <c r="OHC104" s="392"/>
      <c r="OHD104" s="381"/>
      <c r="OHL104" s="392"/>
      <c r="OHM104" s="381"/>
      <c r="OHU104" s="392"/>
      <c r="OHV104" s="381"/>
      <c r="OID104" s="392"/>
      <c r="OIE104" s="381"/>
      <c r="OIM104" s="392"/>
      <c r="OIN104" s="381"/>
      <c r="OIV104" s="392"/>
      <c r="OIW104" s="381"/>
      <c r="OJE104" s="392"/>
      <c r="OJF104" s="381"/>
      <c r="OJN104" s="392"/>
      <c r="OJO104" s="381"/>
      <c r="OJW104" s="392"/>
      <c r="OJX104" s="381"/>
      <c r="OKF104" s="392"/>
      <c r="OKG104" s="381"/>
      <c r="OKO104" s="392"/>
      <c r="OKP104" s="381"/>
      <c r="OKX104" s="392"/>
      <c r="OKY104" s="381"/>
      <c r="OLG104" s="392"/>
      <c r="OLH104" s="381"/>
      <c r="OLP104" s="392"/>
      <c r="OLQ104" s="381"/>
      <c r="OLY104" s="392"/>
      <c r="OLZ104" s="381"/>
      <c r="OMH104" s="392"/>
      <c r="OMI104" s="381"/>
      <c r="OMQ104" s="392"/>
      <c r="OMR104" s="381"/>
      <c r="OMZ104" s="392"/>
      <c r="ONA104" s="381"/>
      <c r="ONI104" s="392"/>
      <c r="ONJ104" s="381"/>
      <c r="ONR104" s="392"/>
      <c r="ONS104" s="381"/>
      <c r="OOA104" s="392"/>
      <c r="OOB104" s="381"/>
      <c r="OOJ104" s="392"/>
      <c r="OOK104" s="381"/>
      <c r="OOS104" s="392"/>
      <c r="OOT104" s="381"/>
      <c r="OPB104" s="392"/>
      <c r="OPC104" s="381"/>
      <c r="OPK104" s="392"/>
      <c r="OPL104" s="381"/>
      <c r="OPT104" s="392"/>
      <c r="OPU104" s="381"/>
      <c r="OQC104" s="392"/>
      <c r="OQD104" s="381"/>
      <c r="OQL104" s="392"/>
      <c r="OQM104" s="381"/>
      <c r="OQU104" s="392"/>
      <c r="OQV104" s="381"/>
      <c r="ORD104" s="392"/>
      <c r="ORE104" s="381"/>
      <c r="ORM104" s="392"/>
      <c r="ORN104" s="381"/>
      <c r="ORV104" s="392"/>
      <c r="ORW104" s="381"/>
      <c r="OSE104" s="392"/>
      <c r="OSF104" s="381"/>
      <c r="OSN104" s="392"/>
      <c r="OSO104" s="381"/>
      <c r="OSW104" s="392"/>
      <c r="OSX104" s="381"/>
      <c r="OTF104" s="392"/>
      <c r="OTG104" s="381"/>
      <c r="OTO104" s="392"/>
      <c r="OTP104" s="381"/>
      <c r="OTX104" s="392"/>
      <c r="OTY104" s="381"/>
      <c r="OUG104" s="392"/>
      <c r="OUH104" s="381"/>
      <c r="OUP104" s="392"/>
      <c r="OUQ104" s="381"/>
      <c r="OUY104" s="392"/>
      <c r="OUZ104" s="381"/>
      <c r="OVH104" s="392"/>
      <c r="OVI104" s="381"/>
      <c r="OVQ104" s="392"/>
      <c r="OVR104" s="381"/>
      <c r="OVZ104" s="392"/>
      <c r="OWA104" s="381"/>
      <c r="OWI104" s="392"/>
      <c r="OWJ104" s="381"/>
      <c r="OWR104" s="392"/>
      <c r="OWS104" s="381"/>
      <c r="OXA104" s="392"/>
      <c r="OXB104" s="381"/>
      <c r="OXJ104" s="392"/>
      <c r="OXK104" s="381"/>
      <c r="OXS104" s="392"/>
      <c r="OXT104" s="381"/>
      <c r="OYB104" s="392"/>
      <c r="OYC104" s="381"/>
      <c r="OYK104" s="392"/>
      <c r="OYL104" s="381"/>
      <c r="OYT104" s="392"/>
      <c r="OYU104" s="381"/>
      <c r="OZC104" s="392"/>
      <c r="OZD104" s="381"/>
      <c r="OZL104" s="392"/>
      <c r="OZM104" s="381"/>
      <c r="OZU104" s="392"/>
      <c r="OZV104" s="381"/>
      <c r="PAD104" s="392"/>
      <c r="PAE104" s="381"/>
      <c r="PAM104" s="392"/>
      <c r="PAN104" s="381"/>
      <c r="PAV104" s="392"/>
      <c r="PAW104" s="381"/>
      <c r="PBE104" s="392"/>
      <c r="PBF104" s="381"/>
      <c r="PBN104" s="392"/>
      <c r="PBO104" s="381"/>
      <c r="PBW104" s="392"/>
      <c r="PBX104" s="381"/>
      <c r="PCF104" s="392"/>
      <c r="PCG104" s="381"/>
      <c r="PCO104" s="392"/>
      <c r="PCP104" s="381"/>
      <c r="PCX104" s="392"/>
      <c r="PCY104" s="381"/>
      <c r="PDG104" s="392"/>
      <c r="PDH104" s="381"/>
      <c r="PDP104" s="392"/>
      <c r="PDQ104" s="381"/>
      <c r="PDY104" s="392"/>
      <c r="PDZ104" s="381"/>
      <c r="PEH104" s="392"/>
      <c r="PEI104" s="381"/>
      <c r="PEQ104" s="392"/>
      <c r="PER104" s="381"/>
      <c r="PEZ104" s="392"/>
      <c r="PFA104" s="381"/>
      <c r="PFI104" s="392"/>
      <c r="PFJ104" s="381"/>
      <c r="PFR104" s="392"/>
      <c r="PFS104" s="381"/>
      <c r="PGA104" s="392"/>
      <c r="PGB104" s="381"/>
      <c r="PGJ104" s="392"/>
      <c r="PGK104" s="381"/>
      <c r="PGS104" s="392"/>
      <c r="PGT104" s="381"/>
      <c r="PHB104" s="392"/>
      <c r="PHC104" s="381"/>
      <c r="PHK104" s="392"/>
      <c r="PHL104" s="381"/>
      <c r="PHT104" s="392"/>
      <c r="PHU104" s="381"/>
      <c r="PIC104" s="392"/>
      <c r="PID104" s="381"/>
      <c r="PIL104" s="392"/>
      <c r="PIM104" s="381"/>
      <c r="PIU104" s="392"/>
      <c r="PIV104" s="381"/>
      <c r="PJD104" s="392"/>
      <c r="PJE104" s="381"/>
      <c r="PJM104" s="392"/>
      <c r="PJN104" s="381"/>
      <c r="PJV104" s="392"/>
      <c r="PJW104" s="381"/>
      <c r="PKE104" s="392"/>
      <c r="PKF104" s="381"/>
      <c r="PKN104" s="392"/>
      <c r="PKO104" s="381"/>
      <c r="PKW104" s="392"/>
      <c r="PKX104" s="381"/>
      <c r="PLF104" s="392"/>
      <c r="PLG104" s="381"/>
      <c r="PLO104" s="392"/>
      <c r="PLP104" s="381"/>
      <c r="PLX104" s="392"/>
      <c r="PLY104" s="381"/>
      <c r="PMG104" s="392"/>
      <c r="PMH104" s="381"/>
      <c r="PMP104" s="392"/>
      <c r="PMQ104" s="381"/>
      <c r="PMY104" s="392"/>
      <c r="PMZ104" s="381"/>
      <c r="PNH104" s="392"/>
      <c r="PNI104" s="381"/>
      <c r="PNQ104" s="392"/>
      <c r="PNR104" s="381"/>
      <c r="PNZ104" s="392"/>
      <c r="POA104" s="381"/>
      <c r="POI104" s="392"/>
      <c r="POJ104" s="381"/>
      <c r="POR104" s="392"/>
      <c r="POS104" s="381"/>
      <c r="PPA104" s="392"/>
      <c r="PPB104" s="381"/>
      <c r="PPJ104" s="392"/>
      <c r="PPK104" s="381"/>
      <c r="PPS104" s="392"/>
      <c r="PPT104" s="381"/>
      <c r="PQB104" s="392"/>
      <c r="PQC104" s="381"/>
      <c r="PQK104" s="392"/>
      <c r="PQL104" s="381"/>
      <c r="PQT104" s="392"/>
      <c r="PQU104" s="381"/>
      <c r="PRC104" s="392"/>
      <c r="PRD104" s="381"/>
      <c r="PRL104" s="392"/>
      <c r="PRM104" s="381"/>
      <c r="PRU104" s="392"/>
      <c r="PRV104" s="381"/>
      <c r="PSD104" s="392"/>
      <c r="PSE104" s="381"/>
      <c r="PSM104" s="392"/>
      <c r="PSN104" s="381"/>
      <c r="PSV104" s="392"/>
      <c r="PSW104" s="381"/>
      <c r="PTE104" s="392"/>
      <c r="PTF104" s="381"/>
      <c r="PTN104" s="392"/>
      <c r="PTO104" s="381"/>
      <c r="PTW104" s="392"/>
      <c r="PTX104" s="381"/>
      <c r="PUF104" s="392"/>
      <c r="PUG104" s="381"/>
      <c r="PUO104" s="392"/>
      <c r="PUP104" s="381"/>
      <c r="PUX104" s="392"/>
      <c r="PUY104" s="381"/>
      <c r="PVG104" s="392"/>
      <c r="PVH104" s="381"/>
      <c r="PVP104" s="392"/>
      <c r="PVQ104" s="381"/>
      <c r="PVY104" s="392"/>
      <c r="PVZ104" s="381"/>
      <c r="PWH104" s="392"/>
      <c r="PWI104" s="381"/>
      <c r="PWQ104" s="392"/>
      <c r="PWR104" s="381"/>
      <c r="PWZ104" s="392"/>
      <c r="PXA104" s="381"/>
      <c r="PXI104" s="392"/>
      <c r="PXJ104" s="381"/>
      <c r="PXR104" s="392"/>
      <c r="PXS104" s="381"/>
      <c r="PYA104" s="392"/>
      <c r="PYB104" s="381"/>
      <c r="PYJ104" s="392"/>
      <c r="PYK104" s="381"/>
      <c r="PYS104" s="392"/>
      <c r="PYT104" s="381"/>
      <c r="PZB104" s="392"/>
      <c r="PZC104" s="381"/>
      <c r="PZK104" s="392"/>
      <c r="PZL104" s="381"/>
      <c r="PZT104" s="392"/>
      <c r="PZU104" s="381"/>
      <c r="QAC104" s="392"/>
      <c r="QAD104" s="381"/>
      <c r="QAL104" s="392"/>
      <c r="QAM104" s="381"/>
      <c r="QAU104" s="392"/>
      <c r="QAV104" s="381"/>
      <c r="QBD104" s="392"/>
      <c r="QBE104" s="381"/>
      <c r="QBM104" s="392"/>
      <c r="QBN104" s="381"/>
      <c r="QBV104" s="392"/>
      <c r="QBW104" s="381"/>
      <c r="QCE104" s="392"/>
      <c r="QCF104" s="381"/>
      <c r="QCN104" s="392"/>
      <c r="QCO104" s="381"/>
      <c r="QCW104" s="392"/>
      <c r="QCX104" s="381"/>
      <c r="QDF104" s="392"/>
      <c r="QDG104" s="381"/>
      <c r="QDO104" s="392"/>
      <c r="QDP104" s="381"/>
      <c r="QDX104" s="392"/>
      <c r="QDY104" s="381"/>
      <c r="QEG104" s="392"/>
      <c r="QEH104" s="381"/>
      <c r="QEP104" s="392"/>
      <c r="QEQ104" s="381"/>
      <c r="QEY104" s="392"/>
      <c r="QEZ104" s="381"/>
      <c r="QFH104" s="392"/>
      <c r="QFI104" s="381"/>
      <c r="QFQ104" s="392"/>
      <c r="QFR104" s="381"/>
      <c r="QFZ104" s="392"/>
      <c r="QGA104" s="381"/>
      <c r="QGI104" s="392"/>
      <c r="QGJ104" s="381"/>
      <c r="QGR104" s="392"/>
      <c r="QGS104" s="381"/>
      <c r="QHA104" s="392"/>
      <c r="QHB104" s="381"/>
      <c r="QHJ104" s="392"/>
      <c r="QHK104" s="381"/>
      <c r="QHS104" s="392"/>
      <c r="QHT104" s="381"/>
      <c r="QIB104" s="392"/>
      <c r="QIC104" s="381"/>
      <c r="QIK104" s="392"/>
      <c r="QIL104" s="381"/>
      <c r="QIT104" s="392"/>
      <c r="QIU104" s="381"/>
      <c r="QJC104" s="392"/>
      <c r="QJD104" s="381"/>
      <c r="QJL104" s="392"/>
      <c r="QJM104" s="381"/>
      <c r="QJU104" s="392"/>
      <c r="QJV104" s="381"/>
      <c r="QKD104" s="392"/>
      <c r="QKE104" s="381"/>
      <c r="QKM104" s="392"/>
      <c r="QKN104" s="381"/>
      <c r="QKV104" s="392"/>
      <c r="QKW104" s="381"/>
      <c r="QLE104" s="392"/>
      <c r="QLF104" s="381"/>
      <c r="QLN104" s="392"/>
      <c r="QLO104" s="381"/>
      <c r="QLW104" s="392"/>
      <c r="QLX104" s="381"/>
      <c r="QMF104" s="392"/>
      <c r="QMG104" s="381"/>
      <c r="QMO104" s="392"/>
      <c r="QMP104" s="381"/>
      <c r="QMX104" s="392"/>
      <c r="QMY104" s="381"/>
      <c r="QNG104" s="392"/>
      <c r="QNH104" s="381"/>
      <c r="QNP104" s="392"/>
      <c r="QNQ104" s="381"/>
      <c r="QNY104" s="392"/>
      <c r="QNZ104" s="381"/>
      <c r="QOH104" s="392"/>
      <c r="QOI104" s="381"/>
      <c r="QOQ104" s="392"/>
      <c r="QOR104" s="381"/>
      <c r="QOZ104" s="392"/>
      <c r="QPA104" s="381"/>
      <c r="QPI104" s="392"/>
      <c r="QPJ104" s="381"/>
      <c r="QPR104" s="392"/>
      <c r="QPS104" s="381"/>
      <c r="QQA104" s="392"/>
      <c r="QQB104" s="381"/>
      <c r="QQJ104" s="392"/>
      <c r="QQK104" s="381"/>
      <c r="QQS104" s="392"/>
      <c r="QQT104" s="381"/>
      <c r="QRB104" s="392"/>
      <c r="QRC104" s="381"/>
      <c r="QRK104" s="392"/>
      <c r="QRL104" s="381"/>
      <c r="QRT104" s="392"/>
      <c r="QRU104" s="381"/>
      <c r="QSC104" s="392"/>
      <c r="QSD104" s="381"/>
      <c r="QSL104" s="392"/>
      <c r="QSM104" s="381"/>
      <c r="QSU104" s="392"/>
      <c r="QSV104" s="381"/>
      <c r="QTD104" s="392"/>
      <c r="QTE104" s="381"/>
      <c r="QTM104" s="392"/>
      <c r="QTN104" s="381"/>
      <c r="QTV104" s="392"/>
      <c r="QTW104" s="381"/>
      <c r="QUE104" s="392"/>
      <c r="QUF104" s="381"/>
      <c r="QUN104" s="392"/>
      <c r="QUO104" s="381"/>
      <c r="QUW104" s="392"/>
      <c r="QUX104" s="381"/>
      <c r="QVF104" s="392"/>
      <c r="QVG104" s="381"/>
      <c r="QVO104" s="392"/>
      <c r="QVP104" s="381"/>
      <c r="QVX104" s="392"/>
      <c r="QVY104" s="381"/>
      <c r="QWG104" s="392"/>
      <c r="QWH104" s="381"/>
      <c r="QWP104" s="392"/>
      <c r="QWQ104" s="381"/>
      <c r="QWY104" s="392"/>
      <c r="QWZ104" s="381"/>
      <c r="QXH104" s="392"/>
      <c r="QXI104" s="381"/>
      <c r="QXQ104" s="392"/>
      <c r="QXR104" s="381"/>
      <c r="QXZ104" s="392"/>
      <c r="QYA104" s="381"/>
      <c r="QYI104" s="392"/>
      <c r="QYJ104" s="381"/>
      <c r="QYR104" s="392"/>
      <c r="QYS104" s="381"/>
      <c r="QZA104" s="392"/>
      <c r="QZB104" s="381"/>
      <c r="QZJ104" s="392"/>
      <c r="QZK104" s="381"/>
      <c r="QZS104" s="392"/>
      <c r="QZT104" s="381"/>
      <c r="RAB104" s="392"/>
      <c r="RAC104" s="381"/>
      <c r="RAK104" s="392"/>
      <c r="RAL104" s="381"/>
      <c r="RAT104" s="392"/>
      <c r="RAU104" s="381"/>
      <c r="RBC104" s="392"/>
      <c r="RBD104" s="381"/>
      <c r="RBL104" s="392"/>
      <c r="RBM104" s="381"/>
      <c r="RBU104" s="392"/>
      <c r="RBV104" s="381"/>
      <c r="RCD104" s="392"/>
      <c r="RCE104" s="381"/>
      <c r="RCM104" s="392"/>
      <c r="RCN104" s="381"/>
      <c r="RCV104" s="392"/>
      <c r="RCW104" s="381"/>
      <c r="RDE104" s="392"/>
      <c r="RDF104" s="381"/>
      <c r="RDN104" s="392"/>
      <c r="RDO104" s="381"/>
      <c r="RDW104" s="392"/>
      <c r="RDX104" s="381"/>
      <c r="REF104" s="392"/>
      <c r="REG104" s="381"/>
      <c r="REO104" s="392"/>
      <c r="REP104" s="381"/>
      <c r="REX104" s="392"/>
      <c r="REY104" s="381"/>
      <c r="RFG104" s="392"/>
      <c r="RFH104" s="381"/>
      <c r="RFP104" s="392"/>
      <c r="RFQ104" s="381"/>
      <c r="RFY104" s="392"/>
      <c r="RFZ104" s="381"/>
      <c r="RGH104" s="392"/>
      <c r="RGI104" s="381"/>
      <c r="RGQ104" s="392"/>
      <c r="RGR104" s="381"/>
      <c r="RGZ104" s="392"/>
      <c r="RHA104" s="381"/>
      <c r="RHI104" s="392"/>
      <c r="RHJ104" s="381"/>
      <c r="RHR104" s="392"/>
      <c r="RHS104" s="381"/>
      <c r="RIA104" s="392"/>
      <c r="RIB104" s="381"/>
      <c r="RIJ104" s="392"/>
      <c r="RIK104" s="381"/>
      <c r="RIS104" s="392"/>
      <c r="RIT104" s="381"/>
      <c r="RJB104" s="392"/>
      <c r="RJC104" s="381"/>
      <c r="RJK104" s="392"/>
      <c r="RJL104" s="381"/>
      <c r="RJT104" s="392"/>
      <c r="RJU104" s="381"/>
      <c r="RKC104" s="392"/>
      <c r="RKD104" s="381"/>
      <c r="RKL104" s="392"/>
      <c r="RKM104" s="381"/>
      <c r="RKU104" s="392"/>
      <c r="RKV104" s="381"/>
      <c r="RLD104" s="392"/>
      <c r="RLE104" s="381"/>
      <c r="RLM104" s="392"/>
      <c r="RLN104" s="381"/>
      <c r="RLV104" s="392"/>
      <c r="RLW104" s="381"/>
      <c r="RME104" s="392"/>
      <c r="RMF104" s="381"/>
      <c r="RMN104" s="392"/>
      <c r="RMO104" s="381"/>
      <c r="RMW104" s="392"/>
      <c r="RMX104" s="381"/>
      <c r="RNF104" s="392"/>
      <c r="RNG104" s="381"/>
      <c r="RNO104" s="392"/>
      <c r="RNP104" s="381"/>
      <c r="RNX104" s="392"/>
      <c r="RNY104" s="381"/>
      <c r="ROG104" s="392"/>
      <c r="ROH104" s="381"/>
      <c r="ROP104" s="392"/>
      <c r="ROQ104" s="381"/>
      <c r="ROY104" s="392"/>
      <c r="ROZ104" s="381"/>
      <c r="RPH104" s="392"/>
      <c r="RPI104" s="381"/>
      <c r="RPQ104" s="392"/>
      <c r="RPR104" s="381"/>
      <c r="RPZ104" s="392"/>
      <c r="RQA104" s="381"/>
      <c r="RQI104" s="392"/>
      <c r="RQJ104" s="381"/>
      <c r="RQR104" s="392"/>
      <c r="RQS104" s="381"/>
      <c r="RRA104" s="392"/>
      <c r="RRB104" s="381"/>
      <c r="RRJ104" s="392"/>
      <c r="RRK104" s="381"/>
      <c r="RRS104" s="392"/>
      <c r="RRT104" s="381"/>
      <c r="RSB104" s="392"/>
      <c r="RSC104" s="381"/>
      <c r="RSK104" s="392"/>
      <c r="RSL104" s="381"/>
      <c r="RST104" s="392"/>
      <c r="RSU104" s="381"/>
      <c r="RTC104" s="392"/>
      <c r="RTD104" s="381"/>
      <c r="RTL104" s="392"/>
      <c r="RTM104" s="381"/>
      <c r="RTU104" s="392"/>
      <c r="RTV104" s="381"/>
      <c r="RUD104" s="392"/>
      <c r="RUE104" s="381"/>
      <c r="RUM104" s="392"/>
      <c r="RUN104" s="381"/>
      <c r="RUV104" s="392"/>
      <c r="RUW104" s="381"/>
      <c r="RVE104" s="392"/>
      <c r="RVF104" s="381"/>
      <c r="RVN104" s="392"/>
      <c r="RVO104" s="381"/>
      <c r="RVW104" s="392"/>
      <c r="RVX104" s="381"/>
      <c r="RWF104" s="392"/>
      <c r="RWG104" s="381"/>
      <c r="RWO104" s="392"/>
      <c r="RWP104" s="381"/>
      <c r="RWX104" s="392"/>
      <c r="RWY104" s="381"/>
      <c r="RXG104" s="392"/>
      <c r="RXH104" s="381"/>
      <c r="RXP104" s="392"/>
      <c r="RXQ104" s="381"/>
      <c r="RXY104" s="392"/>
      <c r="RXZ104" s="381"/>
      <c r="RYH104" s="392"/>
      <c r="RYI104" s="381"/>
      <c r="RYQ104" s="392"/>
      <c r="RYR104" s="381"/>
      <c r="RYZ104" s="392"/>
      <c r="RZA104" s="381"/>
      <c r="RZI104" s="392"/>
      <c r="RZJ104" s="381"/>
      <c r="RZR104" s="392"/>
      <c r="RZS104" s="381"/>
      <c r="SAA104" s="392"/>
      <c r="SAB104" s="381"/>
      <c r="SAJ104" s="392"/>
      <c r="SAK104" s="381"/>
      <c r="SAS104" s="392"/>
      <c r="SAT104" s="381"/>
      <c r="SBB104" s="392"/>
      <c r="SBC104" s="381"/>
      <c r="SBK104" s="392"/>
      <c r="SBL104" s="381"/>
      <c r="SBT104" s="392"/>
      <c r="SBU104" s="381"/>
      <c r="SCC104" s="392"/>
      <c r="SCD104" s="381"/>
      <c r="SCL104" s="392"/>
      <c r="SCM104" s="381"/>
      <c r="SCU104" s="392"/>
      <c r="SCV104" s="381"/>
      <c r="SDD104" s="392"/>
      <c r="SDE104" s="381"/>
      <c r="SDM104" s="392"/>
      <c r="SDN104" s="381"/>
      <c r="SDV104" s="392"/>
      <c r="SDW104" s="381"/>
      <c r="SEE104" s="392"/>
      <c r="SEF104" s="381"/>
      <c r="SEN104" s="392"/>
      <c r="SEO104" s="381"/>
      <c r="SEW104" s="392"/>
      <c r="SEX104" s="381"/>
      <c r="SFF104" s="392"/>
      <c r="SFG104" s="381"/>
      <c r="SFO104" s="392"/>
      <c r="SFP104" s="381"/>
      <c r="SFX104" s="392"/>
      <c r="SFY104" s="381"/>
      <c r="SGG104" s="392"/>
      <c r="SGH104" s="381"/>
      <c r="SGP104" s="392"/>
      <c r="SGQ104" s="381"/>
      <c r="SGY104" s="392"/>
      <c r="SGZ104" s="381"/>
      <c r="SHH104" s="392"/>
      <c r="SHI104" s="381"/>
      <c r="SHQ104" s="392"/>
      <c r="SHR104" s="381"/>
      <c r="SHZ104" s="392"/>
      <c r="SIA104" s="381"/>
      <c r="SII104" s="392"/>
      <c r="SIJ104" s="381"/>
      <c r="SIR104" s="392"/>
      <c r="SIS104" s="381"/>
      <c r="SJA104" s="392"/>
      <c r="SJB104" s="381"/>
      <c r="SJJ104" s="392"/>
      <c r="SJK104" s="381"/>
      <c r="SJS104" s="392"/>
      <c r="SJT104" s="381"/>
      <c r="SKB104" s="392"/>
      <c r="SKC104" s="381"/>
      <c r="SKK104" s="392"/>
      <c r="SKL104" s="381"/>
      <c r="SKT104" s="392"/>
      <c r="SKU104" s="381"/>
      <c r="SLC104" s="392"/>
      <c r="SLD104" s="381"/>
      <c r="SLL104" s="392"/>
      <c r="SLM104" s="381"/>
      <c r="SLU104" s="392"/>
      <c r="SLV104" s="381"/>
      <c r="SMD104" s="392"/>
      <c r="SME104" s="381"/>
      <c r="SMM104" s="392"/>
      <c r="SMN104" s="381"/>
      <c r="SMV104" s="392"/>
      <c r="SMW104" s="381"/>
      <c r="SNE104" s="392"/>
      <c r="SNF104" s="381"/>
      <c r="SNN104" s="392"/>
      <c r="SNO104" s="381"/>
      <c r="SNW104" s="392"/>
      <c r="SNX104" s="381"/>
      <c r="SOF104" s="392"/>
      <c r="SOG104" s="381"/>
      <c r="SOO104" s="392"/>
      <c r="SOP104" s="381"/>
      <c r="SOX104" s="392"/>
      <c r="SOY104" s="381"/>
      <c r="SPG104" s="392"/>
      <c r="SPH104" s="381"/>
      <c r="SPP104" s="392"/>
      <c r="SPQ104" s="381"/>
      <c r="SPY104" s="392"/>
      <c r="SPZ104" s="381"/>
      <c r="SQH104" s="392"/>
      <c r="SQI104" s="381"/>
      <c r="SQQ104" s="392"/>
      <c r="SQR104" s="381"/>
      <c r="SQZ104" s="392"/>
      <c r="SRA104" s="381"/>
      <c r="SRI104" s="392"/>
      <c r="SRJ104" s="381"/>
      <c r="SRR104" s="392"/>
      <c r="SRS104" s="381"/>
      <c r="SSA104" s="392"/>
      <c r="SSB104" s="381"/>
      <c r="SSJ104" s="392"/>
      <c r="SSK104" s="381"/>
      <c r="SSS104" s="392"/>
      <c r="SST104" s="381"/>
      <c r="STB104" s="392"/>
      <c r="STC104" s="381"/>
      <c r="STK104" s="392"/>
      <c r="STL104" s="381"/>
      <c r="STT104" s="392"/>
      <c r="STU104" s="381"/>
      <c r="SUC104" s="392"/>
      <c r="SUD104" s="381"/>
      <c r="SUL104" s="392"/>
      <c r="SUM104" s="381"/>
      <c r="SUU104" s="392"/>
      <c r="SUV104" s="381"/>
      <c r="SVD104" s="392"/>
      <c r="SVE104" s="381"/>
      <c r="SVM104" s="392"/>
      <c r="SVN104" s="381"/>
      <c r="SVV104" s="392"/>
      <c r="SVW104" s="381"/>
      <c r="SWE104" s="392"/>
      <c r="SWF104" s="381"/>
      <c r="SWN104" s="392"/>
      <c r="SWO104" s="381"/>
      <c r="SWW104" s="392"/>
      <c r="SWX104" s="381"/>
      <c r="SXF104" s="392"/>
      <c r="SXG104" s="381"/>
      <c r="SXO104" s="392"/>
      <c r="SXP104" s="381"/>
      <c r="SXX104" s="392"/>
      <c r="SXY104" s="381"/>
      <c r="SYG104" s="392"/>
      <c r="SYH104" s="381"/>
      <c r="SYP104" s="392"/>
      <c r="SYQ104" s="381"/>
      <c r="SYY104" s="392"/>
      <c r="SYZ104" s="381"/>
      <c r="SZH104" s="392"/>
      <c r="SZI104" s="381"/>
      <c r="SZQ104" s="392"/>
      <c r="SZR104" s="381"/>
      <c r="SZZ104" s="392"/>
      <c r="TAA104" s="381"/>
      <c r="TAI104" s="392"/>
      <c r="TAJ104" s="381"/>
      <c r="TAR104" s="392"/>
      <c r="TAS104" s="381"/>
      <c r="TBA104" s="392"/>
      <c r="TBB104" s="381"/>
      <c r="TBJ104" s="392"/>
      <c r="TBK104" s="381"/>
      <c r="TBS104" s="392"/>
      <c r="TBT104" s="381"/>
      <c r="TCB104" s="392"/>
      <c r="TCC104" s="381"/>
      <c r="TCK104" s="392"/>
      <c r="TCL104" s="381"/>
      <c r="TCT104" s="392"/>
      <c r="TCU104" s="381"/>
      <c r="TDC104" s="392"/>
      <c r="TDD104" s="381"/>
      <c r="TDL104" s="392"/>
      <c r="TDM104" s="381"/>
      <c r="TDU104" s="392"/>
      <c r="TDV104" s="381"/>
      <c r="TED104" s="392"/>
      <c r="TEE104" s="381"/>
      <c r="TEM104" s="392"/>
      <c r="TEN104" s="381"/>
      <c r="TEV104" s="392"/>
      <c r="TEW104" s="381"/>
      <c r="TFE104" s="392"/>
      <c r="TFF104" s="381"/>
      <c r="TFN104" s="392"/>
      <c r="TFO104" s="381"/>
      <c r="TFW104" s="392"/>
      <c r="TFX104" s="381"/>
      <c r="TGF104" s="392"/>
      <c r="TGG104" s="381"/>
      <c r="TGO104" s="392"/>
      <c r="TGP104" s="381"/>
      <c r="TGX104" s="392"/>
      <c r="TGY104" s="381"/>
      <c r="THG104" s="392"/>
      <c r="THH104" s="381"/>
      <c r="THP104" s="392"/>
      <c r="THQ104" s="381"/>
      <c r="THY104" s="392"/>
      <c r="THZ104" s="381"/>
      <c r="TIH104" s="392"/>
      <c r="TII104" s="381"/>
      <c r="TIQ104" s="392"/>
      <c r="TIR104" s="381"/>
      <c r="TIZ104" s="392"/>
      <c r="TJA104" s="381"/>
      <c r="TJI104" s="392"/>
      <c r="TJJ104" s="381"/>
      <c r="TJR104" s="392"/>
      <c r="TJS104" s="381"/>
      <c r="TKA104" s="392"/>
      <c r="TKB104" s="381"/>
      <c r="TKJ104" s="392"/>
      <c r="TKK104" s="381"/>
      <c r="TKS104" s="392"/>
      <c r="TKT104" s="381"/>
      <c r="TLB104" s="392"/>
      <c r="TLC104" s="381"/>
      <c r="TLK104" s="392"/>
      <c r="TLL104" s="381"/>
      <c r="TLT104" s="392"/>
      <c r="TLU104" s="381"/>
      <c r="TMC104" s="392"/>
      <c r="TMD104" s="381"/>
      <c r="TML104" s="392"/>
      <c r="TMM104" s="381"/>
      <c r="TMU104" s="392"/>
      <c r="TMV104" s="381"/>
      <c r="TND104" s="392"/>
      <c r="TNE104" s="381"/>
      <c r="TNM104" s="392"/>
      <c r="TNN104" s="381"/>
      <c r="TNV104" s="392"/>
      <c r="TNW104" s="381"/>
      <c r="TOE104" s="392"/>
      <c r="TOF104" s="381"/>
      <c r="TON104" s="392"/>
      <c r="TOO104" s="381"/>
      <c r="TOW104" s="392"/>
      <c r="TOX104" s="381"/>
      <c r="TPF104" s="392"/>
      <c r="TPG104" s="381"/>
      <c r="TPO104" s="392"/>
      <c r="TPP104" s="381"/>
      <c r="TPX104" s="392"/>
      <c r="TPY104" s="381"/>
      <c r="TQG104" s="392"/>
      <c r="TQH104" s="381"/>
      <c r="TQP104" s="392"/>
      <c r="TQQ104" s="381"/>
      <c r="TQY104" s="392"/>
      <c r="TQZ104" s="381"/>
      <c r="TRH104" s="392"/>
      <c r="TRI104" s="381"/>
      <c r="TRQ104" s="392"/>
      <c r="TRR104" s="381"/>
      <c r="TRZ104" s="392"/>
      <c r="TSA104" s="381"/>
      <c r="TSI104" s="392"/>
      <c r="TSJ104" s="381"/>
      <c r="TSR104" s="392"/>
      <c r="TSS104" s="381"/>
      <c r="TTA104" s="392"/>
      <c r="TTB104" s="381"/>
      <c r="TTJ104" s="392"/>
      <c r="TTK104" s="381"/>
      <c r="TTS104" s="392"/>
      <c r="TTT104" s="381"/>
      <c r="TUB104" s="392"/>
      <c r="TUC104" s="381"/>
      <c r="TUK104" s="392"/>
      <c r="TUL104" s="381"/>
      <c r="TUT104" s="392"/>
      <c r="TUU104" s="381"/>
      <c r="TVC104" s="392"/>
      <c r="TVD104" s="381"/>
      <c r="TVL104" s="392"/>
      <c r="TVM104" s="381"/>
      <c r="TVU104" s="392"/>
      <c r="TVV104" s="381"/>
      <c r="TWD104" s="392"/>
      <c r="TWE104" s="381"/>
      <c r="TWM104" s="392"/>
      <c r="TWN104" s="381"/>
      <c r="TWV104" s="392"/>
      <c r="TWW104" s="381"/>
      <c r="TXE104" s="392"/>
      <c r="TXF104" s="381"/>
      <c r="TXN104" s="392"/>
      <c r="TXO104" s="381"/>
      <c r="TXW104" s="392"/>
      <c r="TXX104" s="381"/>
      <c r="TYF104" s="392"/>
      <c r="TYG104" s="381"/>
      <c r="TYO104" s="392"/>
      <c r="TYP104" s="381"/>
      <c r="TYX104" s="392"/>
      <c r="TYY104" s="381"/>
      <c r="TZG104" s="392"/>
      <c r="TZH104" s="381"/>
      <c r="TZP104" s="392"/>
      <c r="TZQ104" s="381"/>
      <c r="TZY104" s="392"/>
      <c r="TZZ104" s="381"/>
      <c r="UAH104" s="392"/>
      <c r="UAI104" s="381"/>
      <c r="UAQ104" s="392"/>
      <c r="UAR104" s="381"/>
      <c r="UAZ104" s="392"/>
      <c r="UBA104" s="381"/>
      <c r="UBI104" s="392"/>
      <c r="UBJ104" s="381"/>
      <c r="UBR104" s="392"/>
      <c r="UBS104" s="381"/>
      <c r="UCA104" s="392"/>
      <c r="UCB104" s="381"/>
      <c r="UCJ104" s="392"/>
      <c r="UCK104" s="381"/>
      <c r="UCS104" s="392"/>
      <c r="UCT104" s="381"/>
      <c r="UDB104" s="392"/>
      <c r="UDC104" s="381"/>
      <c r="UDK104" s="392"/>
      <c r="UDL104" s="381"/>
      <c r="UDT104" s="392"/>
      <c r="UDU104" s="381"/>
      <c r="UEC104" s="392"/>
      <c r="UED104" s="381"/>
      <c r="UEL104" s="392"/>
      <c r="UEM104" s="381"/>
      <c r="UEU104" s="392"/>
      <c r="UEV104" s="381"/>
      <c r="UFD104" s="392"/>
      <c r="UFE104" s="381"/>
      <c r="UFM104" s="392"/>
      <c r="UFN104" s="381"/>
      <c r="UFV104" s="392"/>
      <c r="UFW104" s="381"/>
      <c r="UGE104" s="392"/>
      <c r="UGF104" s="381"/>
      <c r="UGN104" s="392"/>
      <c r="UGO104" s="381"/>
      <c r="UGW104" s="392"/>
      <c r="UGX104" s="381"/>
      <c r="UHF104" s="392"/>
      <c r="UHG104" s="381"/>
      <c r="UHO104" s="392"/>
      <c r="UHP104" s="381"/>
      <c r="UHX104" s="392"/>
      <c r="UHY104" s="381"/>
      <c r="UIG104" s="392"/>
      <c r="UIH104" s="381"/>
      <c r="UIP104" s="392"/>
      <c r="UIQ104" s="381"/>
      <c r="UIY104" s="392"/>
      <c r="UIZ104" s="381"/>
      <c r="UJH104" s="392"/>
      <c r="UJI104" s="381"/>
      <c r="UJQ104" s="392"/>
      <c r="UJR104" s="381"/>
      <c r="UJZ104" s="392"/>
      <c r="UKA104" s="381"/>
      <c r="UKI104" s="392"/>
      <c r="UKJ104" s="381"/>
      <c r="UKR104" s="392"/>
      <c r="UKS104" s="381"/>
      <c r="ULA104" s="392"/>
      <c r="ULB104" s="381"/>
      <c r="ULJ104" s="392"/>
      <c r="ULK104" s="381"/>
      <c r="ULS104" s="392"/>
      <c r="ULT104" s="381"/>
      <c r="UMB104" s="392"/>
      <c r="UMC104" s="381"/>
      <c r="UMK104" s="392"/>
      <c r="UML104" s="381"/>
      <c r="UMT104" s="392"/>
      <c r="UMU104" s="381"/>
      <c r="UNC104" s="392"/>
      <c r="UND104" s="381"/>
      <c r="UNL104" s="392"/>
      <c r="UNM104" s="381"/>
      <c r="UNU104" s="392"/>
      <c r="UNV104" s="381"/>
      <c r="UOD104" s="392"/>
      <c r="UOE104" s="381"/>
      <c r="UOM104" s="392"/>
      <c r="UON104" s="381"/>
      <c r="UOV104" s="392"/>
      <c r="UOW104" s="381"/>
      <c r="UPE104" s="392"/>
      <c r="UPF104" s="381"/>
      <c r="UPN104" s="392"/>
      <c r="UPO104" s="381"/>
      <c r="UPW104" s="392"/>
      <c r="UPX104" s="381"/>
      <c r="UQF104" s="392"/>
      <c r="UQG104" s="381"/>
      <c r="UQO104" s="392"/>
      <c r="UQP104" s="381"/>
      <c r="UQX104" s="392"/>
      <c r="UQY104" s="381"/>
      <c r="URG104" s="392"/>
      <c r="URH104" s="381"/>
      <c r="URP104" s="392"/>
      <c r="URQ104" s="381"/>
      <c r="URY104" s="392"/>
      <c r="URZ104" s="381"/>
      <c r="USH104" s="392"/>
      <c r="USI104" s="381"/>
      <c r="USQ104" s="392"/>
      <c r="USR104" s="381"/>
      <c r="USZ104" s="392"/>
      <c r="UTA104" s="381"/>
      <c r="UTI104" s="392"/>
      <c r="UTJ104" s="381"/>
      <c r="UTR104" s="392"/>
      <c r="UTS104" s="381"/>
      <c r="UUA104" s="392"/>
      <c r="UUB104" s="381"/>
      <c r="UUJ104" s="392"/>
      <c r="UUK104" s="381"/>
      <c r="UUS104" s="392"/>
      <c r="UUT104" s="381"/>
      <c r="UVB104" s="392"/>
      <c r="UVC104" s="381"/>
      <c r="UVK104" s="392"/>
      <c r="UVL104" s="381"/>
      <c r="UVT104" s="392"/>
      <c r="UVU104" s="381"/>
      <c r="UWC104" s="392"/>
      <c r="UWD104" s="381"/>
      <c r="UWL104" s="392"/>
      <c r="UWM104" s="381"/>
      <c r="UWU104" s="392"/>
      <c r="UWV104" s="381"/>
      <c r="UXD104" s="392"/>
      <c r="UXE104" s="381"/>
      <c r="UXM104" s="392"/>
      <c r="UXN104" s="381"/>
      <c r="UXV104" s="392"/>
      <c r="UXW104" s="381"/>
      <c r="UYE104" s="392"/>
      <c r="UYF104" s="381"/>
      <c r="UYN104" s="392"/>
      <c r="UYO104" s="381"/>
      <c r="UYW104" s="392"/>
      <c r="UYX104" s="381"/>
      <c r="UZF104" s="392"/>
      <c r="UZG104" s="381"/>
      <c r="UZO104" s="392"/>
      <c r="UZP104" s="381"/>
      <c r="UZX104" s="392"/>
      <c r="UZY104" s="381"/>
      <c r="VAG104" s="392"/>
      <c r="VAH104" s="381"/>
      <c r="VAP104" s="392"/>
      <c r="VAQ104" s="381"/>
      <c r="VAY104" s="392"/>
      <c r="VAZ104" s="381"/>
      <c r="VBH104" s="392"/>
      <c r="VBI104" s="381"/>
      <c r="VBQ104" s="392"/>
      <c r="VBR104" s="381"/>
      <c r="VBZ104" s="392"/>
      <c r="VCA104" s="381"/>
      <c r="VCI104" s="392"/>
      <c r="VCJ104" s="381"/>
      <c r="VCR104" s="392"/>
      <c r="VCS104" s="381"/>
      <c r="VDA104" s="392"/>
      <c r="VDB104" s="381"/>
      <c r="VDJ104" s="392"/>
      <c r="VDK104" s="381"/>
      <c r="VDS104" s="392"/>
      <c r="VDT104" s="381"/>
      <c r="VEB104" s="392"/>
      <c r="VEC104" s="381"/>
      <c r="VEK104" s="392"/>
      <c r="VEL104" s="381"/>
      <c r="VET104" s="392"/>
      <c r="VEU104" s="381"/>
      <c r="VFC104" s="392"/>
      <c r="VFD104" s="381"/>
      <c r="VFL104" s="392"/>
      <c r="VFM104" s="381"/>
      <c r="VFU104" s="392"/>
      <c r="VFV104" s="381"/>
      <c r="VGD104" s="392"/>
      <c r="VGE104" s="381"/>
      <c r="VGM104" s="392"/>
      <c r="VGN104" s="381"/>
      <c r="VGV104" s="392"/>
      <c r="VGW104" s="381"/>
      <c r="VHE104" s="392"/>
      <c r="VHF104" s="381"/>
      <c r="VHN104" s="392"/>
      <c r="VHO104" s="381"/>
      <c r="VHW104" s="392"/>
      <c r="VHX104" s="381"/>
      <c r="VIF104" s="392"/>
      <c r="VIG104" s="381"/>
      <c r="VIO104" s="392"/>
      <c r="VIP104" s="381"/>
      <c r="VIX104" s="392"/>
      <c r="VIY104" s="381"/>
      <c r="VJG104" s="392"/>
      <c r="VJH104" s="381"/>
      <c r="VJP104" s="392"/>
      <c r="VJQ104" s="381"/>
      <c r="VJY104" s="392"/>
      <c r="VJZ104" s="381"/>
      <c r="VKH104" s="392"/>
      <c r="VKI104" s="381"/>
      <c r="VKQ104" s="392"/>
      <c r="VKR104" s="381"/>
      <c r="VKZ104" s="392"/>
      <c r="VLA104" s="381"/>
      <c r="VLI104" s="392"/>
      <c r="VLJ104" s="381"/>
      <c r="VLR104" s="392"/>
      <c r="VLS104" s="381"/>
      <c r="VMA104" s="392"/>
      <c r="VMB104" s="381"/>
      <c r="VMJ104" s="392"/>
      <c r="VMK104" s="381"/>
      <c r="VMS104" s="392"/>
      <c r="VMT104" s="381"/>
      <c r="VNB104" s="392"/>
      <c r="VNC104" s="381"/>
      <c r="VNK104" s="392"/>
      <c r="VNL104" s="381"/>
      <c r="VNT104" s="392"/>
      <c r="VNU104" s="381"/>
      <c r="VOC104" s="392"/>
      <c r="VOD104" s="381"/>
      <c r="VOL104" s="392"/>
      <c r="VOM104" s="381"/>
      <c r="VOU104" s="392"/>
      <c r="VOV104" s="381"/>
      <c r="VPD104" s="392"/>
      <c r="VPE104" s="381"/>
      <c r="VPM104" s="392"/>
      <c r="VPN104" s="381"/>
      <c r="VPV104" s="392"/>
      <c r="VPW104" s="381"/>
      <c r="VQE104" s="392"/>
      <c r="VQF104" s="381"/>
      <c r="VQN104" s="392"/>
      <c r="VQO104" s="381"/>
      <c r="VQW104" s="392"/>
      <c r="VQX104" s="381"/>
      <c r="VRF104" s="392"/>
      <c r="VRG104" s="381"/>
      <c r="VRO104" s="392"/>
      <c r="VRP104" s="381"/>
      <c r="VRX104" s="392"/>
      <c r="VRY104" s="381"/>
      <c r="VSG104" s="392"/>
      <c r="VSH104" s="381"/>
      <c r="VSP104" s="392"/>
      <c r="VSQ104" s="381"/>
      <c r="VSY104" s="392"/>
      <c r="VSZ104" s="381"/>
      <c r="VTH104" s="392"/>
      <c r="VTI104" s="381"/>
      <c r="VTQ104" s="392"/>
      <c r="VTR104" s="381"/>
      <c r="VTZ104" s="392"/>
      <c r="VUA104" s="381"/>
      <c r="VUI104" s="392"/>
      <c r="VUJ104" s="381"/>
      <c r="VUR104" s="392"/>
      <c r="VUS104" s="381"/>
      <c r="VVA104" s="392"/>
      <c r="VVB104" s="381"/>
      <c r="VVJ104" s="392"/>
      <c r="VVK104" s="381"/>
      <c r="VVS104" s="392"/>
      <c r="VVT104" s="381"/>
      <c r="VWB104" s="392"/>
      <c r="VWC104" s="381"/>
      <c r="VWK104" s="392"/>
      <c r="VWL104" s="381"/>
      <c r="VWT104" s="392"/>
      <c r="VWU104" s="381"/>
      <c r="VXC104" s="392"/>
      <c r="VXD104" s="381"/>
      <c r="VXL104" s="392"/>
      <c r="VXM104" s="381"/>
      <c r="VXU104" s="392"/>
      <c r="VXV104" s="381"/>
      <c r="VYD104" s="392"/>
      <c r="VYE104" s="381"/>
      <c r="VYM104" s="392"/>
      <c r="VYN104" s="381"/>
      <c r="VYV104" s="392"/>
      <c r="VYW104" s="381"/>
      <c r="VZE104" s="392"/>
      <c r="VZF104" s="381"/>
      <c r="VZN104" s="392"/>
      <c r="VZO104" s="381"/>
      <c r="VZW104" s="392"/>
      <c r="VZX104" s="381"/>
      <c r="WAF104" s="392"/>
      <c r="WAG104" s="381"/>
      <c r="WAO104" s="392"/>
      <c r="WAP104" s="381"/>
      <c r="WAX104" s="392"/>
      <c r="WAY104" s="381"/>
      <c r="WBG104" s="392"/>
      <c r="WBH104" s="381"/>
      <c r="WBP104" s="392"/>
      <c r="WBQ104" s="381"/>
      <c r="WBY104" s="392"/>
      <c r="WBZ104" s="381"/>
      <c r="WCH104" s="392"/>
      <c r="WCI104" s="381"/>
      <c r="WCQ104" s="392"/>
      <c r="WCR104" s="381"/>
      <c r="WCZ104" s="392"/>
      <c r="WDA104" s="381"/>
      <c r="WDI104" s="392"/>
      <c r="WDJ104" s="381"/>
      <c r="WDR104" s="392"/>
      <c r="WDS104" s="381"/>
      <c r="WEA104" s="392"/>
      <c r="WEB104" s="381"/>
      <c r="WEJ104" s="392"/>
      <c r="WEK104" s="381"/>
      <c r="WES104" s="392"/>
      <c r="WET104" s="381"/>
      <c r="WFB104" s="392"/>
      <c r="WFC104" s="381"/>
      <c r="WFK104" s="392"/>
      <c r="WFL104" s="381"/>
      <c r="WFT104" s="392"/>
      <c r="WFU104" s="381"/>
      <c r="WGC104" s="392"/>
      <c r="WGD104" s="381"/>
      <c r="WGL104" s="392"/>
      <c r="WGM104" s="381"/>
      <c r="WGU104" s="392"/>
      <c r="WGV104" s="381"/>
      <c r="WHD104" s="392"/>
      <c r="WHE104" s="381"/>
      <c r="WHM104" s="392"/>
      <c r="WHN104" s="381"/>
      <c r="WHV104" s="392"/>
      <c r="WHW104" s="381"/>
      <c r="WIE104" s="392"/>
      <c r="WIF104" s="381"/>
      <c r="WIN104" s="392"/>
      <c r="WIO104" s="381"/>
      <c r="WIW104" s="392"/>
      <c r="WIX104" s="381"/>
      <c r="WJF104" s="392"/>
      <c r="WJG104" s="381"/>
      <c r="WJO104" s="392"/>
      <c r="WJP104" s="381"/>
      <c r="WJX104" s="392"/>
      <c r="WJY104" s="381"/>
      <c r="WKG104" s="392"/>
      <c r="WKH104" s="381"/>
      <c r="WKP104" s="392"/>
      <c r="WKQ104" s="381"/>
      <c r="WKY104" s="392"/>
      <c r="WKZ104" s="381"/>
      <c r="WLH104" s="392"/>
      <c r="WLI104" s="381"/>
      <c r="WLQ104" s="392"/>
      <c r="WLR104" s="381"/>
      <c r="WLZ104" s="392"/>
      <c r="WMA104" s="381"/>
      <c r="WMI104" s="392"/>
      <c r="WMJ104" s="381"/>
      <c r="WMR104" s="392"/>
      <c r="WMS104" s="381"/>
      <c r="WNA104" s="392"/>
      <c r="WNB104" s="381"/>
      <c r="WNJ104" s="392"/>
      <c r="WNK104" s="381"/>
      <c r="WNS104" s="392"/>
      <c r="WNT104" s="381"/>
      <c r="WOB104" s="392"/>
      <c r="WOC104" s="381"/>
      <c r="WOK104" s="392"/>
      <c r="WOL104" s="381"/>
      <c r="WOT104" s="392"/>
      <c r="WOU104" s="381"/>
      <c r="WPC104" s="392"/>
      <c r="WPD104" s="381"/>
      <c r="WPL104" s="392"/>
      <c r="WPM104" s="381"/>
      <c r="WPU104" s="392"/>
      <c r="WPV104" s="381"/>
      <c r="WQD104" s="392"/>
      <c r="WQE104" s="381"/>
      <c r="WQM104" s="392"/>
      <c r="WQN104" s="381"/>
      <c r="WQV104" s="392"/>
      <c r="WQW104" s="381"/>
      <c r="WRE104" s="392"/>
      <c r="WRF104" s="381"/>
      <c r="WRN104" s="392"/>
      <c r="WRO104" s="381"/>
      <c r="WRW104" s="392"/>
      <c r="WRX104" s="381"/>
      <c r="WSF104" s="392"/>
      <c r="WSG104" s="381"/>
      <c r="WSO104" s="392"/>
      <c r="WSP104" s="381"/>
      <c r="WSX104" s="392"/>
      <c r="WSY104" s="381"/>
      <c r="WTG104" s="392"/>
      <c r="WTH104" s="381"/>
      <c r="WTP104" s="392"/>
      <c r="WTQ104" s="381"/>
      <c r="WTY104" s="392"/>
      <c r="WTZ104" s="381"/>
      <c r="WUH104" s="392"/>
      <c r="WUI104" s="381"/>
      <c r="WUQ104" s="392"/>
      <c r="WUR104" s="381"/>
      <c r="WUZ104" s="392"/>
      <c r="WVA104" s="381"/>
      <c r="WVI104" s="392"/>
      <c r="WVJ104" s="381"/>
      <c r="WVR104" s="392"/>
      <c r="WVS104" s="381"/>
      <c r="WWA104" s="392"/>
      <c r="WWB104" s="381"/>
      <c r="WWJ104" s="392"/>
      <c r="WWK104" s="381"/>
      <c r="WWS104" s="392"/>
      <c r="WWT104" s="381"/>
      <c r="WXB104" s="392"/>
      <c r="WXC104" s="381"/>
      <c r="WXK104" s="392"/>
      <c r="WXL104" s="381"/>
      <c r="WXT104" s="392"/>
      <c r="WXU104" s="381"/>
      <c r="WYC104" s="392"/>
      <c r="WYD104" s="381"/>
      <c r="WYL104" s="392"/>
      <c r="WYM104" s="381"/>
      <c r="WYU104" s="392"/>
      <c r="WYV104" s="381"/>
      <c r="WZD104" s="392"/>
      <c r="WZE104" s="381"/>
      <c r="WZM104" s="392"/>
      <c r="WZN104" s="381"/>
      <c r="WZV104" s="392"/>
      <c r="WZW104" s="381"/>
      <c r="XAE104" s="392"/>
      <c r="XAF104" s="381"/>
      <c r="XAN104" s="392"/>
      <c r="XAO104" s="381"/>
      <c r="XAW104" s="392"/>
      <c r="XAX104" s="381"/>
      <c r="XBF104" s="392"/>
      <c r="XBG104" s="381"/>
      <c r="XBO104" s="392"/>
      <c r="XBP104" s="381"/>
      <c r="XBX104" s="392"/>
      <c r="XBY104" s="381"/>
      <c r="XCG104" s="392"/>
      <c r="XCH104" s="381"/>
      <c r="XCP104" s="392"/>
      <c r="XCQ104" s="381"/>
      <c r="XCY104" s="392"/>
      <c r="XCZ104" s="381"/>
      <c r="XDH104" s="392"/>
      <c r="XDI104" s="381"/>
      <c r="XDQ104" s="392"/>
      <c r="XDR104" s="381"/>
      <c r="XDZ104" s="392"/>
      <c r="XEA104" s="381"/>
      <c r="XEI104" s="392"/>
      <c r="XEJ104" s="381"/>
      <c r="XER104" s="392"/>
      <c r="XES104" s="381"/>
      <c r="XFA104" s="392"/>
      <c r="XFB104" s="381"/>
    </row>
    <row r="105" spans="1:1019 1027:2045 2053:3071 3079:5114 5122:6140 6148:7166 7174:8192 8200:9209 9217:10235 10243:11261 11269:12287 12295:14330 14338:15356 15364:16382" s="378" customFormat="1" ht="25.5">
      <c r="A105" s="392">
        <v>51</v>
      </c>
      <c r="B105" s="381" t="s">
        <v>22</v>
      </c>
      <c r="J105" s="392"/>
      <c r="K105" s="381"/>
      <c r="S105" s="392"/>
      <c r="T105" s="381"/>
      <c r="AB105" s="392"/>
      <c r="AC105" s="381"/>
      <c r="AK105" s="392"/>
      <c r="AL105" s="381"/>
      <c r="AT105" s="392"/>
      <c r="AU105" s="381"/>
      <c r="BC105" s="392"/>
      <c r="BD105" s="381"/>
      <c r="BL105" s="392"/>
      <c r="BM105" s="381"/>
      <c r="BU105" s="392"/>
      <c r="BV105" s="381"/>
      <c r="CD105" s="392"/>
      <c r="CE105" s="381"/>
      <c r="CM105" s="392"/>
      <c r="CN105" s="381"/>
      <c r="CV105" s="392"/>
      <c r="CW105" s="381"/>
      <c r="DE105" s="392"/>
      <c r="DF105" s="381"/>
      <c r="DN105" s="392"/>
      <c r="DO105" s="381"/>
      <c r="DW105" s="392"/>
      <c r="DX105" s="381"/>
      <c r="EF105" s="392"/>
      <c r="EG105" s="381"/>
      <c r="EO105" s="392"/>
      <c r="EP105" s="381"/>
      <c r="EX105" s="392"/>
      <c r="EY105" s="381"/>
      <c r="FG105" s="392"/>
      <c r="FH105" s="381"/>
      <c r="FP105" s="392"/>
      <c r="FQ105" s="381"/>
      <c r="FY105" s="392"/>
      <c r="FZ105" s="381"/>
      <c r="GH105" s="392"/>
      <c r="GI105" s="381"/>
      <c r="GQ105" s="392"/>
      <c r="GR105" s="381"/>
      <c r="GZ105" s="392"/>
      <c r="HA105" s="381"/>
      <c r="HI105" s="392"/>
      <c r="HJ105" s="381"/>
      <c r="HR105" s="392"/>
      <c r="HS105" s="381"/>
      <c r="IA105" s="392"/>
      <c r="IB105" s="381"/>
      <c r="IJ105" s="392"/>
      <c r="IK105" s="381"/>
      <c r="IS105" s="392"/>
      <c r="IT105" s="381"/>
      <c r="JB105" s="392"/>
      <c r="JC105" s="381"/>
      <c r="JK105" s="392"/>
      <c r="JL105" s="381"/>
      <c r="JT105" s="392"/>
      <c r="JU105" s="381"/>
      <c r="KC105" s="392"/>
      <c r="KD105" s="381"/>
      <c r="KL105" s="392"/>
      <c r="KM105" s="381"/>
      <c r="KU105" s="392"/>
      <c r="KV105" s="381"/>
      <c r="LD105" s="392"/>
      <c r="LE105" s="381"/>
      <c r="LM105" s="392"/>
      <c r="LN105" s="381"/>
      <c r="LV105" s="392"/>
      <c r="LW105" s="381"/>
      <c r="ME105" s="392"/>
      <c r="MF105" s="381"/>
      <c r="MN105" s="392"/>
      <c r="MO105" s="381"/>
      <c r="MW105" s="392"/>
      <c r="MX105" s="381"/>
      <c r="NF105" s="392"/>
      <c r="NG105" s="381"/>
      <c r="NO105" s="392"/>
      <c r="NP105" s="381"/>
      <c r="NX105" s="392"/>
      <c r="NY105" s="381"/>
      <c r="OG105" s="392"/>
      <c r="OH105" s="381"/>
      <c r="OP105" s="392"/>
      <c r="OQ105" s="381"/>
      <c r="OY105" s="392"/>
      <c r="OZ105" s="381"/>
      <c r="PH105" s="392"/>
      <c r="PI105" s="381"/>
      <c r="PQ105" s="392"/>
      <c r="PR105" s="381"/>
      <c r="PZ105" s="392"/>
      <c r="QA105" s="381"/>
      <c r="QI105" s="392"/>
      <c r="QJ105" s="381"/>
      <c r="QR105" s="392"/>
      <c r="QS105" s="381"/>
      <c r="RA105" s="392"/>
      <c r="RB105" s="381"/>
      <c r="RJ105" s="392"/>
      <c r="RK105" s="381"/>
      <c r="RS105" s="392"/>
      <c r="RT105" s="381"/>
      <c r="SB105" s="392"/>
      <c r="SC105" s="381"/>
      <c r="SK105" s="392"/>
      <c r="SL105" s="381"/>
      <c r="ST105" s="392"/>
      <c r="SU105" s="381"/>
      <c r="TC105" s="392"/>
      <c r="TD105" s="381"/>
      <c r="TL105" s="392"/>
      <c r="TM105" s="381"/>
      <c r="TU105" s="392"/>
      <c r="TV105" s="381"/>
      <c r="UD105" s="392"/>
      <c r="UE105" s="381"/>
      <c r="UM105" s="392"/>
      <c r="UN105" s="381"/>
      <c r="UV105" s="392"/>
      <c r="UW105" s="381"/>
      <c r="VE105" s="392"/>
      <c r="VF105" s="381"/>
      <c r="VN105" s="392"/>
      <c r="VO105" s="381"/>
      <c r="VW105" s="392"/>
      <c r="VX105" s="381"/>
      <c r="WF105" s="392"/>
      <c r="WG105" s="381"/>
      <c r="WO105" s="392"/>
      <c r="WP105" s="381"/>
      <c r="WX105" s="392"/>
      <c r="WY105" s="381"/>
      <c r="XG105" s="392"/>
      <c r="XH105" s="381"/>
      <c r="XP105" s="392"/>
      <c r="XQ105" s="381"/>
      <c r="XY105" s="392"/>
      <c r="XZ105" s="381"/>
      <c r="YH105" s="392"/>
      <c r="YI105" s="381"/>
      <c r="YQ105" s="392"/>
      <c r="YR105" s="381"/>
      <c r="YZ105" s="392"/>
      <c r="ZA105" s="381"/>
      <c r="ZI105" s="392"/>
      <c r="ZJ105" s="381"/>
      <c r="ZR105" s="392"/>
      <c r="ZS105" s="381"/>
      <c r="AAA105" s="392"/>
      <c r="AAB105" s="381"/>
      <c r="AAJ105" s="392"/>
      <c r="AAK105" s="381"/>
      <c r="AAS105" s="392"/>
      <c r="AAT105" s="381"/>
      <c r="ABB105" s="392"/>
      <c r="ABC105" s="381"/>
      <c r="ABK105" s="392"/>
      <c r="ABL105" s="381"/>
      <c r="ABT105" s="392"/>
      <c r="ABU105" s="381"/>
      <c r="ACC105" s="392"/>
      <c r="ACD105" s="381"/>
      <c r="ACL105" s="392"/>
      <c r="ACM105" s="381"/>
      <c r="ACU105" s="392"/>
      <c r="ACV105" s="381"/>
      <c r="ADD105" s="392"/>
      <c r="ADE105" s="381"/>
      <c r="ADM105" s="392"/>
      <c r="ADN105" s="381"/>
      <c r="ADV105" s="392"/>
      <c r="ADW105" s="381"/>
      <c r="AEE105" s="392"/>
      <c r="AEF105" s="381"/>
      <c r="AEN105" s="392"/>
      <c r="AEO105" s="381"/>
      <c r="AEW105" s="392"/>
      <c r="AEX105" s="381"/>
      <c r="AFF105" s="392"/>
      <c r="AFG105" s="381"/>
      <c r="AFO105" s="392"/>
      <c r="AFP105" s="381"/>
      <c r="AFX105" s="392"/>
      <c r="AFY105" s="381"/>
      <c r="AGG105" s="392"/>
      <c r="AGH105" s="381"/>
      <c r="AGP105" s="392"/>
      <c r="AGQ105" s="381"/>
      <c r="AGY105" s="392"/>
      <c r="AGZ105" s="381"/>
      <c r="AHH105" s="392"/>
      <c r="AHI105" s="381"/>
      <c r="AHQ105" s="392"/>
      <c r="AHR105" s="381"/>
      <c r="AHZ105" s="392"/>
      <c r="AIA105" s="381"/>
      <c r="AII105" s="392"/>
      <c r="AIJ105" s="381"/>
      <c r="AIR105" s="392"/>
      <c r="AIS105" s="381"/>
      <c r="AJA105" s="392"/>
      <c r="AJB105" s="381"/>
      <c r="AJJ105" s="392"/>
      <c r="AJK105" s="381"/>
      <c r="AJS105" s="392"/>
      <c r="AJT105" s="381"/>
      <c r="AKB105" s="392"/>
      <c r="AKC105" s="381"/>
      <c r="AKK105" s="392"/>
      <c r="AKL105" s="381"/>
      <c r="AKT105" s="392"/>
      <c r="AKU105" s="381"/>
      <c r="ALC105" s="392"/>
      <c r="ALD105" s="381"/>
      <c r="ALL105" s="392"/>
      <c r="ALM105" s="381"/>
      <c r="ALU105" s="392"/>
      <c r="ALV105" s="381"/>
      <c r="AMD105" s="392"/>
      <c r="AME105" s="381"/>
      <c r="AMM105" s="392"/>
      <c r="AMN105" s="381"/>
      <c r="AMV105" s="392"/>
      <c r="AMW105" s="381"/>
      <c r="ANE105" s="392"/>
      <c r="ANF105" s="381"/>
      <c r="ANN105" s="392"/>
      <c r="ANO105" s="381"/>
      <c r="ANW105" s="392"/>
      <c r="ANX105" s="381"/>
      <c r="AOF105" s="392"/>
      <c r="AOG105" s="381"/>
      <c r="AOO105" s="392"/>
      <c r="AOP105" s="381"/>
      <c r="AOX105" s="392"/>
      <c r="AOY105" s="381"/>
      <c r="APG105" s="392"/>
      <c r="APH105" s="381"/>
      <c r="APP105" s="392"/>
      <c r="APQ105" s="381"/>
      <c r="APY105" s="392"/>
      <c r="APZ105" s="381"/>
      <c r="AQH105" s="392"/>
      <c r="AQI105" s="381"/>
      <c r="AQQ105" s="392"/>
      <c r="AQR105" s="381"/>
      <c r="AQZ105" s="392"/>
      <c r="ARA105" s="381"/>
      <c r="ARI105" s="392"/>
      <c r="ARJ105" s="381"/>
      <c r="ARR105" s="392"/>
      <c r="ARS105" s="381"/>
      <c r="ASA105" s="392"/>
      <c r="ASB105" s="381"/>
      <c r="ASJ105" s="392"/>
      <c r="ASK105" s="381"/>
      <c r="ASS105" s="392"/>
      <c r="AST105" s="381"/>
      <c r="ATB105" s="392"/>
      <c r="ATC105" s="381"/>
      <c r="ATK105" s="392"/>
      <c r="ATL105" s="381"/>
      <c r="ATT105" s="392"/>
      <c r="ATU105" s="381"/>
      <c r="AUC105" s="392"/>
      <c r="AUD105" s="381"/>
      <c r="AUL105" s="392"/>
      <c r="AUM105" s="381"/>
      <c r="AUU105" s="392"/>
      <c r="AUV105" s="381"/>
      <c r="AVD105" s="392"/>
      <c r="AVE105" s="381"/>
      <c r="AVM105" s="392"/>
      <c r="AVN105" s="381"/>
      <c r="AVV105" s="392"/>
      <c r="AVW105" s="381"/>
      <c r="AWE105" s="392"/>
      <c r="AWF105" s="381"/>
      <c r="AWN105" s="392"/>
      <c r="AWO105" s="381"/>
      <c r="AWW105" s="392"/>
      <c r="AWX105" s="381"/>
      <c r="AXF105" s="392"/>
      <c r="AXG105" s="381"/>
      <c r="AXO105" s="392"/>
      <c r="AXP105" s="381"/>
      <c r="AXX105" s="392"/>
      <c r="AXY105" s="381"/>
      <c r="AYG105" s="392"/>
      <c r="AYH105" s="381"/>
      <c r="AYP105" s="392"/>
      <c r="AYQ105" s="381"/>
      <c r="AYY105" s="392"/>
      <c r="AYZ105" s="381"/>
      <c r="AZH105" s="392"/>
      <c r="AZI105" s="381"/>
      <c r="AZQ105" s="392"/>
      <c r="AZR105" s="381"/>
      <c r="AZZ105" s="392"/>
      <c r="BAA105" s="381"/>
      <c r="BAI105" s="392"/>
      <c r="BAJ105" s="381"/>
      <c r="BAR105" s="392"/>
      <c r="BAS105" s="381"/>
      <c r="BBA105" s="392"/>
      <c r="BBB105" s="381"/>
      <c r="BBJ105" s="392"/>
      <c r="BBK105" s="381"/>
      <c r="BBS105" s="392"/>
      <c r="BBT105" s="381"/>
      <c r="BCB105" s="392"/>
      <c r="BCC105" s="381"/>
      <c r="BCK105" s="392"/>
      <c r="BCL105" s="381"/>
      <c r="BCT105" s="392"/>
      <c r="BCU105" s="381"/>
      <c r="BDC105" s="392"/>
      <c r="BDD105" s="381"/>
      <c r="BDL105" s="392"/>
      <c r="BDM105" s="381"/>
      <c r="BDU105" s="392"/>
      <c r="BDV105" s="381"/>
      <c r="BED105" s="392"/>
      <c r="BEE105" s="381"/>
      <c r="BEM105" s="392"/>
      <c r="BEN105" s="381"/>
      <c r="BEV105" s="392"/>
      <c r="BEW105" s="381"/>
      <c r="BFE105" s="392"/>
      <c r="BFF105" s="381"/>
      <c r="BFN105" s="392"/>
      <c r="BFO105" s="381"/>
      <c r="BFW105" s="392"/>
      <c r="BFX105" s="381"/>
      <c r="BGF105" s="392"/>
      <c r="BGG105" s="381"/>
      <c r="BGO105" s="392"/>
      <c r="BGP105" s="381"/>
      <c r="BGX105" s="392"/>
      <c r="BGY105" s="381"/>
      <c r="BHG105" s="392"/>
      <c r="BHH105" s="381"/>
      <c r="BHP105" s="392"/>
      <c r="BHQ105" s="381"/>
      <c r="BHY105" s="392"/>
      <c r="BHZ105" s="381"/>
      <c r="BIH105" s="392"/>
      <c r="BII105" s="381"/>
      <c r="BIQ105" s="392"/>
      <c r="BIR105" s="381"/>
      <c r="BIZ105" s="392"/>
      <c r="BJA105" s="381"/>
      <c r="BJI105" s="392"/>
      <c r="BJJ105" s="381"/>
      <c r="BJR105" s="392"/>
      <c r="BJS105" s="381"/>
      <c r="BKA105" s="392"/>
      <c r="BKB105" s="381"/>
      <c r="BKJ105" s="392"/>
      <c r="BKK105" s="381"/>
      <c r="BKS105" s="392"/>
      <c r="BKT105" s="381"/>
      <c r="BLB105" s="392"/>
      <c r="BLC105" s="381"/>
      <c r="BLK105" s="392"/>
      <c r="BLL105" s="381"/>
      <c r="BLT105" s="392"/>
      <c r="BLU105" s="381"/>
      <c r="BMC105" s="392"/>
      <c r="BMD105" s="381"/>
      <c r="BML105" s="392"/>
      <c r="BMM105" s="381"/>
      <c r="BMU105" s="392"/>
      <c r="BMV105" s="381"/>
      <c r="BND105" s="392"/>
      <c r="BNE105" s="381"/>
      <c r="BNM105" s="392"/>
      <c r="BNN105" s="381"/>
      <c r="BNV105" s="392"/>
      <c r="BNW105" s="381"/>
      <c r="BOE105" s="392"/>
      <c r="BOF105" s="381"/>
      <c r="BON105" s="392"/>
      <c r="BOO105" s="381"/>
      <c r="BOW105" s="392"/>
      <c r="BOX105" s="381"/>
      <c r="BPF105" s="392"/>
      <c r="BPG105" s="381"/>
      <c r="BPO105" s="392"/>
      <c r="BPP105" s="381"/>
      <c r="BPX105" s="392"/>
      <c r="BPY105" s="381"/>
      <c r="BQG105" s="392"/>
      <c r="BQH105" s="381"/>
      <c r="BQP105" s="392"/>
      <c r="BQQ105" s="381"/>
      <c r="BQY105" s="392"/>
      <c r="BQZ105" s="381"/>
      <c r="BRH105" s="392"/>
      <c r="BRI105" s="381"/>
      <c r="BRQ105" s="392"/>
      <c r="BRR105" s="381"/>
      <c r="BRZ105" s="392"/>
      <c r="BSA105" s="381"/>
      <c r="BSI105" s="392"/>
      <c r="BSJ105" s="381"/>
      <c r="BSR105" s="392"/>
      <c r="BSS105" s="381"/>
      <c r="BTA105" s="392"/>
      <c r="BTB105" s="381"/>
      <c r="BTJ105" s="392"/>
      <c r="BTK105" s="381"/>
      <c r="BTS105" s="392"/>
      <c r="BTT105" s="381"/>
      <c r="BUB105" s="392"/>
      <c r="BUC105" s="381"/>
      <c r="BUK105" s="392"/>
      <c r="BUL105" s="381"/>
      <c r="BUT105" s="392"/>
      <c r="BUU105" s="381"/>
      <c r="BVC105" s="392"/>
      <c r="BVD105" s="381"/>
      <c r="BVL105" s="392"/>
      <c r="BVM105" s="381"/>
      <c r="BVU105" s="392"/>
      <c r="BVV105" s="381"/>
      <c r="BWD105" s="392"/>
      <c r="BWE105" s="381"/>
      <c r="BWM105" s="392"/>
      <c r="BWN105" s="381"/>
      <c r="BWV105" s="392"/>
      <c r="BWW105" s="381"/>
      <c r="BXE105" s="392"/>
      <c r="BXF105" s="381"/>
      <c r="BXN105" s="392"/>
      <c r="BXO105" s="381"/>
      <c r="BXW105" s="392"/>
      <c r="BXX105" s="381"/>
      <c r="BYF105" s="392"/>
      <c r="BYG105" s="381"/>
      <c r="BYO105" s="392"/>
      <c r="BYP105" s="381"/>
      <c r="BYX105" s="392"/>
      <c r="BYY105" s="381"/>
      <c r="BZG105" s="392"/>
      <c r="BZH105" s="381"/>
      <c r="BZP105" s="392"/>
      <c r="BZQ105" s="381"/>
      <c r="BZY105" s="392"/>
      <c r="BZZ105" s="381"/>
      <c r="CAH105" s="392"/>
      <c r="CAI105" s="381"/>
      <c r="CAQ105" s="392"/>
      <c r="CAR105" s="381"/>
      <c r="CAZ105" s="392"/>
      <c r="CBA105" s="381"/>
      <c r="CBI105" s="392"/>
      <c r="CBJ105" s="381"/>
      <c r="CBR105" s="392"/>
      <c r="CBS105" s="381"/>
      <c r="CCA105" s="392"/>
      <c r="CCB105" s="381"/>
      <c r="CCJ105" s="392"/>
      <c r="CCK105" s="381"/>
      <c r="CCS105" s="392"/>
      <c r="CCT105" s="381"/>
      <c r="CDB105" s="392"/>
      <c r="CDC105" s="381"/>
      <c r="CDK105" s="392"/>
      <c r="CDL105" s="381"/>
      <c r="CDT105" s="392"/>
      <c r="CDU105" s="381"/>
      <c r="CEC105" s="392"/>
      <c r="CED105" s="381"/>
      <c r="CEL105" s="392"/>
      <c r="CEM105" s="381"/>
      <c r="CEU105" s="392"/>
      <c r="CEV105" s="381"/>
      <c r="CFD105" s="392"/>
      <c r="CFE105" s="381"/>
      <c r="CFM105" s="392"/>
      <c r="CFN105" s="381"/>
      <c r="CFV105" s="392"/>
      <c r="CFW105" s="381"/>
      <c r="CGE105" s="392"/>
      <c r="CGF105" s="381"/>
      <c r="CGN105" s="392"/>
      <c r="CGO105" s="381"/>
      <c r="CGW105" s="392"/>
      <c r="CGX105" s="381"/>
      <c r="CHF105" s="392"/>
      <c r="CHG105" s="381"/>
      <c r="CHO105" s="392"/>
      <c r="CHP105" s="381"/>
      <c r="CHX105" s="392"/>
      <c r="CHY105" s="381"/>
      <c r="CIG105" s="392"/>
      <c r="CIH105" s="381"/>
      <c r="CIP105" s="392"/>
      <c r="CIQ105" s="381"/>
      <c r="CIY105" s="392"/>
      <c r="CIZ105" s="381"/>
      <c r="CJH105" s="392"/>
      <c r="CJI105" s="381"/>
      <c r="CJQ105" s="392"/>
      <c r="CJR105" s="381"/>
      <c r="CJZ105" s="392"/>
      <c r="CKA105" s="381"/>
      <c r="CKI105" s="392"/>
      <c r="CKJ105" s="381"/>
      <c r="CKR105" s="392"/>
      <c r="CKS105" s="381"/>
      <c r="CLA105" s="392"/>
      <c r="CLB105" s="381"/>
      <c r="CLJ105" s="392"/>
      <c r="CLK105" s="381"/>
      <c r="CLS105" s="392"/>
      <c r="CLT105" s="381"/>
      <c r="CMB105" s="392"/>
      <c r="CMC105" s="381"/>
      <c r="CMK105" s="392"/>
      <c r="CML105" s="381"/>
      <c r="CMT105" s="392"/>
      <c r="CMU105" s="381"/>
      <c r="CNC105" s="392"/>
      <c r="CND105" s="381"/>
      <c r="CNL105" s="392"/>
      <c r="CNM105" s="381"/>
      <c r="CNU105" s="392"/>
      <c r="CNV105" s="381"/>
      <c r="COD105" s="392"/>
      <c r="COE105" s="381"/>
      <c r="COM105" s="392"/>
      <c r="CON105" s="381"/>
      <c r="COV105" s="392"/>
      <c r="COW105" s="381"/>
      <c r="CPE105" s="392"/>
      <c r="CPF105" s="381"/>
      <c r="CPN105" s="392"/>
      <c r="CPO105" s="381"/>
      <c r="CPW105" s="392"/>
      <c r="CPX105" s="381"/>
      <c r="CQF105" s="392"/>
      <c r="CQG105" s="381"/>
      <c r="CQO105" s="392"/>
      <c r="CQP105" s="381"/>
      <c r="CQX105" s="392"/>
      <c r="CQY105" s="381"/>
      <c r="CRG105" s="392"/>
      <c r="CRH105" s="381"/>
      <c r="CRP105" s="392"/>
      <c r="CRQ105" s="381"/>
      <c r="CRY105" s="392"/>
      <c r="CRZ105" s="381"/>
      <c r="CSH105" s="392"/>
      <c r="CSI105" s="381"/>
      <c r="CSQ105" s="392"/>
      <c r="CSR105" s="381"/>
      <c r="CSZ105" s="392"/>
      <c r="CTA105" s="381"/>
      <c r="CTI105" s="392"/>
      <c r="CTJ105" s="381"/>
      <c r="CTR105" s="392"/>
      <c r="CTS105" s="381"/>
      <c r="CUA105" s="392"/>
      <c r="CUB105" s="381"/>
      <c r="CUJ105" s="392"/>
      <c r="CUK105" s="381"/>
      <c r="CUS105" s="392"/>
      <c r="CUT105" s="381"/>
      <c r="CVB105" s="392"/>
      <c r="CVC105" s="381"/>
      <c r="CVK105" s="392"/>
      <c r="CVL105" s="381"/>
      <c r="CVT105" s="392"/>
      <c r="CVU105" s="381"/>
      <c r="CWC105" s="392"/>
      <c r="CWD105" s="381"/>
      <c r="CWL105" s="392"/>
      <c r="CWM105" s="381"/>
      <c r="CWU105" s="392"/>
      <c r="CWV105" s="381"/>
      <c r="CXD105" s="392"/>
      <c r="CXE105" s="381"/>
      <c r="CXM105" s="392"/>
      <c r="CXN105" s="381"/>
      <c r="CXV105" s="392"/>
      <c r="CXW105" s="381"/>
      <c r="CYE105" s="392"/>
      <c r="CYF105" s="381"/>
      <c r="CYN105" s="392"/>
      <c r="CYO105" s="381"/>
      <c r="CYW105" s="392"/>
      <c r="CYX105" s="381"/>
      <c r="CZF105" s="392"/>
      <c r="CZG105" s="381"/>
      <c r="CZO105" s="392"/>
      <c r="CZP105" s="381"/>
      <c r="CZX105" s="392"/>
      <c r="CZY105" s="381"/>
      <c r="DAG105" s="392"/>
      <c r="DAH105" s="381"/>
      <c r="DAP105" s="392"/>
      <c r="DAQ105" s="381"/>
      <c r="DAY105" s="392"/>
      <c r="DAZ105" s="381"/>
      <c r="DBH105" s="392"/>
      <c r="DBI105" s="381"/>
      <c r="DBQ105" s="392"/>
      <c r="DBR105" s="381"/>
      <c r="DBZ105" s="392"/>
      <c r="DCA105" s="381"/>
      <c r="DCI105" s="392"/>
      <c r="DCJ105" s="381"/>
      <c r="DCR105" s="392"/>
      <c r="DCS105" s="381"/>
      <c r="DDA105" s="392"/>
      <c r="DDB105" s="381"/>
      <c r="DDJ105" s="392"/>
      <c r="DDK105" s="381"/>
      <c r="DDS105" s="392"/>
      <c r="DDT105" s="381"/>
      <c r="DEB105" s="392"/>
      <c r="DEC105" s="381"/>
      <c r="DEK105" s="392"/>
      <c r="DEL105" s="381"/>
      <c r="DET105" s="392"/>
      <c r="DEU105" s="381"/>
      <c r="DFC105" s="392"/>
      <c r="DFD105" s="381"/>
      <c r="DFL105" s="392"/>
      <c r="DFM105" s="381"/>
      <c r="DFU105" s="392"/>
      <c r="DFV105" s="381"/>
      <c r="DGD105" s="392"/>
      <c r="DGE105" s="381"/>
      <c r="DGM105" s="392"/>
      <c r="DGN105" s="381"/>
      <c r="DGV105" s="392"/>
      <c r="DGW105" s="381"/>
      <c r="DHE105" s="392"/>
      <c r="DHF105" s="381"/>
      <c r="DHN105" s="392"/>
      <c r="DHO105" s="381"/>
      <c r="DHW105" s="392"/>
      <c r="DHX105" s="381"/>
      <c r="DIF105" s="392"/>
      <c r="DIG105" s="381"/>
      <c r="DIO105" s="392"/>
      <c r="DIP105" s="381"/>
      <c r="DIX105" s="392"/>
      <c r="DIY105" s="381"/>
      <c r="DJG105" s="392"/>
      <c r="DJH105" s="381"/>
      <c r="DJP105" s="392"/>
      <c r="DJQ105" s="381"/>
      <c r="DJY105" s="392"/>
      <c r="DJZ105" s="381"/>
      <c r="DKH105" s="392"/>
      <c r="DKI105" s="381"/>
      <c r="DKQ105" s="392"/>
      <c r="DKR105" s="381"/>
      <c r="DKZ105" s="392"/>
      <c r="DLA105" s="381"/>
      <c r="DLI105" s="392"/>
      <c r="DLJ105" s="381"/>
      <c r="DLR105" s="392"/>
      <c r="DLS105" s="381"/>
      <c r="DMA105" s="392"/>
      <c r="DMB105" s="381"/>
      <c r="DMJ105" s="392"/>
      <c r="DMK105" s="381"/>
      <c r="DMS105" s="392"/>
      <c r="DMT105" s="381"/>
      <c r="DNB105" s="392"/>
      <c r="DNC105" s="381"/>
      <c r="DNK105" s="392"/>
      <c r="DNL105" s="381"/>
      <c r="DNT105" s="392"/>
      <c r="DNU105" s="381"/>
      <c r="DOC105" s="392"/>
      <c r="DOD105" s="381"/>
      <c r="DOL105" s="392"/>
      <c r="DOM105" s="381"/>
      <c r="DOU105" s="392"/>
      <c r="DOV105" s="381"/>
      <c r="DPD105" s="392"/>
      <c r="DPE105" s="381"/>
      <c r="DPM105" s="392"/>
      <c r="DPN105" s="381"/>
      <c r="DPV105" s="392"/>
      <c r="DPW105" s="381"/>
      <c r="DQE105" s="392"/>
      <c r="DQF105" s="381"/>
      <c r="DQN105" s="392"/>
      <c r="DQO105" s="381"/>
      <c r="DQW105" s="392"/>
      <c r="DQX105" s="381"/>
      <c r="DRF105" s="392"/>
      <c r="DRG105" s="381"/>
      <c r="DRO105" s="392"/>
      <c r="DRP105" s="381"/>
      <c r="DRX105" s="392"/>
      <c r="DRY105" s="381"/>
      <c r="DSG105" s="392"/>
      <c r="DSH105" s="381"/>
      <c r="DSP105" s="392"/>
      <c r="DSQ105" s="381"/>
      <c r="DSY105" s="392"/>
      <c r="DSZ105" s="381"/>
      <c r="DTH105" s="392"/>
      <c r="DTI105" s="381"/>
      <c r="DTQ105" s="392"/>
      <c r="DTR105" s="381"/>
      <c r="DTZ105" s="392"/>
      <c r="DUA105" s="381"/>
      <c r="DUI105" s="392"/>
      <c r="DUJ105" s="381"/>
      <c r="DUR105" s="392"/>
      <c r="DUS105" s="381"/>
      <c r="DVA105" s="392"/>
      <c r="DVB105" s="381"/>
      <c r="DVJ105" s="392"/>
      <c r="DVK105" s="381"/>
      <c r="DVS105" s="392"/>
      <c r="DVT105" s="381"/>
      <c r="DWB105" s="392"/>
      <c r="DWC105" s="381"/>
      <c r="DWK105" s="392"/>
      <c r="DWL105" s="381"/>
      <c r="DWT105" s="392"/>
      <c r="DWU105" s="381"/>
      <c r="DXC105" s="392"/>
      <c r="DXD105" s="381"/>
      <c r="DXL105" s="392"/>
      <c r="DXM105" s="381"/>
      <c r="DXU105" s="392"/>
      <c r="DXV105" s="381"/>
      <c r="DYD105" s="392"/>
      <c r="DYE105" s="381"/>
      <c r="DYM105" s="392"/>
      <c r="DYN105" s="381"/>
      <c r="DYV105" s="392"/>
      <c r="DYW105" s="381"/>
      <c r="DZE105" s="392"/>
      <c r="DZF105" s="381"/>
      <c r="DZN105" s="392"/>
      <c r="DZO105" s="381"/>
      <c r="DZW105" s="392"/>
      <c r="DZX105" s="381"/>
      <c r="EAF105" s="392"/>
      <c r="EAG105" s="381"/>
      <c r="EAO105" s="392"/>
      <c r="EAP105" s="381"/>
      <c r="EAX105" s="392"/>
      <c r="EAY105" s="381"/>
      <c r="EBG105" s="392"/>
      <c r="EBH105" s="381"/>
      <c r="EBP105" s="392"/>
      <c r="EBQ105" s="381"/>
      <c r="EBY105" s="392"/>
      <c r="EBZ105" s="381"/>
      <c r="ECH105" s="392"/>
      <c r="ECI105" s="381"/>
      <c r="ECQ105" s="392"/>
      <c r="ECR105" s="381"/>
      <c r="ECZ105" s="392"/>
      <c r="EDA105" s="381"/>
      <c r="EDI105" s="392"/>
      <c r="EDJ105" s="381"/>
      <c r="EDR105" s="392"/>
      <c r="EDS105" s="381"/>
      <c r="EEA105" s="392"/>
      <c r="EEB105" s="381"/>
      <c r="EEJ105" s="392"/>
      <c r="EEK105" s="381"/>
      <c r="EES105" s="392"/>
      <c r="EET105" s="381"/>
      <c r="EFB105" s="392"/>
      <c r="EFC105" s="381"/>
      <c r="EFK105" s="392"/>
      <c r="EFL105" s="381"/>
      <c r="EFT105" s="392"/>
      <c r="EFU105" s="381"/>
      <c r="EGC105" s="392"/>
      <c r="EGD105" s="381"/>
      <c r="EGL105" s="392"/>
      <c r="EGM105" s="381"/>
      <c r="EGU105" s="392"/>
      <c r="EGV105" s="381"/>
      <c r="EHD105" s="392"/>
      <c r="EHE105" s="381"/>
      <c r="EHM105" s="392"/>
      <c r="EHN105" s="381"/>
      <c r="EHV105" s="392"/>
      <c r="EHW105" s="381"/>
      <c r="EIE105" s="392"/>
      <c r="EIF105" s="381"/>
      <c r="EIN105" s="392"/>
      <c r="EIO105" s="381"/>
      <c r="EIW105" s="392"/>
      <c r="EIX105" s="381"/>
      <c r="EJF105" s="392"/>
      <c r="EJG105" s="381"/>
      <c r="EJO105" s="392"/>
      <c r="EJP105" s="381"/>
      <c r="EJX105" s="392"/>
      <c r="EJY105" s="381"/>
      <c r="EKG105" s="392"/>
      <c r="EKH105" s="381"/>
      <c r="EKP105" s="392"/>
      <c r="EKQ105" s="381"/>
      <c r="EKY105" s="392"/>
      <c r="EKZ105" s="381"/>
      <c r="ELH105" s="392"/>
      <c r="ELI105" s="381"/>
      <c r="ELQ105" s="392"/>
      <c r="ELR105" s="381"/>
      <c r="ELZ105" s="392"/>
      <c r="EMA105" s="381"/>
      <c r="EMI105" s="392"/>
      <c r="EMJ105" s="381"/>
      <c r="EMR105" s="392"/>
      <c r="EMS105" s="381"/>
      <c r="ENA105" s="392"/>
      <c r="ENB105" s="381"/>
      <c r="ENJ105" s="392"/>
      <c r="ENK105" s="381"/>
      <c r="ENS105" s="392"/>
      <c r="ENT105" s="381"/>
      <c r="EOB105" s="392"/>
      <c r="EOC105" s="381"/>
      <c r="EOK105" s="392"/>
      <c r="EOL105" s="381"/>
      <c r="EOT105" s="392"/>
      <c r="EOU105" s="381"/>
      <c r="EPC105" s="392"/>
      <c r="EPD105" s="381"/>
      <c r="EPL105" s="392"/>
      <c r="EPM105" s="381"/>
      <c r="EPU105" s="392"/>
      <c r="EPV105" s="381"/>
      <c r="EQD105" s="392"/>
      <c r="EQE105" s="381"/>
      <c r="EQM105" s="392"/>
      <c r="EQN105" s="381"/>
      <c r="EQV105" s="392"/>
      <c r="EQW105" s="381"/>
      <c r="ERE105" s="392"/>
      <c r="ERF105" s="381"/>
      <c r="ERN105" s="392"/>
      <c r="ERO105" s="381"/>
      <c r="ERW105" s="392"/>
      <c r="ERX105" s="381"/>
      <c r="ESF105" s="392"/>
      <c r="ESG105" s="381"/>
      <c r="ESO105" s="392"/>
      <c r="ESP105" s="381"/>
      <c r="ESX105" s="392"/>
      <c r="ESY105" s="381"/>
      <c r="ETG105" s="392"/>
      <c r="ETH105" s="381"/>
      <c r="ETP105" s="392"/>
      <c r="ETQ105" s="381"/>
      <c r="ETY105" s="392"/>
      <c r="ETZ105" s="381"/>
      <c r="EUH105" s="392"/>
      <c r="EUI105" s="381"/>
      <c r="EUQ105" s="392"/>
      <c r="EUR105" s="381"/>
      <c r="EUZ105" s="392"/>
      <c r="EVA105" s="381"/>
      <c r="EVI105" s="392"/>
      <c r="EVJ105" s="381"/>
      <c r="EVR105" s="392"/>
      <c r="EVS105" s="381"/>
      <c r="EWA105" s="392"/>
      <c r="EWB105" s="381"/>
      <c r="EWJ105" s="392"/>
      <c r="EWK105" s="381"/>
      <c r="EWS105" s="392"/>
      <c r="EWT105" s="381"/>
      <c r="EXB105" s="392"/>
      <c r="EXC105" s="381"/>
      <c r="EXK105" s="392"/>
      <c r="EXL105" s="381"/>
      <c r="EXT105" s="392"/>
      <c r="EXU105" s="381"/>
      <c r="EYC105" s="392"/>
      <c r="EYD105" s="381"/>
      <c r="EYL105" s="392"/>
      <c r="EYM105" s="381"/>
      <c r="EYU105" s="392"/>
      <c r="EYV105" s="381"/>
      <c r="EZD105" s="392"/>
      <c r="EZE105" s="381"/>
      <c r="EZM105" s="392"/>
      <c r="EZN105" s="381"/>
      <c r="EZV105" s="392"/>
      <c r="EZW105" s="381"/>
      <c r="FAE105" s="392"/>
      <c r="FAF105" s="381"/>
      <c r="FAN105" s="392"/>
      <c r="FAO105" s="381"/>
      <c r="FAW105" s="392"/>
      <c r="FAX105" s="381"/>
      <c r="FBF105" s="392"/>
      <c r="FBG105" s="381"/>
      <c r="FBO105" s="392"/>
      <c r="FBP105" s="381"/>
      <c r="FBX105" s="392"/>
      <c r="FBY105" s="381"/>
      <c r="FCG105" s="392"/>
      <c r="FCH105" s="381"/>
      <c r="FCP105" s="392"/>
      <c r="FCQ105" s="381"/>
      <c r="FCY105" s="392"/>
      <c r="FCZ105" s="381"/>
      <c r="FDH105" s="392"/>
      <c r="FDI105" s="381"/>
      <c r="FDQ105" s="392"/>
      <c r="FDR105" s="381"/>
      <c r="FDZ105" s="392"/>
      <c r="FEA105" s="381"/>
      <c r="FEI105" s="392"/>
      <c r="FEJ105" s="381"/>
      <c r="FER105" s="392"/>
      <c r="FES105" s="381"/>
      <c r="FFA105" s="392"/>
      <c r="FFB105" s="381"/>
      <c r="FFJ105" s="392"/>
      <c r="FFK105" s="381"/>
      <c r="FFS105" s="392"/>
      <c r="FFT105" s="381"/>
      <c r="FGB105" s="392"/>
      <c r="FGC105" s="381"/>
      <c r="FGK105" s="392"/>
      <c r="FGL105" s="381"/>
      <c r="FGT105" s="392"/>
      <c r="FGU105" s="381"/>
      <c r="FHC105" s="392"/>
      <c r="FHD105" s="381"/>
      <c r="FHL105" s="392"/>
      <c r="FHM105" s="381"/>
      <c r="FHU105" s="392"/>
      <c r="FHV105" s="381"/>
      <c r="FID105" s="392"/>
      <c r="FIE105" s="381"/>
      <c r="FIM105" s="392"/>
      <c r="FIN105" s="381"/>
      <c r="FIV105" s="392"/>
      <c r="FIW105" s="381"/>
      <c r="FJE105" s="392"/>
      <c r="FJF105" s="381"/>
      <c r="FJN105" s="392"/>
      <c r="FJO105" s="381"/>
      <c r="FJW105" s="392"/>
      <c r="FJX105" s="381"/>
      <c r="FKF105" s="392"/>
      <c r="FKG105" s="381"/>
      <c r="FKO105" s="392"/>
      <c r="FKP105" s="381"/>
      <c r="FKX105" s="392"/>
      <c r="FKY105" s="381"/>
      <c r="FLG105" s="392"/>
      <c r="FLH105" s="381"/>
      <c r="FLP105" s="392"/>
      <c r="FLQ105" s="381"/>
      <c r="FLY105" s="392"/>
      <c r="FLZ105" s="381"/>
      <c r="FMH105" s="392"/>
      <c r="FMI105" s="381"/>
      <c r="FMQ105" s="392"/>
      <c r="FMR105" s="381"/>
      <c r="FMZ105" s="392"/>
      <c r="FNA105" s="381"/>
      <c r="FNI105" s="392"/>
      <c r="FNJ105" s="381"/>
      <c r="FNR105" s="392"/>
      <c r="FNS105" s="381"/>
      <c r="FOA105" s="392"/>
      <c r="FOB105" s="381"/>
      <c r="FOJ105" s="392"/>
      <c r="FOK105" s="381"/>
      <c r="FOS105" s="392"/>
      <c r="FOT105" s="381"/>
      <c r="FPB105" s="392"/>
      <c r="FPC105" s="381"/>
      <c r="FPK105" s="392"/>
      <c r="FPL105" s="381"/>
      <c r="FPT105" s="392"/>
      <c r="FPU105" s="381"/>
      <c r="FQC105" s="392"/>
      <c r="FQD105" s="381"/>
      <c r="FQL105" s="392"/>
      <c r="FQM105" s="381"/>
      <c r="FQU105" s="392"/>
      <c r="FQV105" s="381"/>
      <c r="FRD105" s="392"/>
      <c r="FRE105" s="381"/>
      <c r="FRM105" s="392"/>
      <c r="FRN105" s="381"/>
      <c r="FRV105" s="392"/>
      <c r="FRW105" s="381"/>
      <c r="FSE105" s="392"/>
      <c r="FSF105" s="381"/>
      <c r="FSN105" s="392"/>
      <c r="FSO105" s="381"/>
      <c r="FSW105" s="392"/>
      <c r="FSX105" s="381"/>
      <c r="FTF105" s="392"/>
      <c r="FTG105" s="381"/>
      <c r="FTO105" s="392"/>
      <c r="FTP105" s="381"/>
      <c r="FTX105" s="392"/>
      <c r="FTY105" s="381"/>
      <c r="FUG105" s="392"/>
      <c r="FUH105" s="381"/>
      <c r="FUP105" s="392"/>
      <c r="FUQ105" s="381"/>
      <c r="FUY105" s="392"/>
      <c r="FUZ105" s="381"/>
      <c r="FVH105" s="392"/>
      <c r="FVI105" s="381"/>
      <c r="FVQ105" s="392"/>
      <c r="FVR105" s="381"/>
      <c r="FVZ105" s="392"/>
      <c r="FWA105" s="381"/>
      <c r="FWI105" s="392"/>
      <c r="FWJ105" s="381"/>
      <c r="FWR105" s="392"/>
      <c r="FWS105" s="381"/>
      <c r="FXA105" s="392"/>
      <c r="FXB105" s="381"/>
      <c r="FXJ105" s="392"/>
      <c r="FXK105" s="381"/>
      <c r="FXS105" s="392"/>
      <c r="FXT105" s="381"/>
      <c r="FYB105" s="392"/>
      <c r="FYC105" s="381"/>
      <c r="FYK105" s="392"/>
      <c r="FYL105" s="381"/>
      <c r="FYT105" s="392"/>
      <c r="FYU105" s="381"/>
      <c r="FZC105" s="392"/>
      <c r="FZD105" s="381"/>
      <c r="FZL105" s="392"/>
      <c r="FZM105" s="381"/>
      <c r="FZU105" s="392"/>
      <c r="FZV105" s="381"/>
      <c r="GAD105" s="392"/>
      <c r="GAE105" s="381"/>
      <c r="GAM105" s="392"/>
      <c r="GAN105" s="381"/>
      <c r="GAV105" s="392"/>
      <c r="GAW105" s="381"/>
      <c r="GBE105" s="392"/>
      <c r="GBF105" s="381"/>
      <c r="GBN105" s="392"/>
      <c r="GBO105" s="381"/>
      <c r="GBW105" s="392"/>
      <c r="GBX105" s="381"/>
      <c r="GCF105" s="392"/>
      <c r="GCG105" s="381"/>
      <c r="GCO105" s="392"/>
      <c r="GCP105" s="381"/>
      <c r="GCX105" s="392"/>
      <c r="GCY105" s="381"/>
      <c r="GDG105" s="392"/>
      <c r="GDH105" s="381"/>
      <c r="GDP105" s="392"/>
      <c r="GDQ105" s="381"/>
      <c r="GDY105" s="392"/>
      <c r="GDZ105" s="381"/>
      <c r="GEH105" s="392"/>
      <c r="GEI105" s="381"/>
      <c r="GEQ105" s="392"/>
      <c r="GER105" s="381"/>
      <c r="GEZ105" s="392"/>
      <c r="GFA105" s="381"/>
      <c r="GFI105" s="392"/>
      <c r="GFJ105" s="381"/>
      <c r="GFR105" s="392"/>
      <c r="GFS105" s="381"/>
      <c r="GGA105" s="392"/>
      <c r="GGB105" s="381"/>
      <c r="GGJ105" s="392"/>
      <c r="GGK105" s="381"/>
      <c r="GGS105" s="392"/>
      <c r="GGT105" s="381"/>
      <c r="GHB105" s="392"/>
      <c r="GHC105" s="381"/>
      <c r="GHK105" s="392"/>
      <c r="GHL105" s="381"/>
      <c r="GHT105" s="392"/>
      <c r="GHU105" s="381"/>
      <c r="GIC105" s="392"/>
      <c r="GID105" s="381"/>
      <c r="GIL105" s="392"/>
      <c r="GIM105" s="381"/>
      <c r="GIU105" s="392"/>
      <c r="GIV105" s="381"/>
      <c r="GJD105" s="392"/>
      <c r="GJE105" s="381"/>
      <c r="GJM105" s="392"/>
      <c r="GJN105" s="381"/>
      <c r="GJV105" s="392"/>
      <c r="GJW105" s="381"/>
      <c r="GKE105" s="392"/>
      <c r="GKF105" s="381"/>
      <c r="GKN105" s="392"/>
      <c r="GKO105" s="381"/>
      <c r="GKW105" s="392"/>
      <c r="GKX105" s="381"/>
      <c r="GLF105" s="392"/>
      <c r="GLG105" s="381"/>
      <c r="GLO105" s="392"/>
      <c r="GLP105" s="381"/>
      <c r="GLX105" s="392"/>
      <c r="GLY105" s="381"/>
      <c r="GMG105" s="392"/>
      <c r="GMH105" s="381"/>
      <c r="GMP105" s="392"/>
      <c r="GMQ105" s="381"/>
      <c r="GMY105" s="392"/>
      <c r="GMZ105" s="381"/>
      <c r="GNH105" s="392"/>
      <c r="GNI105" s="381"/>
      <c r="GNQ105" s="392"/>
      <c r="GNR105" s="381"/>
      <c r="GNZ105" s="392"/>
      <c r="GOA105" s="381"/>
      <c r="GOI105" s="392"/>
      <c r="GOJ105" s="381"/>
      <c r="GOR105" s="392"/>
      <c r="GOS105" s="381"/>
      <c r="GPA105" s="392"/>
      <c r="GPB105" s="381"/>
      <c r="GPJ105" s="392"/>
      <c r="GPK105" s="381"/>
      <c r="GPS105" s="392"/>
      <c r="GPT105" s="381"/>
      <c r="GQB105" s="392"/>
      <c r="GQC105" s="381"/>
      <c r="GQK105" s="392"/>
      <c r="GQL105" s="381"/>
      <c r="GQT105" s="392"/>
      <c r="GQU105" s="381"/>
      <c r="GRC105" s="392"/>
      <c r="GRD105" s="381"/>
      <c r="GRL105" s="392"/>
      <c r="GRM105" s="381"/>
      <c r="GRU105" s="392"/>
      <c r="GRV105" s="381"/>
      <c r="GSD105" s="392"/>
      <c r="GSE105" s="381"/>
      <c r="GSM105" s="392"/>
      <c r="GSN105" s="381"/>
      <c r="GSV105" s="392"/>
      <c r="GSW105" s="381"/>
      <c r="GTE105" s="392"/>
      <c r="GTF105" s="381"/>
      <c r="GTN105" s="392"/>
      <c r="GTO105" s="381"/>
      <c r="GTW105" s="392"/>
      <c r="GTX105" s="381"/>
      <c r="GUF105" s="392"/>
      <c r="GUG105" s="381"/>
      <c r="GUO105" s="392"/>
      <c r="GUP105" s="381"/>
      <c r="GUX105" s="392"/>
      <c r="GUY105" s="381"/>
      <c r="GVG105" s="392"/>
      <c r="GVH105" s="381"/>
      <c r="GVP105" s="392"/>
      <c r="GVQ105" s="381"/>
      <c r="GVY105" s="392"/>
      <c r="GVZ105" s="381"/>
      <c r="GWH105" s="392"/>
      <c r="GWI105" s="381"/>
      <c r="GWQ105" s="392"/>
      <c r="GWR105" s="381"/>
      <c r="GWZ105" s="392"/>
      <c r="GXA105" s="381"/>
      <c r="GXI105" s="392"/>
      <c r="GXJ105" s="381"/>
      <c r="GXR105" s="392"/>
      <c r="GXS105" s="381"/>
      <c r="GYA105" s="392"/>
      <c r="GYB105" s="381"/>
      <c r="GYJ105" s="392"/>
      <c r="GYK105" s="381"/>
      <c r="GYS105" s="392"/>
      <c r="GYT105" s="381"/>
      <c r="GZB105" s="392"/>
      <c r="GZC105" s="381"/>
      <c r="GZK105" s="392"/>
      <c r="GZL105" s="381"/>
      <c r="GZT105" s="392"/>
      <c r="GZU105" s="381"/>
      <c r="HAC105" s="392"/>
      <c r="HAD105" s="381"/>
      <c r="HAL105" s="392"/>
      <c r="HAM105" s="381"/>
      <c r="HAU105" s="392"/>
      <c r="HAV105" s="381"/>
      <c r="HBD105" s="392"/>
      <c r="HBE105" s="381"/>
      <c r="HBM105" s="392"/>
      <c r="HBN105" s="381"/>
      <c r="HBV105" s="392"/>
      <c r="HBW105" s="381"/>
      <c r="HCE105" s="392"/>
      <c r="HCF105" s="381"/>
      <c r="HCN105" s="392"/>
      <c r="HCO105" s="381"/>
      <c r="HCW105" s="392"/>
      <c r="HCX105" s="381"/>
      <c r="HDF105" s="392"/>
      <c r="HDG105" s="381"/>
      <c r="HDO105" s="392"/>
      <c r="HDP105" s="381"/>
      <c r="HDX105" s="392"/>
      <c r="HDY105" s="381"/>
      <c r="HEG105" s="392"/>
      <c r="HEH105" s="381"/>
      <c r="HEP105" s="392"/>
      <c r="HEQ105" s="381"/>
      <c r="HEY105" s="392"/>
      <c r="HEZ105" s="381"/>
      <c r="HFH105" s="392"/>
      <c r="HFI105" s="381"/>
      <c r="HFQ105" s="392"/>
      <c r="HFR105" s="381"/>
      <c r="HFZ105" s="392"/>
      <c r="HGA105" s="381"/>
      <c r="HGI105" s="392"/>
      <c r="HGJ105" s="381"/>
      <c r="HGR105" s="392"/>
      <c r="HGS105" s="381"/>
      <c r="HHA105" s="392"/>
      <c r="HHB105" s="381"/>
      <c r="HHJ105" s="392"/>
      <c r="HHK105" s="381"/>
      <c r="HHS105" s="392"/>
      <c r="HHT105" s="381"/>
      <c r="HIB105" s="392"/>
      <c r="HIC105" s="381"/>
      <c r="HIK105" s="392"/>
      <c r="HIL105" s="381"/>
      <c r="HIT105" s="392"/>
      <c r="HIU105" s="381"/>
      <c r="HJC105" s="392"/>
      <c r="HJD105" s="381"/>
      <c r="HJL105" s="392"/>
      <c r="HJM105" s="381"/>
      <c r="HJU105" s="392"/>
      <c r="HJV105" s="381"/>
      <c r="HKD105" s="392"/>
      <c r="HKE105" s="381"/>
      <c r="HKM105" s="392"/>
      <c r="HKN105" s="381"/>
      <c r="HKV105" s="392"/>
      <c r="HKW105" s="381"/>
      <c r="HLE105" s="392"/>
      <c r="HLF105" s="381"/>
      <c r="HLN105" s="392"/>
      <c r="HLO105" s="381"/>
      <c r="HLW105" s="392"/>
      <c r="HLX105" s="381"/>
      <c r="HMF105" s="392"/>
      <c r="HMG105" s="381"/>
      <c r="HMO105" s="392"/>
      <c r="HMP105" s="381"/>
      <c r="HMX105" s="392"/>
      <c r="HMY105" s="381"/>
      <c r="HNG105" s="392"/>
      <c r="HNH105" s="381"/>
      <c r="HNP105" s="392"/>
      <c r="HNQ105" s="381"/>
      <c r="HNY105" s="392"/>
      <c r="HNZ105" s="381"/>
      <c r="HOH105" s="392"/>
      <c r="HOI105" s="381"/>
      <c r="HOQ105" s="392"/>
      <c r="HOR105" s="381"/>
      <c r="HOZ105" s="392"/>
      <c r="HPA105" s="381"/>
      <c r="HPI105" s="392"/>
      <c r="HPJ105" s="381"/>
      <c r="HPR105" s="392"/>
      <c r="HPS105" s="381"/>
      <c r="HQA105" s="392"/>
      <c r="HQB105" s="381"/>
      <c r="HQJ105" s="392"/>
      <c r="HQK105" s="381"/>
      <c r="HQS105" s="392"/>
      <c r="HQT105" s="381"/>
      <c r="HRB105" s="392"/>
      <c r="HRC105" s="381"/>
      <c r="HRK105" s="392"/>
      <c r="HRL105" s="381"/>
      <c r="HRT105" s="392"/>
      <c r="HRU105" s="381"/>
      <c r="HSC105" s="392"/>
      <c r="HSD105" s="381"/>
      <c r="HSL105" s="392"/>
      <c r="HSM105" s="381"/>
      <c r="HSU105" s="392"/>
      <c r="HSV105" s="381"/>
      <c r="HTD105" s="392"/>
      <c r="HTE105" s="381"/>
      <c r="HTM105" s="392"/>
      <c r="HTN105" s="381"/>
      <c r="HTV105" s="392"/>
      <c r="HTW105" s="381"/>
      <c r="HUE105" s="392"/>
      <c r="HUF105" s="381"/>
      <c r="HUN105" s="392"/>
      <c r="HUO105" s="381"/>
      <c r="HUW105" s="392"/>
      <c r="HUX105" s="381"/>
      <c r="HVF105" s="392"/>
      <c r="HVG105" s="381"/>
      <c r="HVO105" s="392"/>
      <c r="HVP105" s="381"/>
      <c r="HVX105" s="392"/>
      <c r="HVY105" s="381"/>
      <c r="HWG105" s="392"/>
      <c r="HWH105" s="381"/>
      <c r="HWP105" s="392"/>
      <c r="HWQ105" s="381"/>
      <c r="HWY105" s="392"/>
      <c r="HWZ105" s="381"/>
      <c r="HXH105" s="392"/>
      <c r="HXI105" s="381"/>
      <c r="HXQ105" s="392"/>
      <c r="HXR105" s="381"/>
      <c r="HXZ105" s="392"/>
      <c r="HYA105" s="381"/>
      <c r="HYI105" s="392"/>
      <c r="HYJ105" s="381"/>
      <c r="HYR105" s="392"/>
      <c r="HYS105" s="381"/>
      <c r="HZA105" s="392"/>
      <c r="HZB105" s="381"/>
      <c r="HZJ105" s="392"/>
      <c r="HZK105" s="381"/>
      <c r="HZS105" s="392"/>
      <c r="HZT105" s="381"/>
      <c r="IAB105" s="392"/>
      <c r="IAC105" s="381"/>
      <c r="IAK105" s="392"/>
      <c r="IAL105" s="381"/>
      <c r="IAT105" s="392"/>
      <c r="IAU105" s="381"/>
      <c r="IBC105" s="392"/>
      <c r="IBD105" s="381"/>
      <c r="IBL105" s="392"/>
      <c r="IBM105" s="381"/>
      <c r="IBU105" s="392"/>
      <c r="IBV105" s="381"/>
      <c r="ICD105" s="392"/>
      <c r="ICE105" s="381"/>
      <c r="ICM105" s="392"/>
      <c r="ICN105" s="381"/>
      <c r="ICV105" s="392"/>
      <c r="ICW105" s="381"/>
      <c r="IDE105" s="392"/>
      <c r="IDF105" s="381"/>
      <c r="IDN105" s="392"/>
      <c r="IDO105" s="381"/>
      <c r="IDW105" s="392"/>
      <c r="IDX105" s="381"/>
      <c r="IEF105" s="392"/>
      <c r="IEG105" s="381"/>
      <c r="IEO105" s="392"/>
      <c r="IEP105" s="381"/>
      <c r="IEX105" s="392"/>
      <c r="IEY105" s="381"/>
      <c r="IFG105" s="392"/>
      <c r="IFH105" s="381"/>
      <c r="IFP105" s="392"/>
      <c r="IFQ105" s="381"/>
      <c r="IFY105" s="392"/>
      <c r="IFZ105" s="381"/>
      <c r="IGH105" s="392"/>
      <c r="IGI105" s="381"/>
      <c r="IGQ105" s="392"/>
      <c r="IGR105" s="381"/>
      <c r="IGZ105" s="392"/>
      <c r="IHA105" s="381"/>
      <c r="IHI105" s="392"/>
      <c r="IHJ105" s="381"/>
      <c r="IHR105" s="392"/>
      <c r="IHS105" s="381"/>
      <c r="IIA105" s="392"/>
      <c r="IIB105" s="381"/>
      <c r="IIJ105" s="392"/>
      <c r="IIK105" s="381"/>
      <c r="IIS105" s="392"/>
      <c r="IIT105" s="381"/>
      <c r="IJB105" s="392"/>
      <c r="IJC105" s="381"/>
      <c r="IJK105" s="392"/>
      <c r="IJL105" s="381"/>
      <c r="IJT105" s="392"/>
      <c r="IJU105" s="381"/>
      <c r="IKC105" s="392"/>
      <c r="IKD105" s="381"/>
      <c r="IKL105" s="392"/>
      <c r="IKM105" s="381"/>
      <c r="IKU105" s="392"/>
      <c r="IKV105" s="381"/>
      <c r="ILD105" s="392"/>
      <c r="ILE105" s="381"/>
      <c r="ILM105" s="392"/>
      <c r="ILN105" s="381"/>
      <c r="ILV105" s="392"/>
      <c r="ILW105" s="381"/>
      <c r="IME105" s="392"/>
      <c r="IMF105" s="381"/>
      <c r="IMN105" s="392"/>
      <c r="IMO105" s="381"/>
      <c r="IMW105" s="392"/>
      <c r="IMX105" s="381"/>
      <c r="INF105" s="392"/>
      <c r="ING105" s="381"/>
      <c r="INO105" s="392"/>
      <c r="INP105" s="381"/>
      <c r="INX105" s="392"/>
      <c r="INY105" s="381"/>
      <c r="IOG105" s="392"/>
      <c r="IOH105" s="381"/>
      <c r="IOP105" s="392"/>
      <c r="IOQ105" s="381"/>
      <c r="IOY105" s="392"/>
      <c r="IOZ105" s="381"/>
      <c r="IPH105" s="392"/>
      <c r="IPI105" s="381"/>
      <c r="IPQ105" s="392"/>
      <c r="IPR105" s="381"/>
      <c r="IPZ105" s="392"/>
      <c r="IQA105" s="381"/>
      <c r="IQI105" s="392"/>
      <c r="IQJ105" s="381"/>
      <c r="IQR105" s="392"/>
      <c r="IQS105" s="381"/>
      <c r="IRA105" s="392"/>
      <c r="IRB105" s="381"/>
      <c r="IRJ105" s="392"/>
      <c r="IRK105" s="381"/>
      <c r="IRS105" s="392"/>
      <c r="IRT105" s="381"/>
      <c r="ISB105" s="392"/>
      <c r="ISC105" s="381"/>
      <c r="ISK105" s="392"/>
      <c r="ISL105" s="381"/>
      <c r="IST105" s="392"/>
      <c r="ISU105" s="381"/>
      <c r="ITC105" s="392"/>
      <c r="ITD105" s="381"/>
      <c r="ITL105" s="392"/>
      <c r="ITM105" s="381"/>
      <c r="ITU105" s="392"/>
      <c r="ITV105" s="381"/>
      <c r="IUD105" s="392"/>
      <c r="IUE105" s="381"/>
      <c r="IUM105" s="392"/>
      <c r="IUN105" s="381"/>
      <c r="IUV105" s="392"/>
      <c r="IUW105" s="381"/>
      <c r="IVE105" s="392"/>
      <c r="IVF105" s="381"/>
      <c r="IVN105" s="392"/>
      <c r="IVO105" s="381"/>
      <c r="IVW105" s="392"/>
      <c r="IVX105" s="381"/>
      <c r="IWF105" s="392"/>
      <c r="IWG105" s="381"/>
      <c r="IWO105" s="392"/>
      <c r="IWP105" s="381"/>
      <c r="IWX105" s="392"/>
      <c r="IWY105" s="381"/>
      <c r="IXG105" s="392"/>
      <c r="IXH105" s="381"/>
      <c r="IXP105" s="392"/>
      <c r="IXQ105" s="381"/>
      <c r="IXY105" s="392"/>
      <c r="IXZ105" s="381"/>
      <c r="IYH105" s="392"/>
      <c r="IYI105" s="381"/>
      <c r="IYQ105" s="392"/>
      <c r="IYR105" s="381"/>
      <c r="IYZ105" s="392"/>
      <c r="IZA105" s="381"/>
      <c r="IZI105" s="392"/>
      <c r="IZJ105" s="381"/>
      <c r="IZR105" s="392"/>
      <c r="IZS105" s="381"/>
      <c r="JAA105" s="392"/>
      <c r="JAB105" s="381"/>
      <c r="JAJ105" s="392"/>
      <c r="JAK105" s="381"/>
      <c r="JAS105" s="392"/>
      <c r="JAT105" s="381"/>
      <c r="JBB105" s="392"/>
      <c r="JBC105" s="381"/>
      <c r="JBK105" s="392"/>
      <c r="JBL105" s="381"/>
      <c r="JBT105" s="392"/>
      <c r="JBU105" s="381"/>
      <c r="JCC105" s="392"/>
      <c r="JCD105" s="381"/>
      <c r="JCL105" s="392"/>
      <c r="JCM105" s="381"/>
      <c r="JCU105" s="392"/>
      <c r="JCV105" s="381"/>
      <c r="JDD105" s="392"/>
      <c r="JDE105" s="381"/>
      <c r="JDM105" s="392"/>
      <c r="JDN105" s="381"/>
      <c r="JDV105" s="392"/>
      <c r="JDW105" s="381"/>
      <c r="JEE105" s="392"/>
      <c r="JEF105" s="381"/>
      <c r="JEN105" s="392"/>
      <c r="JEO105" s="381"/>
      <c r="JEW105" s="392"/>
      <c r="JEX105" s="381"/>
      <c r="JFF105" s="392"/>
      <c r="JFG105" s="381"/>
      <c r="JFO105" s="392"/>
      <c r="JFP105" s="381"/>
      <c r="JFX105" s="392"/>
      <c r="JFY105" s="381"/>
      <c r="JGG105" s="392"/>
      <c r="JGH105" s="381"/>
      <c r="JGP105" s="392"/>
      <c r="JGQ105" s="381"/>
      <c r="JGY105" s="392"/>
      <c r="JGZ105" s="381"/>
      <c r="JHH105" s="392"/>
      <c r="JHI105" s="381"/>
      <c r="JHQ105" s="392"/>
      <c r="JHR105" s="381"/>
      <c r="JHZ105" s="392"/>
      <c r="JIA105" s="381"/>
      <c r="JII105" s="392"/>
      <c r="JIJ105" s="381"/>
      <c r="JIR105" s="392"/>
      <c r="JIS105" s="381"/>
      <c r="JJA105" s="392"/>
      <c r="JJB105" s="381"/>
      <c r="JJJ105" s="392"/>
      <c r="JJK105" s="381"/>
      <c r="JJS105" s="392"/>
      <c r="JJT105" s="381"/>
      <c r="JKB105" s="392"/>
      <c r="JKC105" s="381"/>
      <c r="JKK105" s="392"/>
      <c r="JKL105" s="381"/>
      <c r="JKT105" s="392"/>
      <c r="JKU105" s="381"/>
      <c r="JLC105" s="392"/>
      <c r="JLD105" s="381"/>
      <c r="JLL105" s="392"/>
      <c r="JLM105" s="381"/>
      <c r="JLU105" s="392"/>
      <c r="JLV105" s="381"/>
      <c r="JMD105" s="392"/>
      <c r="JME105" s="381"/>
      <c r="JMM105" s="392"/>
      <c r="JMN105" s="381"/>
      <c r="JMV105" s="392"/>
      <c r="JMW105" s="381"/>
      <c r="JNE105" s="392"/>
      <c r="JNF105" s="381"/>
      <c r="JNN105" s="392"/>
      <c r="JNO105" s="381"/>
      <c r="JNW105" s="392"/>
      <c r="JNX105" s="381"/>
      <c r="JOF105" s="392"/>
      <c r="JOG105" s="381"/>
      <c r="JOO105" s="392"/>
      <c r="JOP105" s="381"/>
      <c r="JOX105" s="392"/>
      <c r="JOY105" s="381"/>
      <c r="JPG105" s="392"/>
      <c r="JPH105" s="381"/>
      <c r="JPP105" s="392"/>
      <c r="JPQ105" s="381"/>
      <c r="JPY105" s="392"/>
      <c r="JPZ105" s="381"/>
      <c r="JQH105" s="392"/>
      <c r="JQI105" s="381"/>
      <c r="JQQ105" s="392"/>
      <c r="JQR105" s="381"/>
      <c r="JQZ105" s="392"/>
      <c r="JRA105" s="381"/>
      <c r="JRI105" s="392"/>
      <c r="JRJ105" s="381"/>
      <c r="JRR105" s="392"/>
      <c r="JRS105" s="381"/>
      <c r="JSA105" s="392"/>
      <c r="JSB105" s="381"/>
      <c r="JSJ105" s="392"/>
      <c r="JSK105" s="381"/>
      <c r="JSS105" s="392"/>
      <c r="JST105" s="381"/>
      <c r="JTB105" s="392"/>
      <c r="JTC105" s="381"/>
      <c r="JTK105" s="392"/>
      <c r="JTL105" s="381"/>
      <c r="JTT105" s="392"/>
      <c r="JTU105" s="381"/>
      <c r="JUC105" s="392"/>
      <c r="JUD105" s="381"/>
      <c r="JUL105" s="392"/>
      <c r="JUM105" s="381"/>
      <c r="JUU105" s="392"/>
      <c r="JUV105" s="381"/>
      <c r="JVD105" s="392"/>
      <c r="JVE105" s="381"/>
      <c r="JVM105" s="392"/>
      <c r="JVN105" s="381"/>
      <c r="JVV105" s="392"/>
      <c r="JVW105" s="381"/>
      <c r="JWE105" s="392"/>
      <c r="JWF105" s="381"/>
      <c r="JWN105" s="392"/>
      <c r="JWO105" s="381"/>
      <c r="JWW105" s="392"/>
      <c r="JWX105" s="381"/>
      <c r="JXF105" s="392"/>
      <c r="JXG105" s="381"/>
      <c r="JXO105" s="392"/>
      <c r="JXP105" s="381"/>
      <c r="JXX105" s="392"/>
      <c r="JXY105" s="381"/>
      <c r="JYG105" s="392"/>
      <c r="JYH105" s="381"/>
      <c r="JYP105" s="392"/>
      <c r="JYQ105" s="381"/>
      <c r="JYY105" s="392"/>
      <c r="JYZ105" s="381"/>
      <c r="JZH105" s="392"/>
      <c r="JZI105" s="381"/>
      <c r="JZQ105" s="392"/>
      <c r="JZR105" s="381"/>
      <c r="JZZ105" s="392"/>
      <c r="KAA105" s="381"/>
      <c r="KAI105" s="392"/>
      <c r="KAJ105" s="381"/>
      <c r="KAR105" s="392"/>
      <c r="KAS105" s="381"/>
      <c r="KBA105" s="392"/>
      <c r="KBB105" s="381"/>
      <c r="KBJ105" s="392"/>
      <c r="KBK105" s="381"/>
      <c r="KBS105" s="392"/>
      <c r="KBT105" s="381"/>
      <c r="KCB105" s="392"/>
      <c r="KCC105" s="381"/>
      <c r="KCK105" s="392"/>
      <c r="KCL105" s="381"/>
      <c r="KCT105" s="392"/>
      <c r="KCU105" s="381"/>
      <c r="KDC105" s="392"/>
      <c r="KDD105" s="381"/>
      <c r="KDL105" s="392"/>
      <c r="KDM105" s="381"/>
      <c r="KDU105" s="392"/>
      <c r="KDV105" s="381"/>
      <c r="KED105" s="392"/>
      <c r="KEE105" s="381"/>
      <c r="KEM105" s="392"/>
      <c r="KEN105" s="381"/>
      <c r="KEV105" s="392"/>
      <c r="KEW105" s="381"/>
      <c r="KFE105" s="392"/>
      <c r="KFF105" s="381"/>
      <c r="KFN105" s="392"/>
      <c r="KFO105" s="381"/>
      <c r="KFW105" s="392"/>
      <c r="KFX105" s="381"/>
      <c r="KGF105" s="392"/>
      <c r="KGG105" s="381"/>
      <c r="KGO105" s="392"/>
      <c r="KGP105" s="381"/>
      <c r="KGX105" s="392"/>
      <c r="KGY105" s="381"/>
      <c r="KHG105" s="392"/>
      <c r="KHH105" s="381"/>
      <c r="KHP105" s="392"/>
      <c r="KHQ105" s="381"/>
      <c r="KHY105" s="392"/>
      <c r="KHZ105" s="381"/>
      <c r="KIH105" s="392"/>
      <c r="KII105" s="381"/>
      <c r="KIQ105" s="392"/>
      <c r="KIR105" s="381"/>
      <c r="KIZ105" s="392"/>
      <c r="KJA105" s="381"/>
      <c r="KJI105" s="392"/>
      <c r="KJJ105" s="381"/>
      <c r="KJR105" s="392"/>
      <c r="KJS105" s="381"/>
      <c r="KKA105" s="392"/>
      <c r="KKB105" s="381"/>
      <c r="KKJ105" s="392"/>
      <c r="KKK105" s="381"/>
      <c r="KKS105" s="392"/>
      <c r="KKT105" s="381"/>
      <c r="KLB105" s="392"/>
      <c r="KLC105" s="381"/>
      <c r="KLK105" s="392"/>
      <c r="KLL105" s="381"/>
      <c r="KLT105" s="392"/>
      <c r="KLU105" s="381"/>
      <c r="KMC105" s="392"/>
      <c r="KMD105" s="381"/>
      <c r="KML105" s="392"/>
      <c r="KMM105" s="381"/>
      <c r="KMU105" s="392"/>
      <c r="KMV105" s="381"/>
      <c r="KND105" s="392"/>
      <c r="KNE105" s="381"/>
      <c r="KNM105" s="392"/>
      <c r="KNN105" s="381"/>
      <c r="KNV105" s="392"/>
      <c r="KNW105" s="381"/>
      <c r="KOE105" s="392"/>
      <c r="KOF105" s="381"/>
      <c r="KON105" s="392"/>
      <c r="KOO105" s="381"/>
      <c r="KOW105" s="392"/>
      <c r="KOX105" s="381"/>
      <c r="KPF105" s="392"/>
      <c r="KPG105" s="381"/>
      <c r="KPO105" s="392"/>
      <c r="KPP105" s="381"/>
      <c r="KPX105" s="392"/>
      <c r="KPY105" s="381"/>
      <c r="KQG105" s="392"/>
      <c r="KQH105" s="381"/>
      <c r="KQP105" s="392"/>
      <c r="KQQ105" s="381"/>
      <c r="KQY105" s="392"/>
      <c r="KQZ105" s="381"/>
      <c r="KRH105" s="392"/>
      <c r="KRI105" s="381"/>
      <c r="KRQ105" s="392"/>
      <c r="KRR105" s="381"/>
      <c r="KRZ105" s="392"/>
      <c r="KSA105" s="381"/>
      <c r="KSI105" s="392"/>
      <c r="KSJ105" s="381"/>
      <c r="KSR105" s="392"/>
      <c r="KSS105" s="381"/>
      <c r="KTA105" s="392"/>
      <c r="KTB105" s="381"/>
      <c r="KTJ105" s="392"/>
      <c r="KTK105" s="381"/>
      <c r="KTS105" s="392"/>
      <c r="KTT105" s="381"/>
      <c r="KUB105" s="392"/>
      <c r="KUC105" s="381"/>
      <c r="KUK105" s="392"/>
      <c r="KUL105" s="381"/>
      <c r="KUT105" s="392"/>
      <c r="KUU105" s="381"/>
      <c r="KVC105" s="392"/>
      <c r="KVD105" s="381"/>
      <c r="KVL105" s="392"/>
      <c r="KVM105" s="381"/>
      <c r="KVU105" s="392"/>
      <c r="KVV105" s="381"/>
      <c r="KWD105" s="392"/>
      <c r="KWE105" s="381"/>
      <c r="KWM105" s="392"/>
      <c r="KWN105" s="381"/>
      <c r="KWV105" s="392"/>
      <c r="KWW105" s="381"/>
      <c r="KXE105" s="392"/>
      <c r="KXF105" s="381"/>
      <c r="KXN105" s="392"/>
      <c r="KXO105" s="381"/>
      <c r="KXW105" s="392"/>
      <c r="KXX105" s="381"/>
      <c r="KYF105" s="392"/>
      <c r="KYG105" s="381"/>
      <c r="KYO105" s="392"/>
      <c r="KYP105" s="381"/>
      <c r="KYX105" s="392"/>
      <c r="KYY105" s="381"/>
      <c r="KZG105" s="392"/>
      <c r="KZH105" s="381"/>
      <c r="KZP105" s="392"/>
      <c r="KZQ105" s="381"/>
      <c r="KZY105" s="392"/>
      <c r="KZZ105" s="381"/>
      <c r="LAH105" s="392"/>
      <c r="LAI105" s="381"/>
      <c r="LAQ105" s="392"/>
      <c r="LAR105" s="381"/>
      <c r="LAZ105" s="392"/>
      <c r="LBA105" s="381"/>
      <c r="LBI105" s="392"/>
      <c r="LBJ105" s="381"/>
      <c r="LBR105" s="392"/>
      <c r="LBS105" s="381"/>
      <c r="LCA105" s="392"/>
      <c r="LCB105" s="381"/>
      <c r="LCJ105" s="392"/>
      <c r="LCK105" s="381"/>
      <c r="LCS105" s="392"/>
      <c r="LCT105" s="381"/>
      <c r="LDB105" s="392"/>
      <c r="LDC105" s="381"/>
      <c r="LDK105" s="392"/>
      <c r="LDL105" s="381"/>
      <c r="LDT105" s="392"/>
      <c r="LDU105" s="381"/>
      <c r="LEC105" s="392"/>
      <c r="LED105" s="381"/>
      <c r="LEL105" s="392"/>
      <c r="LEM105" s="381"/>
      <c r="LEU105" s="392"/>
      <c r="LEV105" s="381"/>
      <c r="LFD105" s="392"/>
      <c r="LFE105" s="381"/>
      <c r="LFM105" s="392"/>
      <c r="LFN105" s="381"/>
      <c r="LFV105" s="392"/>
      <c r="LFW105" s="381"/>
      <c r="LGE105" s="392"/>
      <c r="LGF105" s="381"/>
      <c r="LGN105" s="392"/>
      <c r="LGO105" s="381"/>
      <c r="LGW105" s="392"/>
      <c r="LGX105" s="381"/>
      <c r="LHF105" s="392"/>
      <c r="LHG105" s="381"/>
      <c r="LHO105" s="392"/>
      <c r="LHP105" s="381"/>
      <c r="LHX105" s="392"/>
      <c r="LHY105" s="381"/>
      <c r="LIG105" s="392"/>
      <c r="LIH105" s="381"/>
      <c r="LIP105" s="392"/>
      <c r="LIQ105" s="381"/>
      <c r="LIY105" s="392"/>
      <c r="LIZ105" s="381"/>
      <c r="LJH105" s="392"/>
      <c r="LJI105" s="381"/>
      <c r="LJQ105" s="392"/>
      <c r="LJR105" s="381"/>
      <c r="LJZ105" s="392"/>
      <c r="LKA105" s="381"/>
      <c r="LKI105" s="392"/>
      <c r="LKJ105" s="381"/>
      <c r="LKR105" s="392"/>
      <c r="LKS105" s="381"/>
      <c r="LLA105" s="392"/>
      <c r="LLB105" s="381"/>
      <c r="LLJ105" s="392"/>
      <c r="LLK105" s="381"/>
      <c r="LLS105" s="392"/>
      <c r="LLT105" s="381"/>
      <c r="LMB105" s="392"/>
      <c r="LMC105" s="381"/>
      <c r="LMK105" s="392"/>
      <c r="LML105" s="381"/>
      <c r="LMT105" s="392"/>
      <c r="LMU105" s="381"/>
      <c r="LNC105" s="392"/>
      <c r="LND105" s="381"/>
      <c r="LNL105" s="392"/>
      <c r="LNM105" s="381"/>
      <c r="LNU105" s="392"/>
      <c r="LNV105" s="381"/>
      <c r="LOD105" s="392"/>
      <c r="LOE105" s="381"/>
      <c r="LOM105" s="392"/>
      <c r="LON105" s="381"/>
      <c r="LOV105" s="392"/>
      <c r="LOW105" s="381"/>
      <c r="LPE105" s="392"/>
      <c r="LPF105" s="381"/>
      <c r="LPN105" s="392"/>
      <c r="LPO105" s="381"/>
      <c r="LPW105" s="392"/>
      <c r="LPX105" s="381"/>
      <c r="LQF105" s="392"/>
      <c r="LQG105" s="381"/>
      <c r="LQO105" s="392"/>
      <c r="LQP105" s="381"/>
      <c r="LQX105" s="392"/>
      <c r="LQY105" s="381"/>
      <c r="LRG105" s="392"/>
      <c r="LRH105" s="381"/>
      <c r="LRP105" s="392"/>
      <c r="LRQ105" s="381"/>
      <c r="LRY105" s="392"/>
      <c r="LRZ105" s="381"/>
      <c r="LSH105" s="392"/>
      <c r="LSI105" s="381"/>
      <c r="LSQ105" s="392"/>
      <c r="LSR105" s="381"/>
      <c r="LSZ105" s="392"/>
      <c r="LTA105" s="381"/>
      <c r="LTI105" s="392"/>
      <c r="LTJ105" s="381"/>
      <c r="LTR105" s="392"/>
      <c r="LTS105" s="381"/>
      <c r="LUA105" s="392"/>
      <c r="LUB105" s="381"/>
      <c r="LUJ105" s="392"/>
      <c r="LUK105" s="381"/>
      <c r="LUS105" s="392"/>
      <c r="LUT105" s="381"/>
      <c r="LVB105" s="392"/>
      <c r="LVC105" s="381"/>
      <c r="LVK105" s="392"/>
      <c r="LVL105" s="381"/>
      <c r="LVT105" s="392"/>
      <c r="LVU105" s="381"/>
      <c r="LWC105" s="392"/>
      <c r="LWD105" s="381"/>
      <c r="LWL105" s="392"/>
      <c r="LWM105" s="381"/>
      <c r="LWU105" s="392"/>
      <c r="LWV105" s="381"/>
      <c r="LXD105" s="392"/>
      <c r="LXE105" s="381"/>
      <c r="LXM105" s="392"/>
      <c r="LXN105" s="381"/>
      <c r="LXV105" s="392"/>
      <c r="LXW105" s="381"/>
      <c r="LYE105" s="392"/>
      <c r="LYF105" s="381"/>
      <c r="LYN105" s="392"/>
      <c r="LYO105" s="381"/>
      <c r="LYW105" s="392"/>
      <c r="LYX105" s="381"/>
      <c r="LZF105" s="392"/>
      <c r="LZG105" s="381"/>
      <c r="LZO105" s="392"/>
      <c r="LZP105" s="381"/>
      <c r="LZX105" s="392"/>
      <c r="LZY105" s="381"/>
      <c r="MAG105" s="392"/>
      <c r="MAH105" s="381"/>
      <c r="MAP105" s="392"/>
      <c r="MAQ105" s="381"/>
      <c r="MAY105" s="392"/>
      <c r="MAZ105" s="381"/>
      <c r="MBH105" s="392"/>
      <c r="MBI105" s="381"/>
      <c r="MBQ105" s="392"/>
      <c r="MBR105" s="381"/>
      <c r="MBZ105" s="392"/>
      <c r="MCA105" s="381"/>
      <c r="MCI105" s="392"/>
      <c r="MCJ105" s="381"/>
      <c r="MCR105" s="392"/>
      <c r="MCS105" s="381"/>
      <c r="MDA105" s="392"/>
      <c r="MDB105" s="381"/>
      <c r="MDJ105" s="392"/>
      <c r="MDK105" s="381"/>
      <c r="MDS105" s="392"/>
      <c r="MDT105" s="381"/>
      <c r="MEB105" s="392"/>
      <c r="MEC105" s="381"/>
      <c r="MEK105" s="392"/>
      <c r="MEL105" s="381"/>
      <c r="MET105" s="392"/>
      <c r="MEU105" s="381"/>
      <c r="MFC105" s="392"/>
      <c r="MFD105" s="381"/>
      <c r="MFL105" s="392"/>
      <c r="MFM105" s="381"/>
      <c r="MFU105" s="392"/>
      <c r="MFV105" s="381"/>
      <c r="MGD105" s="392"/>
      <c r="MGE105" s="381"/>
      <c r="MGM105" s="392"/>
      <c r="MGN105" s="381"/>
      <c r="MGV105" s="392"/>
      <c r="MGW105" s="381"/>
      <c r="MHE105" s="392"/>
      <c r="MHF105" s="381"/>
      <c r="MHN105" s="392"/>
      <c r="MHO105" s="381"/>
      <c r="MHW105" s="392"/>
      <c r="MHX105" s="381"/>
      <c r="MIF105" s="392"/>
      <c r="MIG105" s="381"/>
      <c r="MIO105" s="392"/>
      <c r="MIP105" s="381"/>
      <c r="MIX105" s="392"/>
      <c r="MIY105" s="381"/>
      <c r="MJG105" s="392"/>
      <c r="MJH105" s="381"/>
      <c r="MJP105" s="392"/>
      <c r="MJQ105" s="381"/>
      <c r="MJY105" s="392"/>
      <c r="MJZ105" s="381"/>
      <c r="MKH105" s="392"/>
      <c r="MKI105" s="381"/>
      <c r="MKQ105" s="392"/>
      <c r="MKR105" s="381"/>
      <c r="MKZ105" s="392"/>
      <c r="MLA105" s="381"/>
      <c r="MLI105" s="392"/>
      <c r="MLJ105" s="381"/>
      <c r="MLR105" s="392"/>
      <c r="MLS105" s="381"/>
      <c r="MMA105" s="392"/>
      <c r="MMB105" s="381"/>
      <c r="MMJ105" s="392"/>
      <c r="MMK105" s="381"/>
      <c r="MMS105" s="392"/>
      <c r="MMT105" s="381"/>
      <c r="MNB105" s="392"/>
      <c r="MNC105" s="381"/>
      <c r="MNK105" s="392"/>
      <c r="MNL105" s="381"/>
      <c r="MNT105" s="392"/>
      <c r="MNU105" s="381"/>
      <c r="MOC105" s="392"/>
      <c r="MOD105" s="381"/>
      <c r="MOL105" s="392"/>
      <c r="MOM105" s="381"/>
      <c r="MOU105" s="392"/>
      <c r="MOV105" s="381"/>
      <c r="MPD105" s="392"/>
      <c r="MPE105" s="381"/>
      <c r="MPM105" s="392"/>
      <c r="MPN105" s="381"/>
      <c r="MPV105" s="392"/>
      <c r="MPW105" s="381"/>
      <c r="MQE105" s="392"/>
      <c r="MQF105" s="381"/>
      <c r="MQN105" s="392"/>
      <c r="MQO105" s="381"/>
      <c r="MQW105" s="392"/>
      <c r="MQX105" s="381"/>
      <c r="MRF105" s="392"/>
      <c r="MRG105" s="381"/>
      <c r="MRO105" s="392"/>
      <c r="MRP105" s="381"/>
      <c r="MRX105" s="392"/>
      <c r="MRY105" s="381"/>
      <c r="MSG105" s="392"/>
      <c r="MSH105" s="381"/>
      <c r="MSP105" s="392"/>
      <c r="MSQ105" s="381"/>
      <c r="MSY105" s="392"/>
      <c r="MSZ105" s="381"/>
      <c r="MTH105" s="392"/>
      <c r="MTI105" s="381"/>
      <c r="MTQ105" s="392"/>
      <c r="MTR105" s="381"/>
      <c r="MTZ105" s="392"/>
      <c r="MUA105" s="381"/>
      <c r="MUI105" s="392"/>
      <c r="MUJ105" s="381"/>
      <c r="MUR105" s="392"/>
      <c r="MUS105" s="381"/>
      <c r="MVA105" s="392"/>
      <c r="MVB105" s="381"/>
      <c r="MVJ105" s="392"/>
      <c r="MVK105" s="381"/>
      <c r="MVS105" s="392"/>
      <c r="MVT105" s="381"/>
      <c r="MWB105" s="392"/>
      <c r="MWC105" s="381"/>
      <c r="MWK105" s="392"/>
      <c r="MWL105" s="381"/>
      <c r="MWT105" s="392"/>
      <c r="MWU105" s="381"/>
      <c r="MXC105" s="392"/>
      <c r="MXD105" s="381"/>
      <c r="MXL105" s="392"/>
      <c r="MXM105" s="381"/>
      <c r="MXU105" s="392"/>
      <c r="MXV105" s="381"/>
      <c r="MYD105" s="392"/>
      <c r="MYE105" s="381"/>
      <c r="MYM105" s="392"/>
      <c r="MYN105" s="381"/>
      <c r="MYV105" s="392"/>
      <c r="MYW105" s="381"/>
      <c r="MZE105" s="392"/>
      <c r="MZF105" s="381"/>
      <c r="MZN105" s="392"/>
      <c r="MZO105" s="381"/>
      <c r="MZW105" s="392"/>
      <c r="MZX105" s="381"/>
      <c r="NAF105" s="392"/>
      <c r="NAG105" s="381"/>
      <c r="NAO105" s="392"/>
      <c r="NAP105" s="381"/>
      <c r="NAX105" s="392"/>
      <c r="NAY105" s="381"/>
      <c r="NBG105" s="392"/>
      <c r="NBH105" s="381"/>
      <c r="NBP105" s="392"/>
      <c r="NBQ105" s="381"/>
      <c r="NBY105" s="392"/>
      <c r="NBZ105" s="381"/>
      <c r="NCH105" s="392"/>
      <c r="NCI105" s="381"/>
      <c r="NCQ105" s="392"/>
      <c r="NCR105" s="381"/>
      <c r="NCZ105" s="392"/>
      <c r="NDA105" s="381"/>
      <c r="NDI105" s="392"/>
      <c r="NDJ105" s="381"/>
      <c r="NDR105" s="392"/>
      <c r="NDS105" s="381"/>
      <c r="NEA105" s="392"/>
      <c r="NEB105" s="381"/>
      <c r="NEJ105" s="392"/>
      <c r="NEK105" s="381"/>
      <c r="NES105" s="392"/>
      <c r="NET105" s="381"/>
      <c r="NFB105" s="392"/>
      <c r="NFC105" s="381"/>
      <c r="NFK105" s="392"/>
      <c r="NFL105" s="381"/>
      <c r="NFT105" s="392"/>
      <c r="NFU105" s="381"/>
      <c r="NGC105" s="392"/>
      <c r="NGD105" s="381"/>
      <c r="NGL105" s="392"/>
      <c r="NGM105" s="381"/>
      <c r="NGU105" s="392"/>
      <c r="NGV105" s="381"/>
      <c r="NHD105" s="392"/>
      <c r="NHE105" s="381"/>
      <c r="NHM105" s="392"/>
      <c r="NHN105" s="381"/>
      <c r="NHV105" s="392"/>
      <c r="NHW105" s="381"/>
      <c r="NIE105" s="392"/>
      <c r="NIF105" s="381"/>
      <c r="NIN105" s="392"/>
      <c r="NIO105" s="381"/>
      <c r="NIW105" s="392"/>
      <c r="NIX105" s="381"/>
      <c r="NJF105" s="392"/>
      <c r="NJG105" s="381"/>
      <c r="NJO105" s="392"/>
      <c r="NJP105" s="381"/>
      <c r="NJX105" s="392"/>
      <c r="NJY105" s="381"/>
      <c r="NKG105" s="392"/>
      <c r="NKH105" s="381"/>
      <c r="NKP105" s="392"/>
      <c r="NKQ105" s="381"/>
      <c r="NKY105" s="392"/>
      <c r="NKZ105" s="381"/>
      <c r="NLH105" s="392"/>
      <c r="NLI105" s="381"/>
      <c r="NLQ105" s="392"/>
      <c r="NLR105" s="381"/>
      <c r="NLZ105" s="392"/>
      <c r="NMA105" s="381"/>
      <c r="NMI105" s="392"/>
      <c r="NMJ105" s="381"/>
      <c r="NMR105" s="392"/>
      <c r="NMS105" s="381"/>
      <c r="NNA105" s="392"/>
      <c r="NNB105" s="381"/>
      <c r="NNJ105" s="392"/>
      <c r="NNK105" s="381"/>
      <c r="NNS105" s="392"/>
      <c r="NNT105" s="381"/>
      <c r="NOB105" s="392"/>
      <c r="NOC105" s="381"/>
      <c r="NOK105" s="392"/>
      <c r="NOL105" s="381"/>
      <c r="NOT105" s="392"/>
      <c r="NOU105" s="381"/>
      <c r="NPC105" s="392"/>
      <c r="NPD105" s="381"/>
      <c r="NPL105" s="392"/>
      <c r="NPM105" s="381"/>
      <c r="NPU105" s="392"/>
      <c r="NPV105" s="381"/>
      <c r="NQD105" s="392"/>
      <c r="NQE105" s="381"/>
      <c r="NQM105" s="392"/>
      <c r="NQN105" s="381"/>
      <c r="NQV105" s="392"/>
      <c r="NQW105" s="381"/>
      <c r="NRE105" s="392"/>
      <c r="NRF105" s="381"/>
      <c r="NRN105" s="392"/>
      <c r="NRO105" s="381"/>
      <c r="NRW105" s="392"/>
      <c r="NRX105" s="381"/>
      <c r="NSF105" s="392"/>
      <c r="NSG105" s="381"/>
      <c r="NSO105" s="392"/>
      <c r="NSP105" s="381"/>
      <c r="NSX105" s="392"/>
      <c r="NSY105" s="381"/>
      <c r="NTG105" s="392"/>
      <c r="NTH105" s="381"/>
      <c r="NTP105" s="392"/>
      <c r="NTQ105" s="381"/>
      <c r="NTY105" s="392"/>
      <c r="NTZ105" s="381"/>
      <c r="NUH105" s="392"/>
      <c r="NUI105" s="381"/>
      <c r="NUQ105" s="392"/>
      <c r="NUR105" s="381"/>
      <c r="NUZ105" s="392"/>
      <c r="NVA105" s="381"/>
      <c r="NVI105" s="392"/>
      <c r="NVJ105" s="381"/>
      <c r="NVR105" s="392"/>
      <c r="NVS105" s="381"/>
      <c r="NWA105" s="392"/>
      <c r="NWB105" s="381"/>
      <c r="NWJ105" s="392"/>
      <c r="NWK105" s="381"/>
      <c r="NWS105" s="392"/>
      <c r="NWT105" s="381"/>
      <c r="NXB105" s="392"/>
      <c r="NXC105" s="381"/>
      <c r="NXK105" s="392"/>
      <c r="NXL105" s="381"/>
      <c r="NXT105" s="392"/>
      <c r="NXU105" s="381"/>
      <c r="NYC105" s="392"/>
      <c r="NYD105" s="381"/>
      <c r="NYL105" s="392"/>
      <c r="NYM105" s="381"/>
      <c r="NYU105" s="392"/>
      <c r="NYV105" s="381"/>
      <c r="NZD105" s="392"/>
      <c r="NZE105" s="381"/>
      <c r="NZM105" s="392"/>
      <c r="NZN105" s="381"/>
      <c r="NZV105" s="392"/>
      <c r="NZW105" s="381"/>
      <c r="OAE105" s="392"/>
      <c r="OAF105" s="381"/>
      <c r="OAN105" s="392"/>
      <c r="OAO105" s="381"/>
      <c r="OAW105" s="392"/>
      <c r="OAX105" s="381"/>
      <c r="OBF105" s="392"/>
      <c r="OBG105" s="381"/>
      <c r="OBO105" s="392"/>
      <c r="OBP105" s="381"/>
      <c r="OBX105" s="392"/>
      <c r="OBY105" s="381"/>
      <c r="OCG105" s="392"/>
      <c r="OCH105" s="381"/>
      <c r="OCP105" s="392"/>
      <c r="OCQ105" s="381"/>
      <c r="OCY105" s="392"/>
      <c r="OCZ105" s="381"/>
      <c r="ODH105" s="392"/>
      <c r="ODI105" s="381"/>
      <c r="ODQ105" s="392"/>
      <c r="ODR105" s="381"/>
      <c r="ODZ105" s="392"/>
      <c r="OEA105" s="381"/>
      <c r="OEI105" s="392"/>
      <c r="OEJ105" s="381"/>
      <c r="OER105" s="392"/>
      <c r="OES105" s="381"/>
      <c r="OFA105" s="392"/>
      <c r="OFB105" s="381"/>
      <c r="OFJ105" s="392"/>
      <c r="OFK105" s="381"/>
      <c r="OFS105" s="392"/>
      <c r="OFT105" s="381"/>
      <c r="OGB105" s="392"/>
      <c r="OGC105" s="381"/>
      <c r="OGK105" s="392"/>
      <c r="OGL105" s="381"/>
      <c r="OGT105" s="392"/>
      <c r="OGU105" s="381"/>
      <c r="OHC105" s="392"/>
      <c r="OHD105" s="381"/>
      <c r="OHL105" s="392"/>
      <c r="OHM105" s="381"/>
      <c r="OHU105" s="392"/>
      <c r="OHV105" s="381"/>
      <c r="OID105" s="392"/>
      <c r="OIE105" s="381"/>
      <c r="OIM105" s="392"/>
      <c r="OIN105" s="381"/>
      <c r="OIV105" s="392"/>
      <c r="OIW105" s="381"/>
      <c r="OJE105" s="392"/>
      <c r="OJF105" s="381"/>
      <c r="OJN105" s="392"/>
      <c r="OJO105" s="381"/>
      <c r="OJW105" s="392"/>
      <c r="OJX105" s="381"/>
      <c r="OKF105" s="392"/>
      <c r="OKG105" s="381"/>
      <c r="OKO105" s="392"/>
      <c r="OKP105" s="381"/>
      <c r="OKX105" s="392"/>
      <c r="OKY105" s="381"/>
      <c r="OLG105" s="392"/>
      <c r="OLH105" s="381"/>
      <c r="OLP105" s="392"/>
      <c r="OLQ105" s="381"/>
      <c r="OLY105" s="392"/>
      <c r="OLZ105" s="381"/>
      <c r="OMH105" s="392"/>
      <c r="OMI105" s="381"/>
      <c r="OMQ105" s="392"/>
      <c r="OMR105" s="381"/>
      <c r="OMZ105" s="392"/>
      <c r="ONA105" s="381"/>
      <c r="ONI105" s="392"/>
      <c r="ONJ105" s="381"/>
      <c r="ONR105" s="392"/>
      <c r="ONS105" s="381"/>
      <c r="OOA105" s="392"/>
      <c r="OOB105" s="381"/>
      <c r="OOJ105" s="392"/>
      <c r="OOK105" s="381"/>
      <c r="OOS105" s="392"/>
      <c r="OOT105" s="381"/>
      <c r="OPB105" s="392"/>
      <c r="OPC105" s="381"/>
      <c r="OPK105" s="392"/>
      <c r="OPL105" s="381"/>
      <c r="OPT105" s="392"/>
      <c r="OPU105" s="381"/>
      <c r="OQC105" s="392"/>
      <c r="OQD105" s="381"/>
      <c r="OQL105" s="392"/>
      <c r="OQM105" s="381"/>
      <c r="OQU105" s="392"/>
      <c r="OQV105" s="381"/>
      <c r="ORD105" s="392"/>
      <c r="ORE105" s="381"/>
      <c r="ORM105" s="392"/>
      <c r="ORN105" s="381"/>
      <c r="ORV105" s="392"/>
      <c r="ORW105" s="381"/>
      <c r="OSE105" s="392"/>
      <c r="OSF105" s="381"/>
      <c r="OSN105" s="392"/>
      <c r="OSO105" s="381"/>
      <c r="OSW105" s="392"/>
      <c r="OSX105" s="381"/>
      <c r="OTF105" s="392"/>
      <c r="OTG105" s="381"/>
      <c r="OTO105" s="392"/>
      <c r="OTP105" s="381"/>
      <c r="OTX105" s="392"/>
      <c r="OTY105" s="381"/>
      <c r="OUG105" s="392"/>
      <c r="OUH105" s="381"/>
      <c r="OUP105" s="392"/>
      <c r="OUQ105" s="381"/>
      <c r="OUY105" s="392"/>
      <c r="OUZ105" s="381"/>
      <c r="OVH105" s="392"/>
      <c r="OVI105" s="381"/>
      <c r="OVQ105" s="392"/>
      <c r="OVR105" s="381"/>
      <c r="OVZ105" s="392"/>
      <c r="OWA105" s="381"/>
      <c r="OWI105" s="392"/>
      <c r="OWJ105" s="381"/>
      <c r="OWR105" s="392"/>
      <c r="OWS105" s="381"/>
      <c r="OXA105" s="392"/>
      <c r="OXB105" s="381"/>
      <c r="OXJ105" s="392"/>
      <c r="OXK105" s="381"/>
      <c r="OXS105" s="392"/>
      <c r="OXT105" s="381"/>
      <c r="OYB105" s="392"/>
      <c r="OYC105" s="381"/>
      <c r="OYK105" s="392"/>
      <c r="OYL105" s="381"/>
      <c r="OYT105" s="392"/>
      <c r="OYU105" s="381"/>
      <c r="OZC105" s="392"/>
      <c r="OZD105" s="381"/>
      <c r="OZL105" s="392"/>
      <c r="OZM105" s="381"/>
      <c r="OZU105" s="392"/>
      <c r="OZV105" s="381"/>
      <c r="PAD105" s="392"/>
      <c r="PAE105" s="381"/>
      <c r="PAM105" s="392"/>
      <c r="PAN105" s="381"/>
      <c r="PAV105" s="392"/>
      <c r="PAW105" s="381"/>
      <c r="PBE105" s="392"/>
      <c r="PBF105" s="381"/>
      <c r="PBN105" s="392"/>
      <c r="PBO105" s="381"/>
      <c r="PBW105" s="392"/>
      <c r="PBX105" s="381"/>
      <c r="PCF105" s="392"/>
      <c r="PCG105" s="381"/>
      <c r="PCO105" s="392"/>
      <c r="PCP105" s="381"/>
      <c r="PCX105" s="392"/>
      <c r="PCY105" s="381"/>
      <c r="PDG105" s="392"/>
      <c r="PDH105" s="381"/>
      <c r="PDP105" s="392"/>
      <c r="PDQ105" s="381"/>
      <c r="PDY105" s="392"/>
      <c r="PDZ105" s="381"/>
      <c r="PEH105" s="392"/>
      <c r="PEI105" s="381"/>
      <c r="PEQ105" s="392"/>
      <c r="PER105" s="381"/>
      <c r="PEZ105" s="392"/>
      <c r="PFA105" s="381"/>
      <c r="PFI105" s="392"/>
      <c r="PFJ105" s="381"/>
      <c r="PFR105" s="392"/>
      <c r="PFS105" s="381"/>
      <c r="PGA105" s="392"/>
      <c r="PGB105" s="381"/>
      <c r="PGJ105" s="392"/>
      <c r="PGK105" s="381"/>
      <c r="PGS105" s="392"/>
      <c r="PGT105" s="381"/>
      <c r="PHB105" s="392"/>
      <c r="PHC105" s="381"/>
      <c r="PHK105" s="392"/>
      <c r="PHL105" s="381"/>
      <c r="PHT105" s="392"/>
      <c r="PHU105" s="381"/>
      <c r="PIC105" s="392"/>
      <c r="PID105" s="381"/>
      <c r="PIL105" s="392"/>
      <c r="PIM105" s="381"/>
      <c r="PIU105" s="392"/>
      <c r="PIV105" s="381"/>
      <c r="PJD105" s="392"/>
      <c r="PJE105" s="381"/>
      <c r="PJM105" s="392"/>
      <c r="PJN105" s="381"/>
      <c r="PJV105" s="392"/>
      <c r="PJW105" s="381"/>
      <c r="PKE105" s="392"/>
      <c r="PKF105" s="381"/>
      <c r="PKN105" s="392"/>
      <c r="PKO105" s="381"/>
      <c r="PKW105" s="392"/>
      <c r="PKX105" s="381"/>
      <c r="PLF105" s="392"/>
      <c r="PLG105" s="381"/>
      <c r="PLO105" s="392"/>
      <c r="PLP105" s="381"/>
      <c r="PLX105" s="392"/>
      <c r="PLY105" s="381"/>
      <c r="PMG105" s="392"/>
      <c r="PMH105" s="381"/>
      <c r="PMP105" s="392"/>
      <c r="PMQ105" s="381"/>
      <c r="PMY105" s="392"/>
      <c r="PMZ105" s="381"/>
      <c r="PNH105" s="392"/>
      <c r="PNI105" s="381"/>
      <c r="PNQ105" s="392"/>
      <c r="PNR105" s="381"/>
      <c r="PNZ105" s="392"/>
      <c r="POA105" s="381"/>
      <c r="POI105" s="392"/>
      <c r="POJ105" s="381"/>
      <c r="POR105" s="392"/>
      <c r="POS105" s="381"/>
      <c r="PPA105" s="392"/>
      <c r="PPB105" s="381"/>
      <c r="PPJ105" s="392"/>
      <c r="PPK105" s="381"/>
      <c r="PPS105" s="392"/>
      <c r="PPT105" s="381"/>
      <c r="PQB105" s="392"/>
      <c r="PQC105" s="381"/>
      <c r="PQK105" s="392"/>
      <c r="PQL105" s="381"/>
      <c r="PQT105" s="392"/>
      <c r="PQU105" s="381"/>
      <c r="PRC105" s="392"/>
      <c r="PRD105" s="381"/>
      <c r="PRL105" s="392"/>
      <c r="PRM105" s="381"/>
      <c r="PRU105" s="392"/>
      <c r="PRV105" s="381"/>
      <c r="PSD105" s="392"/>
      <c r="PSE105" s="381"/>
      <c r="PSM105" s="392"/>
      <c r="PSN105" s="381"/>
      <c r="PSV105" s="392"/>
      <c r="PSW105" s="381"/>
      <c r="PTE105" s="392"/>
      <c r="PTF105" s="381"/>
      <c r="PTN105" s="392"/>
      <c r="PTO105" s="381"/>
      <c r="PTW105" s="392"/>
      <c r="PTX105" s="381"/>
      <c r="PUF105" s="392"/>
      <c r="PUG105" s="381"/>
      <c r="PUO105" s="392"/>
      <c r="PUP105" s="381"/>
      <c r="PUX105" s="392"/>
      <c r="PUY105" s="381"/>
      <c r="PVG105" s="392"/>
      <c r="PVH105" s="381"/>
      <c r="PVP105" s="392"/>
      <c r="PVQ105" s="381"/>
      <c r="PVY105" s="392"/>
      <c r="PVZ105" s="381"/>
      <c r="PWH105" s="392"/>
      <c r="PWI105" s="381"/>
      <c r="PWQ105" s="392"/>
      <c r="PWR105" s="381"/>
      <c r="PWZ105" s="392"/>
      <c r="PXA105" s="381"/>
      <c r="PXI105" s="392"/>
      <c r="PXJ105" s="381"/>
      <c r="PXR105" s="392"/>
      <c r="PXS105" s="381"/>
      <c r="PYA105" s="392"/>
      <c r="PYB105" s="381"/>
      <c r="PYJ105" s="392"/>
      <c r="PYK105" s="381"/>
      <c r="PYS105" s="392"/>
      <c r="PYT105" s="381"/>
      <c r="PZB105" s="392"/>
      <c r="PZC105" s="381"/>
      <c r="PZK105" s="392"/>
      <c r="PZL105" s="381"/>
      <c r="PZT105" s="392"/>
      <c r="PZU105" s="381"/>
      <c r="QAC105" s="392"/>
      <c r="QAD105" s="381"/>
      <c r="QAL105" s="392"/>
      <c r="QAM105" s="381"/>
      <c r="QAU105" s="392"/>
      <c r="QAV105" s="381"/>
      <c r="QBD105" s="392"/>
      <c r="QBE105" s="381"/>
      <c r="QBM105" s="392"/>
      <c r="QBN105" s="381"/>
      <c r="QBV105" s="392"/>
      <c r="QBW105" s="381"/>
      <c r="QCE105" s="392"/>
      <c r="QCF105" s="381"/>
      <c r="QCN105" s="392"/>
      <c r="QCO105" s="381"/>
      <c r="QCW105" s="392"/>
      <c r="QCX105" s="381"/>
      <c r="QDF105" s="392"/>
      <c r="QDG105" s="381"/>
      <c r="QDO105" s="392"/>
      <c r="QDP105" s="381"/>
      <c r="QDX105" s="392"/>
      <c r="QDY105" s="381"/>
      <c r="QEG105" s="392"/>
      <c r="QEH105" s="381"/>
      <c r="QEP105" s="392"/>
      <c r="QEQ105" s="381"/>
      <c r="QEY105" s="392"/>
      <c r="QEZ105" s="381"/>
      <c r="QFH105" s="392"/>
      <c r="QFI105" s="381"/>
      <c r="QFQ105" s="392"/>
      <c r="QFR105" s="381"/>
      <c r="QFZ105" s="392"/>
      <c r="QGA105" s="381"/>
      <c r="QGI105" s="392"/>
      <c r="QGJ105" s="381"/>
      <c r="QGR105" s="392"/>
      <c r="QGS105" s="381"/>
      <c r="QHA105" s="392"/>
      <c r="QHB105" s="381"/>
      <c r="QHJ105" s="392"/>
      <c r="QHK105" s="381"/>
      <c r="QHS105" s="392"/>
      <c r="QHT105" s="381"/>
      <c r="QIB105" s="392"/>
      <c r="QIC105" s="381"/>
      <c r="QIK105" s="392"/>
      <c r="QIL105" s="381"/>
      <c r="QIT105" s="392"/>
      <c r="QIU105" s="381"/>
      <c r="QJC105" s="392"/>
      <c r="QJD105" s="381"/>
      <c r="QJL105" s="392"/>
      <c r="QJM105" s="381"/>
      <c r="QJU105" s="392"/>
      <c r="QJV105" s="381"/>
      <c r="QKD105" s="392"/>
      <c r="QKE105" s="381"/>
      <c r="QKM105" s="392"/>
      <c r="QKN105" s="381"/>
      <c r="QKV105" s="392"/>
      <c r="QKW105" s="381"/>
      <c r="QLE105" s="392"/>
      <c r="QLF105" s="381"/>
      <c r="QLN105" s="392"/>
      <c r="QLO105" s="381"/>
      <c r="QLW105" s="392"/>
      <c r="QLX105" s="381"/>
      <c r="QMF105" s="392"/>
      <c r="QMG105" s="381"/>
      <c r="QMO105" s="392"/>
      <c r="QMP105" s="381"/>
      <c r="QMX105" s="392"/>
      <c r="QMY105" s="381"/>
      <c r="QNG105" s="392"/>
      <c r="QNH105" s="381"/>
      <c r="QNP105" s="392"/>
      <c r="QNQ105" s="381"/>
      <c r="QNY105" s="392"/>
      <c r="QNZ105" s="381"/>
      <c r="QOH105" s="392"/>
      <c r="QOI105" s="381"/>
      <c r="QOQ105" s="392"/>
      <c r="QOR105" s="381"/>
      <c r="QOZ105" s="392"/>
      <c r="QPA105" s="381"/>
      <c r="QPI105" s="392"/>
      <c r="QPJ105" s="381"/>
      <c r="QPR105" s="392"/>
      <c r="QPS105" s="381"/>
      <c r="QQA105" s="392"/>
      <c r="QQB105" s="381"/>
      <c r="QQJ105" s="392"/>
      <c r="QQK105" s="381"/>
      <c r="QQS105" s="392"/>
      <c r="QQT105" s="381"/>
      <c r="QRB105" s="392"/>
      <c r="QRC105" s="381"/>
      <c r="QRK105" s="392"/>
      <c r="QRL105" s="381"/>
      <c r="QRT105" s="392"/>
      <c r="QRU105" s="381"/>
      <c r="QSC105" s="392"/>
      <c r="QSD105" s="381"/>
      <c r="QSL105" s="392"/>
      <c r="QSM105" s="381"/>
      <c r="QSU105" s="392"/>
      <c r="QSV105" s="381"/>
      <c r="QTD105" s="392"/>
      <c r="QTE105" s="381"/>
      <c r="QTM105" s="392"/>
      <c r="QTN105" s="381"/>
      <c r="QTV105" s="392"/>
      <c r="QTW105" s="381"/>
      <c r="QUE105" s="392"/>
      <c r="QUF105" s="381"/>
      <c r="QUN105" s="392"/>
      <c r="QUO105" s="381"/>
      <c r="QUW105" s="392"/>
      <c r="QUX105" s="381"/>
      <c r="QVF105" s="392"/>
      <c r="QVG105" s="381"/>
      <c r="QVO105" s="392"/>
      <c r="QVP105" s="381"/>
      <c r="QVX105" s="392"/>
      <c r="QVY105" s="381"/>
      <c r="QWG105" s="392"/>
      <c r="QWH105" s="381"/>
      <c r="QWP105" s="392"/>
      <c r="QWQ105" s="381"/>
      <c r="QWY105" s="392"/>
      <c r="QWZ105" s="381"/>
      <c r="QXH105" s="392"/>
      <c r="QXI105" s="381"/>
      <c r="QXQ105" s="392"/>
      <c r="QXR105" s="381"/>
      <c r="QXZ105" s="392"/>
      <c r="QYA105" s="381"/>
      <c r="QYI105" s="392"/>
      <c r="QYJ105" s="381"/>
      <c r="QYR105" s="392"/>
      <c r="QYS105" s="381"/>
      <c r="QZA105" s="392"/>
      <c r="QZB105" s="381"/>
      <c r="QZJ105" s="392"/>
      <c r="QZK105" s="381"/>
      <c r="QZS105" s="392"/>
      <c r="QZT105" s="381"/>
      <c r="RAB105" s="392"/>
      <c r="RAC105" s="381"/>
      <c r="RAK105" s="392"/>
      <c r="RAL105" s="381"/>
      <c r="RAT105" s="392"/>
      <c r="RAU105" s="381"/>
      <c r="RBC105" s="392"/>
      <c r="RBD105" s="381"/>
      <c r="RBL105" s="392"/>
      <c r="RBM105" s="381"/>
      <c r="RBU105" s="392"/>
      <c r="RBV105" s="381"/>
      <c r="RCD105" s="392"/>
      <c r="RCE105" s="381"/>
      <c r="RCM105" s="392"/>
      <c r="RCN105" s="381"/>
      <c r="RCV105" s="392"/>
      <c r="RCW105" s="381"/>
      <c r="RDE105" s="392"/>
      <c r="RDF105" s="381"/>
      <c r="RDN105" s="392"/>
      <c r="RDO105" s="381"/>
      <c r="RDW105" s="392"/>
      <c r="RDX105" s="381"/>
      <c r="REF105" s="392"/>
      <c r="REG105" s="381"/>
      <c r="REO105" s="392"/>
      <c r="REP105" s="381"/>
      <c r="REX105" s="392"/>
      <c r="REY105" s="381"/>
      <c r="RFG105" s="392"/>
      <c r="RFH105" s="381"/>
      <c r="RFP105" s="392"/>
      <c r="RFQ105" s="381"/>
      <c r="RFY105" s="392"/>
      <c r="RFZ105" s="381"/>
      <c r="RGH105" s="392"/>
      <c r="RGI105" s="381"/>
      <c r="RGQ105" s="392"/>
      <c r="RGR105" s="381"/>
      <c r="RGZ105" s="392"/>
      <c r="RHA105" s="381"/>
      <c r="RHI105" s="392"/>
      <c r="RHJ105" s="381"/>
      <c r="RHR105" s="392"/>
      <c r="RHS105" s="381"/>
      <c r="RIA105" s="392"/>
      <c r="RIB105" s="381"/>
      <c r="RIJ105" s="392"/>
      <c r="RIK105" s="381"/>
      <c r="RIS105" s="392"/>
      <c r="RIT105" s="381"/>
      <c r="RJB105" s="392"/>
      <c r="RJC105" s="381"/>
      <c r="RJK105" s="392"/>
      <c r="RJL105" s="381"/>
      <c r="RJT105" s="392"/>
      <c r="RJU105" s="381"/>
      <c r="RKC105" s="392"/>
      <c r="RKD105" s="381"/>
      <c r="RKL105" s="392"/>
      <c r="RKM105" s="381"/>
      <c r="RKU105" s="392"/>
      <c r="RKV105" s="381"/>
      <c r="RLD105" s="392"/>
      <c r="RLE105" s="381"/>
      <c r="RLM105" s="392"/>
      <c r="RLN105" s="381"/>
      <c r="RLV105" s="392"/>
      <c r="RLW105" s="381"/>
      <c r="RME105" s="392"/>
      <c r="RMF105" s="381"/>
      <c r="RMN105" s="392"/>
      <c r="RMO105" s="381"/>
      <c r="RMW105" s="392"/>
      <c r="RMX105" s="381"/>
      <c r="RNF105" s="392"/>
      <c r="RNG105" s="381"/>
      <c r="RNO105" s="392"/>
      <c r="RNP105" s="381"/>
      <c r="RNX105" s="392"/>
      <c r="RNY105" s="381"/>
      <c r="ROG105" s="392"/>
      <c r="ROH105" s="381"/>
      <c r="ROP105" s="392"/>
      <c r="ROQ105" s="381"/>
      <c r="ROY105" s="392"/>
      <c r="ROZ105" s="381"/>
      <c r="RPH105" s="392"/>
      <c r="RPI105" s="381"/>
      <c r="RPQ105" s="392"/>
      <c r="RPR105" s="381"/>
      <c r="RPZ105" s="392"/>
      <c r="RQA105" s="381"/>
      <c r="RQI105" s="392"/>
      <c r="RQJ105" s="381"/>
      <c r="RQR105" s="392"/>
      <c r="RQS105" s="381"/>
      <c r="RRA105" s="392"/>
      <c r="RRB105" s="381"/>
      <c r="RRJ105" s="392"/>
      <c r="RRK105" s="381"/>
      <c r="RRS105" s="392"/>
      <c r="RRT105" s="381"/>
      <c r="RSB105" s="392"/>
      <c r="RSC105" s="381"/>
      <c r="RSK105" s="392"/>
      <c r="RSL105" s="381"/>
      <c r="RST105" s="392"/>
      <c r="RSU105" s="381"/>
      <c r="RTC105" s="392"/>
      <c r="RTD105" s="381"/>
      <c r="RTL105" s="392"/>
      <c r="RTM105" s="381"/>
      <c r="RTU105" s="392"/>
      <c r="RTV105" s="381"/>
      <c r="RUD105" s="392"/>
      <c r="RUE105" s="381"/>
      <c r="RUM105" s="392"/>
      <c r="RUN105" s="381"/>
      <c r="RUV105" s="392"/>
      <c r="RUW105" s="381"/>
      <c r="RVE105" s="392"/>
      <c r="RVF105" s="381"/>
      <c r="RVN105" s="392"/>
      <c r="RVO105" s="381"/>
      <c r="RVW105" s="392"/>
      <c r="RVX105" s="381"/>
      <c r="RWF105" s="392"/>
      <c r="RWG105" s="381"/>
      <c r="RWO105" s="392"/>
      <c r="RWP105" s="381"/>
      <c r="RWX105" s="392"/>
      <c r="RWY105" s="381"/>
      <c r="RXG105" s="392"/>
      <c r="RXH105" s="381"/>
      <c r="RXP105" s="392"/>
      <c r="RXQ105" s="381"/>
      <c r="RXY105" s="392"/>
      <c r="RXZ105" s="381"/>
      <c r="RYH105" s="392"/>
      <c r="RYI105" s="381"/>
      <c r="RYQ105" s="392"/>
      <c r="RYR105" s="381"/>
      <c r="RYZ105" s="392"/>
      <c r="RZA105" s="381"/>
      <c r="RZI105" s="392"/>
      <c r="RZJ105" s="381"/>
      <c r="RZR105" s="392"/>
      <c r="RZS105" s="381"/>
      <c r="SAA105" s="392"/>
      <c r="SAB105" s="381"/>
      <c r="SAJ105" s="392"/>
      <c r="SAK105" s="381"/>
      <c r="SAS105" s="392"/>
      <c r="SAT105" s="381"/>
      <c r="SBB105" s="392"/>
      <c r="SBC105" s="381"/>
      <c r="SBK105" s="392"/>
      <c r="SBL105" s="381"/>
      <c r="SBT105" s="392"/>
      <c r="SBU105" s="381"/>
      <c r="SCC105" s="392"/>
      <c r="SCD105" s="381"/>
      <c r="SCL105" s="392"/>
      <c r="SCM105" s="381"/>
      <c r="SCU105" s="392"/>
      <c r="SCV105" s="381"/>
      <c r="SDD105" s="392"/>
      <c r="SDE105" s="381"/>
      <c r="SDM105" s="392"/>
      <c r="SDN105" s="381"/>
      <c r="SDV105" s="392"/>
      <c r="SDW105" s="381"/>
      <c r="SEE105" s="392"/>
      <c r="SEF105" s="381"/>
      <c r="SEN105" s="392"/>
      <c r="SEO105" s="381"/>
      <c r="SEW105" s="392"/>
      <c r="SEX105" s="381"/>
      <c r="SFF105" s="392"/>
      <c r="SFG105" s="381"/>
      <c r="SFO105" s="392"/>
      <c r="SFP105" s="381"/>
      <c r="SFX105" s="392"/>
      <c r="SFY105" s="381"/>
      <c r="SGG105" s="392"/>
      <c r="SGH105" s="381"/>
      <c r="SGP105" s="392"/>
      <c r="SGQ105" s="381"/>
      <c r="SGY105" s="392"/>
      <c r="SGZ105" s="381"/>
      <c r="SHH105" s="392"/>
      <c r="SHI105" s="381"/>
      <c r="SHQ105" s="392"/>
      <c r="SHR105" s="381"/>
      <c r="SHZ105" s="392"/>
      <c r="SIA105" s="381"/>
      <c r="SII105" s="392"/>
      <c r="SIJ105" s="381"/>
      <c r="SIR105" s="392"/>
      <c r="SIS105" s="381"/>
      <c r="SJA105" s="392"/>
      <c r="SJB105" s="381"/>
      <c r="SJJ105" s="392"/>
      <c r="SJK105" s="381"/>
      <c r="SJS105" s="392"/>
      <c r="SJT105" s="381"/>
      <c r="SKB105" s="392"/>
      <c r="SKC105" s="381"/>
      <c r="SKK105" s="392"/>
      <c r="SKL105" s="381"/>
      <c r="SKT105" s="392"/>
      <c r="SKU105" s="381"/>
      <c r="SLC105" s="392"/>
      <c r="SLD105" s="381"/>
      <c r="SLL105" s="392"/>
      <c r="SLM105" s="381"/>
      <c r="SLU105" s="392"/>
      <c r="SLV105" s="381"/>
      <c r="SMD105" s="392"/>
      <c r="SME105" s="381"/>
      <c r="SMM105" s="392"/>
      <c r="SMN105" s="381"/>
      <c r="SMV105" s="392"/>
      <c r="SMW105" s="381"/>
      <c r="SNE105" s="392"/>
      <c r="SNF105" s="381"/>
      <c r="SNN105" s="392"/>
      <c r="SNO105" s="381"/>
      <c r="SNW105" s="392"/>
      <c r="SNX105" s="381"/>
      <c r="SOF105" s="392"/>
      <c r="SOG105" s="381"/>
      <c r="SOO105" s="392"/>
      <c r="SOP105" s="381"/>
      <c r="SOX105" s="392"/>
      <c r="SOY105" s="381"/>
      <c r="SPG105" s="392"/>
      <c r="SPH105" s="381"/>
      <c r="SPP105" s="392"/>
      <c r="SPQ105" s="381"/>
      <c r="SPY105" s="392"/>
      <c r="SPZ105" s="381"/>
      <c r="SQH105" s="392"/>
      <c r="SQI105" s="381"/>
      <c r="SQQ105" s="392"/>
      <c r="SQR105" s="381"/>
      <c r="SQZ105" s="392"/>
      <c r="SRA105" s="381"/>
      <c r="SRI105" s="392"/>
      <c r="SRJ105" s="381"/>
      <c r="SRR105" s="392"/>
      <c r="SRS105" s="381"/>
      <c r="SSA105" s="392"/>
      <c r="SSB105" s="381"/>
      <c r="SSJ105" s="392"/>
      <c r="SSK105" s="381"/>
      <c r="SSS105" s="392"/>
      <c r="SST105" s="381"/>
      <c r="STB105" s="392"/>
      <c r="STC105" s="381"/>
      <c r="STK105" s="392"/>
      <c r="STL105" s="381"/>
      <c r="STT105" s="392"/>
      <c r="STU105" s="381"/>
      <c r="SUC105" s="392"/>
      <c r="SUD105" s="381"/>
      <c r="SUL105" s="392"/>
      <c r="SUM105" s="381"/>
      <c r="SUU105" s="392"/>
      <c r="SUV105" s="381"/>
      <c r="SVD105" s="392"/>
      <c r="SVE105" s="381"/>
      <c r="SVM105" s="392"/>
      <c r="SVN105" s="381"/>
      <c r="SVV105" s="392"/>
      <c r="SVW105" s="381"/>
      <c r="SWE105" s="392"/>
      <c r="SWF105" s="381"/>
      <c r="SWN105" s="392"/>
      <c r="SWO105" s="381"/>
      <c r="SWW105" s="392"/>
      <c r="SWX105" s="381"/>
      <c r="SXF105" s="392"/>
      <c r="SXG105" s="381"/>
      <c r="SXO105" s="392"/>
      <c r="SXP105" s="381"/>
      <c r="SXX105" s="392"/>
      <c r="SXY105" s="381"/>
      <c r="SYG105" s="392"/>
      <c r="SYH105" s="381"/>
      <c r="SYP105" s="392"/>
      <c r="SYQ105" s="381"/>
      <c r="SYY105" s="392"/>
      <c r="SYZ105" s="381"/>
      <c r="SZH105" s="392"/>
      <c r="SZI105" s="381"/>
      <c r="SZQ105" s="392"/>
      <c r="SZR105" s="381"/>
      <c r="SZZ105" s="392"/>
      <c r="TAA105" s="381"/>
      <c r="TAI105" s="392"/>
      <c r="TAJ105" s="381"/>
      <c r="TAR105" s="392"/>
      <c r="TAS105" s="381"/>
      <c r="TBA105" s="392"/>
      <c r="TBB105" s="381"/>
      <c r="TBJ105" s="392"/>
      <c r="TBK105" s="381"/>
      <c r="TBS105" s="392"/>
      <c r="TBT105" s="381"/>
      <c r="TCB105" s="392"/>
      <c r="TCC105" s="381"/>
      <c r="TCK105" s="392"/>
      <c r="TCL105" s="381"/>
      <c r="TCT105" s="392"/>
      <c r="TCU105" s="381"/>
      <c r="TDC105" s="392"/>
      <c r="TDD105" s="381"/>
      <c r="TDL105" s="392"/>
      <c r="TDM105" s="381"/>
      <c r="TDU105" s="392"/>
      <c r="TDV105" s="381"/>
      <c r="TED105" s="392"/>
      <c r="TEE105" s="381"/>
      <c r="TEM105" s="392"/>
      <c r="TEN105" s="381"/>
      <c r="TEV105" s="392"/>
      <c r="TEW105" s="381"/>
      <c r="TFE105" s="392"/>
      <c r="TFF105" s="381"/>
      <c r="TFN105" s="392"/>
      <c r="TFO105" s="381"/>
      <c r="TFW105" s="392"/>
      <c r="TFX105" s="381"/>
      <c r="TGF105" s="392"/>
      <c r="TGG105" s="381"/>
      <c r="TGO105" s="392"/>
      <c r="TGP105" s="381"/>
      <c r="TGX105" s="392"/>
      <c r="TGY105" s="381"/>
      <c r="THG105" s="392"/>
      <c r="THH105" s="381"/>
      <c r="THP105" s="392"/>
      <c r="THQ105" s="381"/>
      <c r="THY105" s="392"/>
      <c r="THZ105" s="381"/>
      <c r="TIH105" s="392"/>
      <c r="TII105" s="381"/>
      <c r="TIQ105" s="392"/>
      <c r="TIR105" s="381"/>
      <c r="TIZ105" s="392"/>
      <c r="TJA105" s="381"/>
      <c r="TJI105" s="392"/>
      <c r="TJJ105" s="381"/>
      <c r="TJR105" s="392"/>
      <c r="TJS105" s="381"/>
      <c r="TKA105" s="392"/>
      <c r="TKB105" s="381"/>
      <c r="TKJ105" s="392"/>
      <c r="TKK105" s="381"/>
      <c r="TKS105" s="392"/>
      <c r="TKT105" s="381"/>
      <c r="TLB105" s="392"/>
      <c r="TLC105" s="381"/>
      <c r="TLK105" s="392"/>
      <c r="TLL105" s="381"/>
      <c r="TLT105" s="392"/>
      <c r="TLU105" s="381"/>
      <c r="TMC105" s="392"/>
      <c r="TMD105" s="381"/>
      <c r="TML105" s="392"/>
      <c r="TMM105" s="381"/>
      <c r="TMU105" s="392"/>
      <c r="TMV105" s="381"/>
      <c r="TND105" s="392"/>
      <c r="TNE105" s="381"/>
      <c r="TNM105" s="392"/>
      <c r="TNN105" s="381"/>
      <c r="TNV105" s="392"/>
      <c r="TNW105" s="381"/>
      <c r="TOE105" s="392"/>
      <c r="TOF105" s="381"/>
      <c r="TON105" s="392"/>
      <c r="TOO105" s="381"/>
      <c r="TOW105" s="392"/>
      <c r="TOX105" s="381"/>
      <c r="TPF105" s="392"/>
      <c r="TPG105" s="381"/>
      <c r="TPO105" s="392"/>
      <c r="TPP105" s="381"/>
      <c r="TPX105" s="392"/>
      <c r="TPY105" s="381"/>
      <c r="TQG105" s="392"/>
      <c r="TQH105" s="381"/>
      <c r="TQP105" s="392"/>
      <c r="TQQ105" s="381"/>
      <c r="TQY105" s="392"/>
      <c r="TQZ105" s="381"/>
      <c r="TRH105" s="392"/>
      <c r="TRI105" s="381"/>
      <c r="TRQ105" s="392"/>
      <c r="TRR105" s="381"/>
      <c r="TRZ105" s="392"/>
      <c r="TSA105" s="381"/>
      <c r="TSI105" s="392"/>
      <c r="TSJ105" s="381"/>
      <c r="TSR105" s="392"/>
      <c r="TSS105" s="381"/>
      <c r="TTA105" s="392"/>
      <c r="TTB105" s="381"/>
      <c r="TTJ105" s="392"/>
      <c r="TTK105" s="381"/>
      <c r="TTS105" s="392"/>
      <c r="TTT105" s="381"/>
      <c r="TUB105" s="392"/>
      <c r="TUC105" s="381"/>
      <c r="TUK105" s="392"/>
      <c r="TUL105" s="381"/>
      <c r="TUT105" s="392"/>
      <c r="TUU105" s="381"/>
      <c r="TVC105" s="392"/>
      <c r="TVD105" s="381"/>
      <c r="TVL105" s="392"/>
      <c r="TVM105" s="381"/>
      <c r="TVU105" s="392"/>
      <c r="TVV105" s="381"/>
      <c r="TWD105" s="392"/>
      <c r="TWE105" s="381"/>
      <c r="TWM105" s="392"/>
      <c r="TWN105" s="381"/>
      <c r="TWV105" s="392"/>
      <c r="TWW105" s="381"/>
      <c r="TXE105" s="392"/>
      <c r="TXF105" s="381"/>
      <c r="TXN105" s="392"/>
      <c r="TXO105" s="381"/>
      <c r="TXW105" s="392"/>
      <c r="TXX105" s="381"/>
      <c r="TYF105" s="392"/>
      <c r="TYG105" s="381"/>
      <c r="TYO105" s="392"/>
      <c r="TYP105" s="381"/>
      <c r="TYX105" s="392"/>
      <c r="TYY105" s="381"/>
      <c r="TZG105" s="392"/>
      <c r="TZH105" s="381"/>
      <c r="TZP105" s="392"/>
      <c r="TZQ105" s="381"/>
      <c r="TZY105" s="392"/>
      <c r="TZZ105" s="381"/>
      <c r="UAH105" s="392"/>
      <c r="UAI105" s="381"/>
      <c r="UAQ105" s="392"/>
      <c r="UAR105" s="381"/>
      <c r="UAZ105" s="392"/>
      <c r="UBA105" s="381"/>
      <c r="UBI105" s="392"/>
      <c r="UBJ105" s="381"/>
      <c r="UBR105" s="392"/>
      <c r="UBS105" s="381"/>
      <c r="UCA105" s="392"/>
      <c r="UCB105" s="381"/>
      <c r="UCJ105" s="392"/>
      <c r="UCK105" s="381"/>
      <c r="UCS105" s="392"/>
      <c r="UCT105" s="381"/>
      <c r="UDB105" s="392"/>
      <c r="UDC105" s="381"/>
      <c r="UDK105" s="392"/>
      <c r="UDL105" s="381"/>
      <c r="UDT105" s="392"/>
      <c r="UDU105" s="381"/>
      <c r="UEC105" s="392"/>
      <c r="UED105" s="381"/>
      <c r="UEL105" s="392"/>
      <c r="UEM105" s="381"/>
      <c r="UEU105" s="392"/>
      <c r="UEV105" s="381"/>
      <c r="UFD105" s="392"/>
      <c r="UFE105" s="381"/>
      <c r="UFM105" s="392"/>
      <c r="UFN105" s="381"/>
      <c r="UFV105" s="392"/>
      <c r="UFW105" s="381"/>
      <c r="UGE105" s="392"/>
      <c r="UGF105" s="381"/>
      <c r="UGN105" s="392"/>
      <c r="UGO105" s="381"/>
      <c r="UGW105" s="392"/>
      <c r="UGX105" s="381"/>
      <c r="UHF105" s="392"/>
      <c r="UHG105" s="381"/>
      <c r="UHO105" s="392"/>
      <c r="UHP105" s="381"/>
      <c r="UHX105" s="392"/>
      <c r="UHY105" s="381"/>
      <c r="UIG105" s="392"/>
      <c r="UIH105" s="381"/>
      <c r="UIP105" s="392"/>
      <c r="UIQ105" s="381"/>
      <c r="UIY105" s="392"/>
      <c r="UIZ105" s="381"/>
      <c r="UJH105" s="392"/>
      <c r="UJI105" s="381"/>
      <c r="UJQ105" s="392"/>
      <c r="UJR105" s="381"/>
      <c r="UJZ105" s="392"/>
      <c r="UKA105" s="381"/>
      <c r="UKI105" s="392"/>
      <c r="UKJ105" s="381"/>
      <c r="UKR105" s="392"/>
      <c r="UKS105" s="381"/>
      <c r="ULA105" s="392"/>
      <c r="ULB105" s="381"/>
      <c r="ULJ105" s="392"/>
      <c r="ULK105" s="381"/>
      <c r="ULS105" s="392"/>
      <c r="ULT105" s="381"/>
      <c r="UMB105" s="392"/>
      <c r="UMC105" s="381"/>
      <c r="UMK105" s="392"/>
      <c r="UML105" s="381"/>
      <c r="UMT105" s="392"/>
      <c r="UMU105" s="381"/>
      <c r="UNC105" s="392"/>
      <c r="UND105" s="381"/>
      <c r="UNL105" s="392"/>
      <c r="UNM105" s="381"/>
      <c r="UNU105" s="392"/>
      <c r="UNV105" s="381"/>
      <c r="UOD105" s="392"/>
      <c r="UOE105" s="381"/>
      <c r="UOM105" s="392"/>
      <c r="UON105" s="381"/>
      <c r="UOV105" s="392"/>
      <c r="UOW105" s="381"/>
      <c r="UPE105" s="392"/>
      <c r="UPF105" s="381"/>
      <c r="UPN105" s="392"/>
      <c r="UPO105" s="381"/>
      <c r="UPW105" s="392"/>
      <c r="UPX105" s="381"/>
      <c r="UQF105" s="392"/>
      <c r="UQG105" s="381"/>
      <c r="UQO105" s="392"/>
      <c r="UQP105" s="381"/>
      <c r="UQX105" s="392"/>
      <c r="UQY105" s="381"/>
      <c r="URG105" s="392"/>
      <c r="URH105" s="381"/>
      <c r="URP105" s="392"/>
      <c r="URQ105" s="381"/>
      <c r="URY105" s="392"/>
      <c r="URZ105" s="381"/>
      <c r="USH105" s="392"/>
      <c r="USI105" s="381"/>
      <c r="USQ105" s="392"/>
      <c r="USR105" s="381"/>
      <c r="USZ105" s="392"/>
      <c r="UTA105" s="381"/>
      <c r="UTI105" s="392"/>
      <c r="UTJ105" s="381"/>
      <c r="UTR105" s="392"/>
      <c r="UTS105" s="381"/>
      <c r="UUA105" s="392"/>
      <c r="UUB105" s="381"/>
      <c r="UUJ105" s="392"/>
      <c r="UUK105" s="381"/>
      <c r="UUS105" s="392"/>
      <c r="UUT105" s="381"/>
      <c r="UVB105" s="392"/>
      <c r="UVC105" s="381"/>
      <c r="UVK105" s="392"/>
      <c r="UVL105" s="381"/>
      <c r="UVT105" s="392"/>
      <c r="UVU105" s="381"/>
      <c r="UWC105" s="392"/>
      <c r="UWD105" s="381"/>
      <c r="UWL105" s="392"/>
      <c r="UWM105" s="381"/>
      <c r="UWU105" s="392"/>
      <c r="UWV105" s="381"/>
      <c r="UXD105" s="392"/>
      <c r="UXE105" s="381"/>
      <c r="UXM105" s="392"/>
      <c r="UXN105" s="381"/>
      <c r="UXV105" s="392"/>
      <c r="UXW105" s="381"/>
      <c r="UYE105" s="392"/>
      <c r="UYF105" s="381"/>
      <c r="UYN105" s="392"/>
      <c r="UYO105" s="381"/>
      <c r="UYW105" s="392"/>
      <c r="UYX105" s="381"/>
      <c r="UZF105" s="392"/>
      <c r="UZG105" s="381"/>
      <c r="UZO105" s="392"/>
      <c r="UZP105" s="381"/>
      <c r="UZX105" s="392"/>
      <c r="UZY105" s="381"/>
      <c r="VAG105" s="392"/>
      <c r="VAH105" s="381"/>
      <c r="VAP105" s="392"/>
      <c r="VAQ105" s="381"/>
      <c r="VAY105" s="392"/>
      <c r="VAZ105" s="381"/>
      <c r="VBH105" s="392"/>
      <c r="VBI105" s="381"/>
      <c r="VBQ105" s="392"/>
      <c r="VBR105" s="381"/>
      <c r="VBZ105" s="392"/>
      <c r="VCA105" s="381"/>
      <c r="VCI105" s="392"/>
      <c r="VCJ105" s="381"/>
      <c r="VCR105" s="392"/>
      <c r="VCS105" s="381"/>
      <c r="VDA105" s="392"/>
      <c r="VDB105" s="381"/>
      <c r="VDJ105" s="392"/>
      <c r="VDK105" s="381"/>
      <c r="VDS105" s="392"/>
      <c r="VDT105" s="381"/>
      <c r="VEB105" s="392"/>
      <c r="VEC105" s="381"/>
      <c r="VEK105" s="392"/>
      <c r="VEL105" s="381"/>
      <c r="VET105" s="392"/>
      <c r="VEU105" s="381"/>
      <c r="VFC105" s="392"/>
      <c r="VFD105" s="381"/>
      <c r="VFL105" s="392"/>
      <c r="VFM105" s="381"/>
      <c r="VFU105" s="392"/>
      <c r="VFV105" s="381"/>
      <c r="VGD105" s="392"/>
      <c r="VGE105" s="381"/>
      <c r="VGM105" s="392"/>
      <c r="VGN105" s="381"/>
      <c r="VGV105" s="392"/>
      <c r="VGW105" s="381"/>
      <c r="VHE105" s="392"/>
      <c r="VHF105" s="381"/>
      <c r="VHN105" s="392"/>
      <c r="VHO105" s="381"/>
      <c r="VHW105" s="392"/>
      <c r="VHX105" s="381"/>
      <c r="VIF105" s="392"/>
      <c r="VIG105" s="381"/>
      <c r="VIO105" s="392"/>
      <c r="VIP105" s="381"/>
      <c r="VIX105" s="392"/>
      <c r="VIY105" s="381"/>
      <c r="VJG105" s="392"/>
      <c r="VJH105" s="381"/>
      <c r="VJP105" s="392"/>
      <c r="VJQ105" s="381"/>
      <c r="VJY105" s="392"/>
      <c r="VJZ105" s="381"/>
      <c r="VKH105" s="392"/>
      <c r="VKI105" s="381"/>
      <c r="VKQ105" s="392"/>
      <c r="VKR105" s="381"/>
      <c r="VKZ105" s="392"/>
      <c r="VLA105" s="381"/>
      <c r="VLI105" s="392"/>
      <c r="VLJ105" s="381"/>
      <c r="VLR105" s="392"/>
      <c r="VLS105" s="381"/>
      <c r="VMA105" s="392"/>
      <c r="VMB105" s="381"/>
      <c r="VMJ105" s="392"/>
      <c r="VMK105" s="381"/>
      <c r="VMS105" s="392"/>
      <c r="VMT105" s="381"/>
      <c r="VNB105" s="392"/>
      <c r="VNC105" s="381"/>
      <c r="VNK105" s="392"/>
      <c r="VNL105" s="381"/>
      <c r="VNT105" s="392"/>
      <c r="VNU105" s="381"/>
      <c r="VOC105" s="392"/>
      <c r="VOD105" s="381"/>
      <c r="VOL105" s="392"/>
      <c r="VOM105" s="381"/>
      <c r="VOU105" s="392"/>
      <c r="VOV105" s="381"/>
      <c r="VPD105" s="392"/>
      <c r="VPE105" s="381"/>
      <c r="VPM105" s="392"/>
      <c r="VPN105" s="381"/>
      <c r="VPV105" s="392"/>
      <c r="VPW105" s="381"/>
      <c r="VQE105" s="392"/>
      <c r="VQF105" s="381"/>
      <c r="VQN105" s="392"/>
      <c r="VQO105" s="381"/>
      <c r="VQW105" s="392"/>
      <c r="VQX105" s="381"/>
      <c r="VRF105" s="392"/>
      <c r="VRG105" s="381"/>
      <c r="VRO105" s="392"/>
      <c r="VRP105" s="381"/>
      <c r="VRX105" s="392"/>
      <c r="VRY105" s="381"/>
      <c r="VSG105" s="392"/>
      <c r="VSH105" s="381"/>
      <c r="VSP105" s="392"/>
      <c r="VSQ105" s="381"/>
      <c r="VSY105" s="392"/>
      <c r="VSZ105" s="381"/>
      <c r="VTH105" s="392"/>
      <c r="VTI105" s="381"/>
      <c r="VTQ105" s="392"/>
      <c r="VTR105" s="381"/>
      <c r="VTZ105" s="392"/>
      <c r="VUA105" s="381"/>
      <c r="VUI105" s="392"/>
      <c r="VUJ105" s="381"/>
      <c r="VUR105" s="392"/>
      <c r="VUS105" s="381"/>
      <c r="VVA105" s="392"/>
      <c r="VVB105" s="381"/>
      <c r="VVJ105" s="392"/>
      <c r="VVK105" s="381"/>
      <c r="VVS105" s="392"/>
      <c r="VVT105" s="381"/>
      <c r="VWB105" s="392"/>
      <c r="VWC105" s="381"/>
      <c r="VWK105" s="392"/>
      <c r="VWL105" s="381"/>
      <c r="VWT105" s="392"/>
      <c r="VWU105" s="381"/>
      <c r="VXC105" s="392"/>
      <c r="VXD105" s="381"/>
      <c r="VXL105" s="392"/>
      <c r="VXM105" s="381"/>
      <c r="VXU105" s="392"/>
      <c r="VXV105" s="381"/>
      <c r="VYD105" s="392"/>
      <c r="VYE105" s="381"/>
      <c r="VYM105" s="392"/>
      <c r="VYN105" s="381"/>
      <c r="VYV105" s="392"/>
      <c r="VYW105" s="381"/>
      <c r="VZE105" s="392"/>
      <c r="VZF105" s="381"/>
      <c r="VZN105" s="392"/>
      <c r="VZO105" s="381"/>
      <c r="VZW105" s="392"/>
      <c r="VZX105" s="381"/>
      <c r="WAF105" s="392"/>
      <c r="WAG105" s="381"/>
      <c r="WAO105" s="392"/>
      <c r="WAP105" s="381"/>
      <c r="WAX105" s="392"/>
      <c r="WAY105" s="381"/>
      <c r="WBG105" s="392"/>
      <c r="WBH105" s="381"/>
      <c r="WBP105" s="392"/>
      <c r="WBQ105" s="381"/>
      <c r="WBY105" s="392"/>
      <c r="WBZ105" s="381"/>
      <c r="WCH105" s="392"/>
      <c r="WCI105" s="381"/>
      <c r="WCQ105" s="392"/>
      <c r="WCR105" s="381"/>
      <c r="WCZ105" s="392"/>
      <c r="WDA105" s="381"/>
      <c r="WDI105" s="392"/>
      <c r="WDJ105" s="381"/>
      <c r="WDR105" s="392"/>
      <c r="WDS105" s="381"/>
      <c r="WEA105" s="392"/>
      <c r="WEB105" s="381"/>
      <c r="WEJ105" s="392"/>
      <c r="WEK105" s="381"/>
      <c r="WES105" s="392"/>
      <c r="WET105" s="381"/>
      <c r="WFB105" s="392"/>
      <c r="WFC105" s="381"/>
      <c r="WFK105" s="392"/>
      <c r="WFL105" s="381"/>
      <c r="WFT105" s="392"/>
      <c r="WFU105" s="381"/>
      <c r="WGC105" s="392"/>
      <c r="WGD105" s="381"/>
      <c r="WGL105" s="392"/>
      <c r="WGM105" s="381"/>
      <c r="WGU105" s="392"/>
      <c r="WGV105" s="381"/>
      <c r="WHD105" s="392"/>
      <c r="WHE105" s="381"/>
      <c r="WHM105" s="392"/>
      <c r="WHN105" s="381"/>
      <c r="WHV105" s="392"/>
      <c r="WHW105" s="381"/>
      <c r="WIE105" s="392"/>
      <c r="WIF105" s="381"/>
      <c r="WIN105" s="392"/>
      <c r="WIO105" s="381"/>
      <c r="WIW105" s="392"/>
      <c r="WIX105" s="381"/>
      <c r="WJF105" s="392"/>
      <c r="WJG105" s="381"/>
      <c r="WJO105" s="392"/>
      <c r="WJP105" s="381"/>
      <c r="WJX105" s="392"/>
      <c r="WJY105" s="381"/>
      <c r="WKG105" s="392"/>
      <c r="WKH105" s="381"/>
      <c r="WKP105" s="392"/>
      <c r="WKQ105" s="381"/>
      <c r="WKY105" s="392"/>
      <c r="WKZ105" s="381"/>
      <c r="WLH105" s="392"/>
      <c r="WLI105" s="381"/>
      <c r="WLQ105" s="392"/>
      <c r="WLR105" s="381"/>
      <c r="WLZ105" s="392"/>
      <c r="WMA105" s="381"/>
      <c r="WMI105" s="392"/>
      <c r="WMJ105" s="381"/>
      <c r="WMR105" s="392"/>
      <c r="WMS105" s="381"/>
      <c r="WNA105" s="392"/>
      <c r="WNB105" s="381"/>
      <c r="WNJ105" s="392"/>
      <c r="WNK105" s="381"/>
      <c r="WNS105" s="392"/>
      <c r="WNT105" s="381"/>
      <c r="WOB105" s="392"/>
      <c r="WOC105" s="381"/>
      <c r="WOK105" s="392"/>
      <c r="WOL105" s="381"/>
      <c r="WOT105" s="392"/>
      <c r="WOU105" s="381"/>
      <c r="WPC105" s="392"/>
      <c r="WPD105" s="381"/>
      <c r="WPL105" s="392"/>
      <c r="WPM105" s="381"/>
      <c r="WPU105" s="392"/>
      <c r="WPV105" s="381"/>
      <c r="WQD105" s="392"/>
      <c r="WQE105" s="381"/>
      <c r="WQM105" s="392"/>
      <c r="WQN105" s="381"/>
      <c r="WQV105" s="392"/>
      <c r="WQW105" s="381"/>
      <c r="WRE105" s="392"/>
      <c r="WRF105" s="381"/>
      <c r="WRN105" s="392"/>
      <c r="WRO105" s="381"/>
      <c r="WRW105" s="392"/>
      <c r="WRX105" s="381"/>
      <c r="WSF105" s="392"/>
      <c r="WSG105" s="381"/>
      <c r="WSO105" s="392"/>
      <c r="WSP105" s="381"/>
      <c r="WSX105" s="392"/>
      <c r="WSY105" s="381"/>
      <c r="WTG105" s="392"/>
      <c r="WTH105" s="381"/>
      <c r="WTP105" s="392"/>
      <c r="WTQ105" s="381"/>
      <c r="WTY105" s="392"/>
      <c r="WTZ105" s="381"/>
      <c r="WUH105" s="392"/>
      <c r="WUI105" s="381"/>
      <c r="WUQ105" s="392"/>
      <c r="WUR105" s="381"/>
      <c r="WUZ105" s="392"/>
      <c r="WVA105" s="381"/>
      <c r="WVI105" s="392"/>
      <c r="WVJ105" s="381"/>
      <c r="WVR105" s="392"/>
      <c r="WVS105" s="381"/>
      <c r="WWA105" s="392"/>
      <c r="WWB105" s="381"/>
      <c r="WWJ105" s="392"/>
      <c r="WWK105" s="381"/>
      <c r="WWS105" s="392"/>
      <c r="WWT105" s="381"/>
      <c r="WXB105" s="392"/>
      <c r="WXC105" s="381"/>
      <c r="WXK105" s="392"/>
      <c r="WXL105" s="381"/>
      <c r="WXT105" s="392"/>
      <c r="WXU105" s="381"/>
      <c r="WYC105" s="392"/>
      <c r="WYD105" s="381"/>
      <c r="WYL105" s="392"/>
      <c r="WYM105" s="381"/>
      <c r="WYU105" s="392"/>
      <c r="WYV105" s="381"/>
      <c r="WZD105" s="392"/>
      <c r="WZE105" s="381"/>
      <c r="WZM105" s="392"/>
      <c r="WZN105" s="381"/>
      <c r="WZV105" s="392"/>
      <c r="WZW105" s="381"/>
      <c r="XAE105" s="392"/>
      <c r="XAF105" s="381"/>
      <c r="XAN105" s="392"/>
      <c r="XAO105" s="381"/>
      <c r="XAW105" s="392"/>
      <c r="XAX105" s="381"/>
      <c r="XBF105" s="392"/>
      <c r="XBG105" s="381"/>
      <c r="XBO105" s="392"/>
      <c r="XBP105" s="381"/>
      <c r="XBX105" s="392"/>
      <c r="XBY105" s="381"/>
      <c r="XCG105" s="392"/>
      <c r="XCH105" s="381"/>
      <c r="XCP105" s="392"/>
      <c r="XCQ105" s="381"/>
      <c r="XCY105" s="392"/>
      <c r="XCZ105" s="381"/>
      <c r="XDH105" s="392"/>
      <c r="XDI105" s="381"/>
      <c r="XDQ105" s="392"/>
      <c r="XDR105" s="381"/>
      <c r="XDZ105" s="392"/>
      <c r="XEA105" s="381"/>
      <c r="XEI105" s="392"/>
      <c r="XEJ105" s="381"/>
      <c r="XER105" s="392"/>
      <c r="XES105" s="381"/>
      <c r="XFA105" s="392"/>
      <c r="XFB105" s="381"/>
    </row>
    <row r="106" spans="1:1019 1027:2045 2053:3071 3079:5114 5122:6140 6148:7166 7174:8192 8200:9209 9217:10235 10243:11261 11269:12287 12295:14330 14338:15356 15364:16382" s="378" customFormat="1" ht="17.25" customHeight="1">
      <c r="A106" s="392"/>
      <c r="B106" s="381"/>
      <c r="J106" s="392"/>
      <c r="K106" s="381"/>
      <c r="S106" s="392"/>
      <c r="T106" s="381"/>
      <c r="AB106" s="392"/>
      <c r="AC106" s="381"/>
      <c r="AK106" s="392"/>
      <c r="AL106" s="381"/>
      <c r="AT106" s="392"/>
      <c r="AU106" s="381"/>
      <c r="BC106" s="392"/>
      <c r="BD106" s="381"/>
      <c r="BL106" s="392"/>
      <c r="BM106" s="381"/>
      <c r="BU106" s="392"/>
      <c r="BV106" s="381"/>
      <c r="CD106" s="392"/>
      <c r="CE106" s="381"/>
      <c r="CM106" s="392"/>
      <c r="CN106" s="381"/>
      <c r="CV106" s="392"/>
      <c r="CW106" s="381"/>
      <c r="DE106" s="392"/>
      <c r="DF106" s="381"/>
      <c r="DN106" s="392"/>
      <c r="DO106" s="381"/>
      <c r="DW106" s="392"/>
      <c r="DX106" s="381"/>
      <c r="EF106" s="392"/>
      <c r="EG106" s="381"/>
      <c r="EO106" s="392"/>
      <c r="EP106" s="381"/>
      <c r="EX106" s="392"/>
      <c r="EY106" s="381"/>
      <c r="FG106" s="392"/>
      <c r="FH106" s="381"/>
      <c r="FP106" s="392"/>
      <c r="FQ106" s="381"/>
      <c r="FY106" s="392"/>
      <c r="FZ106" s="381"/>
      <c r="GH106" s="392"/>
      <c r="GI106" s="381"/>
      <c r="GQ106" s="392"/>
      <c r="GR106" s="381"/>
      <c r="GZ106" s="392"/>
      <c r="HA106" s="381"/>
      <c r="HI106" s="392"/>
      <c r="HJ106" s="381"/>
      <c r="HR106" s="392"/>
      <c r="HS106" s="381"/>
      <c r="IA106" s="392"/>
      <c r="IB106" s="381"/>
      <c r="IJ106" s="392"/>
      <c r="IK106" s="381"/>
      <c r="IS106" s="392"/>
      <c r="IT106" s="381"/>
      <c r="JB106" s="392"/>
      <c r="JC106" s="381"/>
      <c r="JK106" s="392"/>
      <c r="JL106" s="381"/>
      <c r="JT106" s="392"/>
      <c r="JU106" s="381"/>
      <c r="KC106" s="392"/>
      <c r="KD106" s="381"/>
      <c r="KL106" s="392"/>
      <c r="KM106" s="381"/>
      <c r="KU106" s="392"/>
      <c r="KV106" s="381"/>
      <c r="LD106" s="392"/>
      <c r="LE106" s="381"/>
      <c r="LM106" s="392"/>
      <c r="LN106" s="381"/>
      <c r="LV106" s="392"/>
      <c r="LW106" s="381"/>
      <c r="ME106" s="392"/>
      <c r="MF106" s="381"/>
      <c r="MN106" s="392"/>
      <c r="MO106" s="381"/>
      <c r="MW106" s="392"/>
      <c r="MX106" s="381"/>
      <c r="NF106" s="392"/>
      <c r="NG106" s="381"/>
      <c r="NO106" s="392"/>
      <c r="NP106" s="381"/>
      <c r="NX106" s="392"/>
      <c r="NY106" s="381"/>
      <c r="OG106" s="392"/>
      <c r="OH106" s="381"/>
      <c r="OP106" s="392"/>
      <c r="OQ106" s="381"/>
      <c r="OY106" s="392"/>
      <c r="OZ106" s="381"/>
      <c r="PH106" s="392"/>
      <c r="PI106" s="381"/>
      <c r="PQ106" s="392"/>
      <c r="PR106" s="381"/>
      <c r="PZ106" s="392"/>
      <c r="QA106" s="381"/>
      <c r="QI106" s="392"/>
      <c r="QJ106" s="381"/>
      <c r="QR106" s="392"/>
      <c r="QS106" s="381"/>
      <c r="RA106" s="392"/>
      <c r="RB106" s="381"/>
      <c r="RJ106" s="392"/>
      <c r="RK106" s="381"/>
      <c r="RS106" s="392"/>
      <c r="RT106" s="381"/>
      <c r="SB106" s="392"/>
      <c r="SC106" s="381"/>
      <c r="SK106" s="392"/>
      <c r="SL106" s="381"/>
      <c r="ST106" s="392"/>
      <c r="SU106" s="381"/>
      <c r="TC106" s="392"/>
      <c r="TD106" s="381"/>
      <c r="TL106" s="392"/>
      <c r="TM106" s="381"/>
      <c r="TU106" s="392"/>
      <c r="TV106" s="381"/>
      <c r="UD106" s="392"/>
      <c r="UE106" s="381"/>
      <c r="UM106" s="392"/>
      <c r="UN106" s="381"/>
      <c r="UV106" s="392"/>
      <c r="UW106" s="381"/>
      <c r="VE106" s="392"/>
      <c r="VF106" s="381"/>
      <c r="VN106" s="392"/>
      <c r="VO106" s="381"/>
      <c r="VW106" s="392"/>
      <c r="VX106" s="381"/>
      <c r="WF106" s="392"/>
      <c r="WG106" s="381"/>
      <c r="WO106" s="392"/>
      <c r="WP106" s="381"/>
      <c r="WX106" s="392"/>
      <c r="WY106" s="381"/>
      <c r="XG106" s="392"/>
      <c r="XH106" s="381"/>
      <c r="XP106" s="392"/>
      <c r="XQ106" s="381"/>
      <c r="XY106" s="392"/>
      <c r="XZ106" s="381"/>
      <c r="YH106" s="392"/>
      <c r="YI106" s="381"/>
      <c r="YQ106" s="392"/>
      <c r="YR106" s="381"/>
      <c r="YZ106" s="392"/>
      <c r="ZA106" s="381"/>
      <c r="ZI106" s="392"/>
      <c r="ZJ106" s="381"/>
      <c r="ZR106" s="392"/>
      <c r="ZS106" s="381"/>
      <c r="AAA106" s="392"/>
      <c r="AAB106" s="381"/>
      <c r="AAJ106" s="392"/>
      <c r="AAK106" s="381"/>
      <c r="AAS106" s="392"/>
      <c r="AAT106" s="381"/>
      <c r="ABB106" s="392"/>
      <c r="ABC106" s="381"/>
      <c r="ABK106" s="392"/>
      <c r="ABL106" s="381"/>
      <c r="ABT106" s="392"/>
      <c r="ABU106" s="381"/>
      <c r="ACC106" s="392"/>
      <c r="ACD106" s="381"/>
      <c r="ACL106" s="392"/>
      <c r="ACM106" s="381"/>
      <c r="ACU106" s="392"/>
      <c r="ACV106" s="381"/>
      <c r="ADD106" s="392"/>
      <c r="ADE106" s="381"/>
      <c r="ADM106" s="392"/>
      <c r="ADN106" s="381"/>
      <c r="ADV106" s="392"/>
      <c r="ADW106" s="381"/>
      <c r="AEE106" s="392"/>
      <c r="AEF106" s="381"/>
      <c r="AEN106" s="392"/>
      <c r="AEO106" s="381"/>
      <c r="AEW106" s="392"/>
      <c r="AEX106" s="381"/>
      <c r="AFF106" s="392"/>
      <c r="AFG106" s="381"/>
      <c r="AFO106" s="392"/>
      <c r="AFP106" s="381"/>
      <c r="AFX106" s="392"/>
      <c r="AFY106" s="381"/>
      <c r="AGG106" s="392"/>
      <c r="AGH106" s="381"/>
      <c r="AGP106" s="392"/>
      <c r="AGQ106" s="381"/>
      <c r="AGY106" s="392"/>
      <c r="AGZ106" s="381"/>
      <c r="AHH106" s="392"/>
      <c r="AHI106" s="381"/>
      <c r="AHQ106" s="392"/>
      <c r="AHR106" s="381"/>
      <c r="AHZ106" s="392"/>
      <c r="AIA106" s="381"/>
      <c r="AII106" s="392"/>
      <c r="AIJ106" s="381"/>
      <c r="AIR106" s="392"/>
      <c r="AIS106" s="381"/>
      <c r="AJA106" s="392"/>
      <c r="AJB106" s="381"/>
      <c r="AJJ106" s="392"/>
      <c r="AJK106" s="381"/>
      <c r="AJS106" s="392"/>
      <c r="AJT106" s="381"/>
      <c r="AKB106" s="392"/>
      <c r="AKC106" s="381"/>
      <c r="AKK106" s="392"/>
      <c r="AKL106" s="381"/>
      <c r="AKT106" s="392"/>
      <c r="AKU106" s="381"/>
      <c r="ALC106" s="392"/>
      <c r="ALD106" s="381"/>
      <c r="ALL106" s="392"/>
      <c r="ALM106" s="381"/>
      <c r="ALU106" s="392"/>
      <c r="ALV106" s="381"/>
      <c r="AMD106" s="392"/>
      <c r="AME106" s="381"/>
      <c r="AMM106" s="392"/>
      <c r="AMN106" s="381"/>
      <c r="AMV106" s="392"/>
      <c r="AMW106" s="381"/>
      <c r="ANE106" s="392"/>
      <c r="ANF106" s="381"/>
      <c r="ANN106" s="392"/>
      <c r="ANO106" s="381"/>
      <c r="ANW106" s="392"/>
      <c r="ANX106" s="381"/>
      <c r="AOF106" s="392"/>
      <c r="AOG106" s="381"/>
      <c r="AOO106" s="392"/>
      <c r="AOP106" s="381"/>
      <c r="AOX106" s="392"/>
      <c r="AOY106" s="381"/>
      <c r="APG106" s="392"/>
      <c r="APH106" s="381"/>
      <c r="APP106" s="392"/>
      <c r="APQ106" s="381"/>
      <c r="APY106" s="392"/>
      <c r="APZ106" s="381"/>
      <c r="AQH106" s="392"/>
      <c r="AQI106" s="381"/>
      <c r="AQQ106" s="392"/>
      <c r="AQR106" s="381"/>
      <c r="AQZ106" s="392"/>
      <c r="ARA106" s="381"/>
      <c r="ARI106" s="392"/>
      <c r="ARJ106" s="381"/>
      <c r="ARR106" s="392"/>
      <c r="ARS106" s="381"/>
      <c r="ASA106" s="392"/>
      <c r="ASB106" s="381"/>
      <c r="ASJ106" s="392"/>
      <c r="ASK106" s="381"/>
      <c r="ASS106" s="392"/>
      <c r="AST106" s="381"/>
      <c r="ATB106" s="392"/>
      <c r="ATC106" s="381"/>
      <c r="ATK106" s="392"/>
      <c r="ATL106" s="381"/>
      <c r="ATT106" s="392"/>
      <c r="ATU106" s="381"/>
      <c r="AUC106" s="392"/>
      <c r="AUD106" s="381"/>
      <c r="AUL106" s="392"/>
      <c r="AUM106" s="381"/>
      <c r="AUU106" s="392"/>
      <c r="AUV106" s="381"/>
      <c r="AVD106" s="392"/>
      <c r="AVE106" s="381"/>
      <c r="AVM106" s="392"/>
      <c r="AVN106" s="381"/>
      <c r="AVV106" s="392"/>
      <c r="AVW106" s="381"/>
      <c r="AWE106" s="392"/>
      <c r="AWF106" s="381"/>
      <c r="AWN106" s="392"/>
      <c r="AWO106" s="381"/>
      <c r="AWW106" s="392"/>
      <c r="AWX106" s="381"/>
      <c r="AXF106" s="392"/>
      <c r="AXG106" s="381"/>
      <c r="AXO106" s="392"/>
      <c r="AXP106" s="381"/>
      <c r="AXX106" s="392"/>
      <c r="AXY106" s="381"/>
      <c r="AYG106" s="392"/>
      <c r="AYH106" s="381"/>
      <c r="AYP106" s="392"/>
      <c r="AYQ106" s="381"/>
      <c r="AYY106" s="392"/>
      <c r="AYZ106" s="381"/>
      <c r="AZH106" s="392"/>
      <c r="AZI106" s="381"/>
      <c r="AZQ106" s="392"/>
      <c r="AZR106" s="381"/>
      <c r="AZZ106" s="392"/>
      <c r="BAA106" s="381"/>
      <c r="BAI106" s="392"/>
      <c r="BAJ106" s="381"/>
      <c r="BAR106" s="392"/>
      <c r="BAS106" s="381"/>
      <c r="BBA106" s="392"/>
      <c r="BBB106" s="381"/>
      <c r="BBJ106" s="392"/>
      <c r="BBK106" s="381"/>
      <c r="BBS106" s="392"/>
      <c r="BBT106" s="381"/>
      <c r="BCB106" s="392"/>
      <c r="BCC106" s="381"/>
      <c r="BCK106" s="392"/>
      <c r="BCL106" s="381"/>
      <c r="BCT106" s="392"/>
      <c r="BCU106" s="381"/>
      <c r="BDC106" s="392"/>
      <c r="BDD106" s="381"/>
      <c r="BDL106" s="392"/>
      <c r="BDM106" s="381"/>
      <c r="BDU106" s="392"/>
      <c r="BDV106" s="381"/>
      <c r="BED106" s="392"/>
      <c r="BEE106" s="381"/>
      <c r="BEM106" s="392"/>
      <c r="BEN106" s="381"/>
      <c r="BEV106" s="392"/>
      <c r="BEW106" s="381"/>
      <c r="BFE106" s="392"/>
      <c r="BFF106" s="381"/>
      <c r="BFN106" s="392"/>
      <c r="BFO106" s="381"/>
      <c r="BFW106" s="392"/>
      <c r="BFX106" s="381"/>
      <c r="BGF106" s="392"/>
      <c r="BGG106" s="381"/>
      <c r="BGO106" s="392"/>
      <c r="BGP106" s="381"/>
      <c r="BGX106" s="392"/>
      <c r="BGY106" s="381"/>
      <c r="BHG106" s="392"/>
      <c r="BHH106" s="381"/>
      <c r="BHP106" s="392"/>
      <c r="BHQ106" s="381"/>
      <c r="BHY106" s="392"/>
      <c r="BHZ106" s="381"/>
      <c r="BIH106" s="392"/>
      <c r="BII106" s="381"/>
      <c r="BIQ106" s="392"/>
      <c r="BIR106" s="381"/>
      <c r="BIZ106" s="392"/>
      <c r="BJA106" s="381"/>
      <c r="BJI106" s="392"/>
      <c r="BJJ106" s="381"/>
      <c r="BJR106" s="392"/>
      <c r="BJS106" s="381"/>
      <c r="BKA106" s="392"/>
      <c r="BKB106" s="381"/>
      <c r="BKJ106" s="392"/>
      <c r="BKK106" s="381"/>
      <c r="BKS106" s="392"/>
      <c r="BKT106" s="381"/>
      <c r="BLB106" s="392"/>
      <c r="BLC106" s="381"/>
      <c r="BLK106" s="392"/>
      <c r="BLL106" s="381"/>
      <c r="BLT106" s="392"/>
      <c r="BLU106" s="381"/>
      <c r="BMC106" s="392"/>
      <c r="BMD106" s="381"/>
      <c r="BML106" s="392"/>
      <c r="BMM106" s="381"/>
      <c r="BMU106" s="392"/>
      <c r="BMV106" s="381"/>
      <c r="BND106" s="392"/>
      <c r="BNE106" s="381"/>
      <c r="BNM106" s="392"/>
      <c r="BNN106" s="381"/>
      <c r="BNV106" s="392"/>
      <c r="BNW106" s="381"/>
      <c r="BOE106" s="392"/>
      <c r="BOF106" s="381"/>
      <c r="BON106" s="392"/>
      <c r="BOO106" s="381"/>
      <c r="BOW106" s="392"/>
      <c r="BOX106" s="381"/>
      <c r="BPF106" s="392"/>
      <c r="BPG106" s="381"/>
      <c r="BPO106" s="392"/>
      <c r="BPP106" s="381"/>
      <c r="BPX106" s="392"/>
      <c r="BPY106" s="381"/>
      <c r="BQG106" s="392"/>
      <c r="BQH106" s="381"/>
      <c r="BQP106" s="392"/>
      <c r="BQQ106" s="381"/>
      <c r="BQY106" s="392"/>
      <c r="BQZ106" s="381"/>
      <c r="BRH106" s="392"/>
      <c r="BRI106" s="381"/>
      <c r="BRQ106" s="392"/>
      <c r="BRR106" s="381"/>
      <c r="BRZ106" s="392"/>
      <c r="BSA106" s="381"/>
      <c r="BSI106" s="392"/>
      <c r="BSJ106" s="381"/>
      <c r="BSR106" s="392"/>
      <c r="BSS106" s="381"/>
      <c r="BTA106" s="392"/>
      <c r="BTB106" s="381"/>
      <c r="BTJ106" s="392"/>
      <c r="BTK106" s="381"/>
      <c r="BTS106" s="392"/>
      <c r="BTT106" s="381"/>
      <c r="BUB106" s="392"/>
      <c r="BUC106" s="381"/>
      <c r="BUK106" s="392"/>
      <c r="BUL106" s="381"/>
      <c r="BUT106" s="392"/>
      <c r="BUU106" s="381"/>
      <c r="BVC106" s="392"/>
      <c r="BVD106" s="381"/>
      <c r="BVL106" s="392"/>
      <c r="BVM106" s="381"/>
      <c r="BVU106" s="392"/>
      <c r="BVV106" s="381"/>
      <c r="BWD106" s="392"/>
      <c r="BWE106" s="381"/>
      <c r="BWM106" s="392"/>
      <c r="BWN106" s="381"/>
      <c r="BWV106" s="392"/>
      <c r="BWW106" s="381"/>
      <c r="BXE106" s="392"/>
      <c r="BXF106" s="381"/>
      <c r="BXN106" s="392"/>
      <c r="BXO106" s="381"/>
      <c r="BXW106" s="392"/>
      <c r="BXX106" s="381"/>
      <c r="BYF106" s="392"/>
      <c r="BYG106" s="381"/>
      <c r="BYO106" s="392"/>
      <c r="BYP106" s="381"/>
      <c r="BYX106" s="392"/>
      <c r="BYY106" s="381"/>
      <c r="BZG106" s="392"/>
      <c r="BZH106" s="381"/>
      <c r="BZP106" s="392"/>
      <c r="BZQ106" s="381"/>
      <c r="BZY106" s="392"/>
      <c r="BZZ106" s="381"/>
      <c r="CAH106" s="392"/>
      <c r="CAI106" s="381"/>
      <c r="CAQ106" s="392"/>
      <c r="CAR106" s="381"/>
      <c r="CAZ106" s="392"/>
      <c r="CBA106" s="381"/>
      <c r="CBI106" s="392"/>
      <c r="CBJ106" s="381"/>
      <c r="CBR106" s="392"/>
      <c r="CBS106" s="381"/>
      <c r="CCA106" s="392"/>
      <c r="CCB106" s="381"/>
      <c r="CCJ106" s="392"/>
      <c r="CCK106" s="381"/>
      <c r="CCS106" s="392"/>
      <c r="CCT106" s="381"/>
      <c r="CDB106" s="392"/>
      <c r="CDC106" s="381"/>
      <c r="CDK106" s="392"/>
      <c r="CDL106" s="381"/>
      <c r="CDT106" s="392"/>
      <c r="CDU106" s="381"/>
      <c r="CEC106" s="392"/>
      <c r="CED106" s="381"/>
      <c r="CEL106" s="392"/>
      <c r="CEM106" s="381"/>
      <c r="CEU106" s="392"/>
      <c r="CEV106" s="381"/>
      <c r="CFD106" s="392"/>
      <c r="CFE106" s="381"/>
      <c r="CFM106" s="392"/>
      <c r="CFN106" s="381"/>
      <c r="CFV106" s="392"/>
      <c r="CFW106" s="381"/>
      <c r="CGE106" s="392"/>
      <c r="CGF106" s="381"/>
      <c r="CGN106" s="392"/>
      <c r="CGO106" s="381"/>
      <c r="CGW106" s="392"/>
      <c r="CGX106" s="381"/>
      <c r="CHF106" s="392"/>
      <c r="CHG106" s="381"/>
      <c r="CHO106" s="392"/>
      <c r="CHP106" s="381"/>
      <c r="CHX106" s="392"/>
      <c r="CHY106" s="381"/>
      <c r="CIG106" s="392"/>
      <c r="CIH106" s="381"/>
      <c r="CIP106" s="392"/>
      <c r="CIQ106" s="381"/>
      <c r="CIY106" s="392"/>
      <c r="CIZ106" s="381"/>
      <c r="CJH106" s="392"/>
      <c r="CJI106" s="381"/>
      <c r="CJQ106" s="392"/>
      <c r="CJR106" s="381"/>
      <c r="CJZ106" s="392"/>
      <c r="CKA106" s="381"/>
      <c r="CKI106" s="392"/>
      <c r="CKJ106" s="381"/>
      <c r="CKR106" s="392"/>
      <c r="CKS106" s="381"/>
      <c r="CLA106" s="392"/>
      <c r="CLB106" s="381"/>
      <c r="CLJ106" s="392"/>
      <c r="CLK106" s="381"/>
      <c r="CLS106" s="392"/>
      <c r="CLT106" s="381"/>
      <c r="CMB106" s="392"/>
      <c r="CMC106" s="381"/>
      <c r="CMK106" s="392"/>
      <c r="CML106" s="381"/>
      <c r="CMT106" s="392"/>
      <c r="CMU106" s="381"/>
      <c r="CNC106" s="392"/>
      <c r="CND106" s="381"/>
      <c r="CNL106" s="392"/>
      <c r="CNM106" s="381"/>
      <c r="CNU106" s="392"/>
      <c r="CNV106" s="381"/>
      <c r="COD106" s="392"/>
      <c r="COE106" s="381"/>
      <c r="COM106" s="392"/>
      <c r="CON106" s="381"/>
      <c r="COV106" s="392"/>
      <c r="COW106" s="381"/>
      <c r="CPE106" s="392"/>
      <c r="CPF106" s="381"/>
      <c r="CPN106" s="392"/>
      <c r="CPO106" s="381"/>
      <c r="CPW106" s="392"/>
      <c r="CPX106" s="381"/>
      <c r="CQF106" s="392"/>
      <c r="CQG106" s="381"/>
      <c r="CQO106" s="392"/>
      <c r="CQP106" s="381"/>
      <c r="CQX106" s="392"/>
      <c r="CQY106" s="381"/>
      <c r="CRG106" s="392"/>
      <c r="CRH106" s="381"/>
      <c r="CRP106" s="392"/>
      <c r="CRQ106" s="381"/>
      <c r="CRY106" s="392"/>
      <c r="CRZ106" s="381"/>
      <c r="CSH106" s="392"/>
      <c r="CSI106" s="381"/>
      <c r="CSQ106" s="392"/>
      <c r="CSR106" s="381"/>
      <c r="CSZ106" s="392"/>
      <c r="CTA106" s="381"/>
      <c r="CTI106" s="392"/>
      <c r="CTJ106" s="381"/>
      <c r="CTR106" s="392"/>
      <c r="CTS106" s="381"/>
      <c r="CUA106" s="392"/>
      <c r="CUB106" s="381"/>
      <c r="CUJ106" s="392"/>
      <c r="CUK106" s="381"/>
      <c r="CUS106" s="392"/>
      <c r="CUT106" s="381"/>
      <c r="CVB106" s="392"/>
      <c r="CVC106" s="381"/>
      <c r="CVK106" s="392"/>
      <c r="CVL106" s="381"/>
      <c r="CVT106" s="392"/>
      <c r="CVU106" s="381"/>
      <c r="CWC106" s="392"/>
      <c r="CWD106" s="381"/>
      <c r="CWL106" s="392"/>
      <c r="CWM106" s="381"/>
      <c r="CWU106" s="392"/>
      <c r="CWV106" s="381"/>
      <c r="CXD106" s="392"/>
      <c r="CXE106" s="381"/>
      <c r="CXM106" s="392"/>
      <c r="CXN106" s="381"/>
      <c r="CXV106" s="392"/>
      <c r="CXW106" s="381"/>
      <c r="CYE106" s="392"/>
      <c r="CYF106" s="381"/>
      <c r="CYN106" s="392"/>
      <c r="CYO106" s="381"/>
      <c r="CYW106" s="392"/>
      <c r="CYX106" s="381"/>
      <c r="CZF106" s="392"/>
      <c r="CZG106" s="381"/>
      <c r="CZO106" s="392"/>
      <c r="CZP106" s="381"/>
      <c r="CZX106" s="392"/>
      <c r="CZY106" s="381"/>
      <c r="DAG106" s="392"/>
      <c r="DAH106" s="381"/>
      <c r="DAP106" s="392"/>
      <c r="DAQ106" s="381"/>
      <c r="DAY106" s="392"/>
      <c r="DAZ106" s="381"/>
      <c r="DBH106" s="392"/>
      <c r="DBI106" s="381"/>
      <c r="DBQ106" s="392"/>
      <c r="DBR106" s="381"/>
      <c r="DBZ106" s="392"/>
      <c r="DCA106" s="381"/>
      <c r="DCI106" s="392"/>
      <c r="DCJ106" s="381"/>
      <c r="DCR106" s="392"/>
      <c r="DCS106" s="381"/>
      <c r="DDA106" s="392"/>
      <c r="DDB106" s="381"/>
      <c r="DDJ106" s="392"/>
      <c r="DDK106" s="381"/>
      <c r="DDS106" s="392"/>
      <c r="DDT106" s="381"/>
      <c r="DEB106" s="392"/>
      <c r="DEC106" s="381"/>
      <c r="DEK106" s="392"/>
      <c r="DEL106" s="381"/>
      <c r="DET106" s="392"/>
      <c r="DEU106" s="381"/>
      <c r="DFC106" s="392"/>
      <c r="DFD106" s="381"/>
      <c r="DFL106" s="392"/>
      <c r="DFM106" s="381"/>
      <c r="DFU106" s="392"/>
      <c r="DFV106" s="381"/>
      <c r="DGD106" s="392"/>
      <c r="DGE106" s="381"/>
      <c r="DGM106" s="392"/>
      <c r="DGN106" s="381"/>
      <c r="DGV106" s="392"/>
      <c r="DGW106" s="381"/>
      <c r="DHE106" s="392"/>
      <c r="DHF106" s="381"/>
      <c r="DHN106" s="392"/>
      <c r="DHO106" s="381"/>
      <c r="DHW106" s="392"/>
      <c r="DHX106" s="381"/>
      <c r="DIF106" s="392"/>
      <c r="DIG106" s="381"/>
      <c r="DIO106" s="392"/>
      <c r="DIP106" s="381"/>
      <c r="DIX106" s="392"/>
      <c r="DIY106" s="381"/>
      <c r="DJG106" s="392"/>
      <c r="DJH106" s="381"/>
      <c r="DJP106" s="392"/>
      <c r="DJQ106" s="381"/>
      <c r="DJY106" s="392"/>
      <c r="DJZ106" s="381"/>
      <c r="DKH106" s="392"/>
      <c r="DKI106" s="381"/>
      <c r="DKQ106" s="392"/>
      <c r="DKR106" s="381"/>
      <c r="DKZ106" s="392"/>
      <c r="DLA106" s="381"/>
      <c r="DLI106" s="392"/>
      <c r="DLJ106" s="381"/>
      <c r="DLR106" s="392"/>
      <c r="DLS106" s="381"/>
      <c r="DMA106" s="392"/>
      <c r="DMB106" s="381"/>
      <c r="DMJ106" s="392"/>
      <c r="DMK106" s="381"/>
      <c r="DMS106" s="392"/>
      <c r="DMT106" s="381"/>
      <c r="DNB106" s="392"/>
      <c r="DNC106" s="381"/>
      <c r="DNK106" s="392"/>
      <c r="DNL106" s="381"/>
      <c r="DNT106" s="392"/>
      <c r="DNU106" s="381"/>
      <c r="DOC106" s="392"/>
      <c r="DOD106" s="381"/>
      <c r="DOL106" s="392"/>
      <c r="DOM106" s="381"/>
      <c r="DOU106" s="392"/>
      <c r="DOV106" s="381"/>
      <c r="DPD106" s="392"/>
      <c r="DPE106" s="381"/>
      <c r="DPM106" s="392"/>
      <c r="DPN106" s="381"/>
      <c r="DPV106" s="392"/>
      <c r="DPW106" s="381"/>
      <c r="DQE106" s="392"/>
      <c r="DQF106" s="381"/>
      <c r="DQN106" s="392"/>
      <c r="DQO106" s="381"/>
      <c r="DQW106" s="392"/>
      <c r="DQX106" s="381"/>
      <c r="DRF106" s="392"/>
      <c r="DRG106" s="381"/>
      <c r="DRO106" s="392"/>
      <c r="DRP106" s="381"/>
      <c r="DRX106" s="392"/>
      <c r="DRY106" s="381"/>
      <c r="DSG106" s="392"/>
      <c r="DSH106" s="381"/>
      <c r="DSP106" s="392"/>
      <c r="DSQ106" s="381"/>
      <c r="DSY106" s="392"/>
      <c r="DSZ106" s="381"/>
      <c r="DTH106" s="392"/>
      <c r="DTI106" s="381"/>
      <c r="DTQ106" s="392"/>
      <c r="DTR106" s="381"/>
      <c r="DTZ106" s="392"/>
      <c r="DUA106" s="381"/>
      <c r="DUI106" s="392"/>
      <c r="DUJ106" s="381"/>
      <c r="DUR106" s="392"/>
      <c r="DUS106" s="381"/>
      <c r="DVA106" s="392"/>
      <c r="DVB106" s="381"/>
      <c r="DVJ106" s="392"/>
      <c r="DVK106" s="381"/>
      <c r="DVS106" s="392"/>
      <c r="DVT106" s="381"/>
      <c r="DWB106" s="392"/>
      <c r="DWC106" s="381"/>
      <c r="DWK106" s="392"/>
      <c r="DWL106" s="381"/>
      <c r="DWT106" s="392"/>
      <c r="DWU106" s="381"/>
      <c r="DXC106" s="392"/>
      <c r="DXD106" s="381"/>
      <c r="DXL106" s="392"/>
      <c r="DXM106" s="381"/>
      <c r="DXU106" s="392"/>
      <c r="DXV106" s="381"/>
      <c r="DYD106" s="392"/>
      <c r="DYE106" s="381"/>
      <c r="DYM106" s="392"/>
      <c r="DYN106" s="381"/>
      <c r="DYV106" s="392"/>
      <c r="DYW106" s="381"/>
      <c r="DZE106" s="392"/>
      <c r="DZF106" s="381"/>
      <c r="DZN106" s="392"/>
      <c r="DZO106" s="381"/>
      <c r="DZW106" s="392"/>
      <c r="DZX106" s="381"/>
      <c r="EAF106" s="392"/>
      <c r="EAG106" s="381"/>
      <c r="EAO106" s="392"/>
      <c r="EAP106" s="381"/>
      <c r="EAX106" s="392"/>
      <c r="EAY106" s="381"/>
      <c r="EBG106" s="392"/>
      <c r="EBH106" s="381"/>
      <c r="EBP106" s="392"/>
      <c r="EBQ106" s="381"/>
      <c r="EBY106" s="392"/>
      <c r="EBZ106" s="381"/>
      <c r="ECH106" s="392"/>
      <c r="ECI106" s="381"/>
      <c r="ECQ106" s="392"/>
      <c r="ECR106" s="381"/>
      <c r="ECZ106" s="392"/>
      <c r="EDA106" s="381"/>
      <c r="EDI106" s="392"/>
      <c r="EDJ106" s="381"/>
      <c r="EDR106" s="392"/>
      <c r="EDS106" s="381"/>
      <c r="EEA106" s="392"/>
      <c r="EEB106" s="381"/>
      <c r="EEJ106" s="392"/>
      <c r="EEK106" s="381"/>
      <c r="EES106" s="392"/>
      <c r="EET106" s="381"/>
      <c r="EFB106" s="392"/>
      <c r="EFC106" s="381"/>
      <c r="EFK106" s="392"/>
      <c r="EFL106" s="381"/>
      <c r="EFT106" s="392"/>
      <c r="EFU106" s="381"/>
      <c r="EGC106" s="392"/>
      <c r="EGD106" s="381"/>
      <c r="EGL106" s="392"/>
      <c r="EGM106" s="381"/>
      <c r="EGU106" s="392"/>
      <c r="EGV106" s="381"/>
      <c r="EHD106" s="392"/>
      <c r="EHE106" s="381"/>
      <c r="EHM106" s="392"/>
      <c r="EHN106" s="381"/>
      <c r="EHV106" s="392"/>
      <c r="EHW106" s="381"/>
      <c r="EIE106" s="392"/>
      <c r="EIF106" s="381"/>
      <c r="EIN106" s="392"/>
      <c r="EIO106" s="381"/>
      <c r="EIW106" s="392"/>
      <c r="EIX106" s="381"/>
      <c r="EJF106" s="392"/>
      <c r="EJG106" s="381"/>
      <c r="EJO106" s="392"/>
      <c r="EJP106" s="381"/>
      <c r="EJX106" s="392"/>
      <c r="EJY106" s="381"/>
      <c r="EKG106" s="392"/>
      <c r="EKH106" s="381"/>
      <c r="EKP106" s="392"/>
      <c r="EKQ106" s="381"/>
      <c r="EKY106" s="392"/>
      <c r="EKZ106" s="381"/>
      <c r="ELH106" s="392"/>
      <c r="ELI106" s="381"/>
      <c r="ELQ106" s="392"/>
      <c r="ELR106" s="381"/>
      <c r="ELZ106" s="392"/>
      <c r="EMA106" s="381"/>
      <c r="EMI106" s="392"/>
      <c r="EMJ106" s="381"/>
      <c r="EMR106" s="392"/>
      <c r="EMS106" s="381"/>
      <c r="ENA106" s="392"/>
      <c r="ENB106" s="381"/>
      <c r="ENJ106" s="392"/>
      <c r="ENK106" s="381"/>
      <c r="ENS106" s="392"/>
      <c r="ENT106" s="381"/>
      <c r="EOB106" s="392"/>
      <c r="EOC106" s="381"/>
      <c r="EOK106" s="392"/>
      <c r="EOL106" s="381"/>
      <c r="EOT106" s="392"/>
      <c r="EOU106" s="381"/>
      <c r="EPC106" s="392"/>
      <c r="EPD106" s="381"/>
      <c r="EPL106" s="392"/>
      <c r="EPM106" s="381"/>
      <c r="EPU106" s="392"/>
      <c r="EPV106" s="381"/>
      <c r="EQD106" s="392"/>
      <c r="EQE106" s="381"/>
      <c r="EQM106" s="392"/>
      <c r="EQN106" s="381"/>
      <c r="EQV106" s="392"/>
      <c r="EQW106" s="381"/>
      <c r="ERE106" s="392"/>
      <c r="ERF106" s="381"/>
      <c r="ERN106" s="392"/>
      <c r="ERO106" s="381"/>
      <c r="ERW106" s="392"/>
      <c r="ERX106" s="381"/>
      <c r="ESF106" s="392"/>
      <c r="ESG106" s="381"/>
      <c r="ESO106" s="392"/>
      <c r="ESP106" s="381"/>
      <c r="ESX106" s="392"/>
      <c r="ESY106" s="381"/>
      <c r="ETG106" s="392"/>
      <c r="ETH106" s="381"/>
      <c r="ETP106" s="392"/>
      <c r="ETQ106" s="381"/>
      <c r="ETY106" s="392"/>
      <c r="ETZ106" s="381"/>
      <c r="EUH106" s="392"/>
      <c r="EUI106" s="381"/>
      <c r="EUQ106" s="392"/>
      <c r="EUR106" s="381"/>
      <c r="EUZ106" s="392"/>
      <c r="EVA106" s="381"/>
      <c r="EVI106" s="392"/>
      <c r="EVJ106" s="381"/>
      <c r="EVR106" s="392"/>
      <c r="EVS106" s="381"/>
      <c r="EWA106" s="392"/>
      <c r="EWB106" s="381"/>
      <c r="EWJ106" s="392"/>
      <c r="EWK106" s="381"/>
      <c r="EWS106" s="392"/>
      <c r="EWT106" s="381"/>
      <c r="EXB106" s="392"/>
      <c r="EXC106" s="381"/>
      <c r="EXK106" s="392"/>
      <c r="EXL106" s="381"/>
      <c r="EXT106" s="392"/>
      <c r="EXU106" s="381"/>
      <c r="EYC106" s="392"/>
      <c r="EYD106" s="381"/>
      <c r="EYL106" s="392"/>
      <c r="EYM106" s="381"/>
      <c r="EYU106" s="392"/>
      <c r="EYV106" s="381"/>
      <c r="EZD106" s="392"/>
      <c r="EZE106" s="381"/>
      <c r="EZM106" s="392"/>
      <c r="EZN106" s="381"/>
      <c r="EZV106" s="392"/>
      <c r="EZW106" s="381"/>
      <c r="FAE106" s="392"/>
      <c r="FAF106" s="381"/>
      <c r="FAN106" s="392"/>
      <c r="FAO106" s="381"/>
      <c r="FAW106" s="392"/>
      <c r="FAX106" s="381"/>
      <c r="FBF106" s="392"/>
      <c r="FBG106" s="381"/>
      <c r="FBO106" s="392"/>
      <c r="FBP106" s="381"/>
      <c r="FBX106" s="392"/>
      <c r="FBY106" s="381"/>
      <c r="FCG106" s="392"/>
      <c r="FCH106" s="381"/>
      <c r="FCP106" s="392"/>
      <c r="FCQ106" s="381"/>
      <c r="FCY106" s="392"/>
      <c r="FCZ106" s="381"/>
      <c r="FDH106" s="392"/>
      <c r="FDI106" s="381"/>
      <c r="FDQ106" s="392"/>
      <c r="FDR106" s="381"/>
      <c r="FDZ106" s="392"/>
      <c r="FEA106" s="381"/>
      <c r="FEI106" s="392"/>
      <c r="FEJ106" s="381"/>
      <c r="FER106" s="392"/>
      <c r="FES106" s="381"/>
      <c r="FFA106" s="392"/>
      <c r="FFB106" s="381"/>
      <c r="FFJ106" s="392"/>
      <c r="FFK106" s="381"/>
      <c r="FFS106" s="392"/>
      <c r="FFT106" s="381"/>
      <c r="FGB106" s="392"/>
      <c r="FGC106" s="381"/>
      <c r="FGK106" s="392"/>
      <c r="FGL106" s="381"/>
      <c r="FGT106" s="392"/>
      <c r="FGU106" s="381"/>
      <c r="FHC106" s="392"/>
      <c r="FHD106" s="381"/>
      <c r="FHL106" s="392"/>
      <c r="FHM106" s="381"/>
      <c r="FHU106" s="392"/>
      <c r="FHV106" s="381"/>
      <c r="FID106" s="392"/>
      <c r="FIE106" s="381"/>
      <c r="FIM106" s="392"/>
      <c r="FIN106" s="381"/>
      <c r="FIV106" s="392"/>
      <c r="FIW106" s="381"/>
      <c r="FJE106" s="392"/>
      <c r="FJF106" s="381"/>
      <c r="FJN106" s="392"/>
      <c r="FJO106" s="381"/>
      <c r="FJW106" s="392"/>
      <c r="FJX106" s="381"/>
      <c r="FKF106" s="392"/>
      <c r="FKG106" s="381"/>
      <c r="FKO106" s="392"/>
      <c r="FKP106" s="381"/>
      <c r="FKX106" s="392"/>
      <c r="FKY106" s="381"/>
      <c r="FLG106" s="392"/>
      <c r="FLH106" s="381"/>
      <c r="FLP106" s="392"/>
      <c r="FLQ106" s="381"/>
      <c r="FLY106" s="392"/>
      <c r="FLZ106" s="381"/>
      <c r="FMH106" s="392"/>
      <c r="FMI106" s="381"/>
      <c r="FMQ106" s="392"/>
      <c r="FMR106" s="381"/>
      <c r="FMZ106" s="392"/>
      <c r="FNA106" s="381"/>
      <c r="FNI106" s="392"/>
      <c r="FNJ106" s="381"/>
      <c r="FNR106" s="392"/>
      <c r="FNS106" s="381"/>
      <c r="FOA106" s="392"/>
      <c r="FOB106" s="381"/>
      <c r="FOJ106" s="392"/>
      <c r="FOK106" s="381"/>
      <c r="FOS106" s="392"/>
      <c r="FOT106" s="381"/>
      <c r="FPB106" s="392"/>
      <c r="FPC106" s="381"/>
      <c r="FPK106" s="392"/>
      <c r="FPL106" s="381"/>
      <c r="FPT106" s="392"/>
      <c r="FPU106" s="381"/>
      <c r="FQC106" s="392"/>
      <c r="FQD106" s="381"/>
      <c r="FQL106" s="392"/>
      <c r="FQM106" s="381"/>
      <c r="FQU106" s="392"/>
      <c r="FQV106" s="381"/>
      <c r="FRD106" s="392"/>
      <c r="FRE106" s="381"/>
      <c r="FRM106" s="392"/>
      <c r="FRN106" s="381"/>
      <c r="FRV106" s="392"/>
      <c r="FRW106" s="381"/>
      <c r="FSE106" s="392"/>
      <c r="FSF106" s="381"/>
      <c r="FSN106" s="392"/>
      <c r="FSO106" s="381"/>
      <c r="FSW106" s="392"/>
      <c r="FSX106" s="381"/>
      <c r="FTF106" s="392"/>
      <c r="FTG106" s="381"/>
      <c r="FTO106" s="392"/>
      <c r="FTP106" s="381"/>
      <c r="FTX106" s="392"/>
      <c r="FTY106" s="381"/>
      <c r="FUG106" s="392"/>
      <c r="FUH106" s="381"/>
      <c r="FUP106" s="392"/>
      <c r="FUQ106" s="381"/>
      <c r="FUY106" s="392"/>
      <c r="FUZ106" s="381"/>
      <c r="FVH106" s="392"/>
      <c r="FVI106" s="381"/>
      <c r="FVQ106" s="392"/>
      <c r="FVR106" s="381"/>
      <c r="FVZ106" s="392"/>
      <c r="FWA106" s="381"/>
      <c r="FWI106" s="392"/>
      <c r="FWJ106" s="381"/>
      <c r="FWR106" s="392"/>
      <c r="FWS106" s="381"/>
      <c r="FXA106" s="392"/>
      <c r="FXB106" s="381"/>
      <c r="FXJ106" s="392"/>
      <c r="FXK106" s="381"/>
      <c r="FXS106" s="392"/>
      <c r="FXT106" s="381"/>
      <c r="FYB106" s="392"/>
      <c r="FYC106" s="381"/>
      <c r="FYK106" s="392"/>
      <c r="FYL106" s="381"/>
      <c r="FYT106" s="392"/>
      <c r="FYU106" s="381"/>
      <c r="FZC106" s="392"/>
      <c r="FZD106" s="381"/>
      <c r="FZL106" s="392"/>
      <c r="FZM106" s="381"/>
      <c r="FZU106" s="392"/>
      <c r="FZV106" s="381"/>
      <c r="GAD106" s="392"/>
      <c r="GAE106" s="381"/>
      <c r="GAM106" s="392"/>
      <c r="GAN106" s="381"/>
      <c r="GAV106" s="392"/>
      <c r="GAW106" s="381"/>
      <c r="GBE106" s="392"/>
      <c r="GBF106" s="381"/>
      <c r="GBN106" s="392"/>
      <c r="GBO106" s="381"/>
      <c r="GBW106" s="392"/>
      <c r="GBX106" s="381"/>
      <c r="GCF106" s="392"/>
      <c r="GCG106" s="381"/>
      <c r="GCO106" s="392"/>
      <c r="GCP106" s="381"/>
      <c r="GCX106" s="392"/>
      <c r="GCY106" s="381"/>
      <c r="GDG106" s="392"/>
      <c r="GDH106" s="381"/>
      <c r="GDP106" s="392"/>
      <c r="GDQ106" s="381"/>
      <c r="GDY106" s="392"/>
      <c r="GDZ106" s="381"/>
      <c r="GEH106" s="392"/>
      <c r="GEI106" s="381"/>
      <c r="GEQ106" s="392"/>
      <c r="GER106" s="381"/>
      <c r="GEZ106" s="392"/>
      <c r="GFA106" s="381"/>
      <c r="GFI106" s="392"/>
      <c r="GFJ106" s="381"/>
      <c r="GFR106" s="392"/>
      <c r="GFS106" s="381"/>
      <c r="GGA106" s="392"/>
      <c r="GGB106" s="381"/>
      <c r="GGJ106" s="392"/>
      <c r="GGK106" s="381"/>
      <c r="GGS106" s="392"/>
      <c r="GGT106" s="381"/>
      <c r="GHB106" s="392"/>
      <c r="GHC106" s="381"/>
      <c r="GHK106" s="392"/>
      <c r="GHL106" s="381"/>
      <c r="GHT106" s="392"/>
      <c r="GHU106" s="381"/>
      <c r="GIC106" s="392"/>
      <c r="GID106" s="381"/>
      <c r="GIL106" s="392"/>
      <c r="GIM106" s="381"/>
      <c r="GIU106" s="392"/>
      <c r="GIV106" s="381"/>
      <c r="GJD106" s="392"/>
      <c r="GJE106" s="381"/>
      <c r="GJM106" s="392"/>
      <c r="GJN106" s="381"/>
      <c r="GJV106" s="392"/>
      <c r="GJW106" s="381"/>
      <c r="GKE106" s="392"/>
      <c r="GKF106" s="381"/>
      <c r="GKN106" s="392"/>
      <c r="GKO106" s="381"/>
      <c r="GKW106" s="392"/>
      <c r="GKX106" s="381"/>
      <c r="GLF106" s="392"/>
      <c r="GLG106" s="381"/>
      <c r="GLO106" s="392"/>
      <c r="GLP106" s="381"/>
      <c r="GLX106" s="392"/>
      <c r="GLY106" s="381"/>
      <c r="GMG106" s="392"/>
      <c r="GMH106" s="381"/>
      <c r="GMP106" s="392"/>
      <c r="GMQ106" s="381"/>
      <c r="GMY106" s="392"/>
      <c r="GMZ106" s="381"/>
      <c r="GNH106" s="392"/>
      <c r="GNI106" s="381"/>
      <c r="GNQ106" s="392"/>
      <c r="GNR106" s="381"/>
      <c r="GNZ106" s="392"/>
      <c r="GOA106" s="381"/>
      <c r="GOI106" s="392"/>
      <c r="GOJ106" s="381"/>
      <c r="GOR106" s="392"/>
      <c r="GOS106" s="381"/>
      <c r="GPA106" s="392"/>
      <c r="GPB106" s="381"/>
      <c r="GPJ106" s="392"/>
      <c r="GPK106" s="381"/>
      <c r="GPS106" s="392"/>
      <c r="GPT106" s="381"/>
      <c r="GQB106" s="392"/>
      <c r="GQC106" s="381"/>
      <c r="GQK106" s="392"/>
      <c r="GQL106" s="381"/>
      <c r="GQT106" s="392"/>
      <c r="GQU106" s="381"/>
      <c r="GRC106" s="392"/>
      <c r="GRD106" s="381"/>
      <c r="GRL106" s="392"/>
      <c r="GRM106" s="381"/>
      <c r="GRU106" s="392"/>
      <c r="GRV106" s="381"/>
      <c r="GSD106" s="392"/>
      <c r="GSE106" s="381"/>
      <c r="GSM106" s="392"/>
      <c r="GSN106" s="381"/>
      <c r="GSV106" s="392"/>
      <c r="GSW106" s="381"/>
      <c r="GTE106" s="392"/>
      <c r="GTF106" s="381"/>
      <c r="GTN106" s="392"/>
      <c r="GTO106" s="381"/>
      <c r="GTW106" s="392"/>
      <c r="GTX106" s="381"/>
      <c r="GUF106" s="392"/>
      <c r="GUG106" s="381"/>
      <c r="GUO106" s="392"/>
      <c r="GUP106" s="381"/>
      <c r="GUX106" s="392"/>
      <c r="GUY106" s="381"/>
      <c r="GVG106" s="392"/>
      <c r="GVH106" s="381"/>
      <c r="GVP106" s="392"/>
      <c r="GVQ106" s="381"/>
      <c r="GVY106" s="392"/>
      <c r="GVZ106" s="381"/>
      <c r="GWH106" s="392"/>
      <c r="GWI106" s="381"/>
      <c r="GWQ106" s="392"/>
      <c r="GWR106" s="381"/>
      <c r="GWZ106" s="392"/>
      <c r="GXA106" s="381"/>
      <c r="GXI106" s="392"/>
      <c r="GXJ106" s="381"/>
      <c r="GXR106" s="392"/>
      <c r="GXS106" s="381"/>
      <c r="GYA106" s="392"/>
      <c r="GYB106" s="381"/>
      <c r="GYJ106" s="392"/>
      <c r="GYK106" s="381"/>
      <c r="GYS106" s="392"/>
      <c r="GYT106" s="381"/>
      <c r="GZB106" s="392"/>
      <c r="GZC106" s="381"/>
      <c r="GZK106" s="392"/>
      <c r="GZL106" s="381"/>
      <c r="GZT106" s="392"/>
      <c r="GZU106" s="381"/>
      <c r="HAC106" s="392"/>
      <c r="HAD106" s="381"/>
      <c r="HAL106" s="392"/>
      <c r="HAM106" s="381"/>
      <c r="HAU106" s="392"/>
      <c r="HAV106" s="381"/>
      <c r="HBD106" s="392"/>
      <c r="HBE106" s="381"/>
      <c r="HBM106" s="392"/>
      <c r="HBN106" s="381"/>
      <c r="HBV106" s="392"/>
      <c r="HBW106" s="381"/>
      <c r="HCE106" s="392"/>
      <c r="HCF106" s="381"/>
      <c r="HCN106" s="392"/>
      <c r="HCO106" s="381"/>
      <c r="HCW106" s="392"/>
      <c r="HCX106" s="381"/>
      <c r="HDF106" s="392"/>
      <c r="HDG106" s="381"/>
      <c r="HDO106" s="392"/>
      <c r="HDP106" s="381"/>
      <c r="HDX106" s="392"/>
      <c r="HDY106" s="381"/>
      <c r="HEG106" s="392"/>
      <c r="HEH106" s="381"/>
      <c r="HEP106" s="392"/>
      <c r="HEQ106" s="381"/>
      <c r="HEY106" s="392"/>
      <c r="HEZ106" s="381"/>
      <c r="HFH106" s="392"/>
      <c r="HFI106" s="381"/>
      <c r="HFQ106" s="392"/>
      <c r="HFR106" s="381"/>
      <c r="HFZ106" s="392"/>
      <c r="HGA106" s="381"/>
      <c r="HGI106" s="392"/>
      <c r="HGJ106" s="381"/>
      <c r="HGR106" s="392"/>
      <c r="HGS106" s="381"/>
      <c r="HHA106" s="392"/>
      <c r="HHB106" s="381"/>
      <c r="HHJ106" s="392"/>
      <c r="HHK106" s="381"/>
      <c r="HHS106" s="392"/>
      <c r="HHT106" s="381"/>
      <c r="HIB106" s="392"/>
      <c r="HIC106" s="381"/>
      <c r="HIK106" s="392"/>
      <c r="HIL106" s="381"/>
      <c r="HIT106" s="392"/>
      <c r="HIU106" s="381"/>
      <c r="HJC106" s="392"/>
      <c r="HJD106" s="381"/>
      <c r="HJL106" s="392"/>
      <c r="HJM106" s="381"/>
      <c r="HJU106" s="392"/>
      <c r="HJV106" s="381"/>
      <c r="HKD106" s="392"/>
      <c r="HKE106" s="381"/>
      <c r="HKM106" s="392"/>
      <c r="HKN106" s="381"/>
      <c r="HKV106" s="392"/>
      <c r="HKW106" s="381"/>
      <c r="HLE106" s="392"/>
      <c r="HLF106" s="381"/>
      <c r="HLN106" s="392"/>
      <c r="HLO106" s="381"/>
      <c r="HLW106" s="392"/>
      <c r="HLX106" s="381"/>
      <c r="HMF106" s="392"/>
      <c r="HMG106" s="381"/>
      <c r="HMO106" s="392"/>
      <c r="HMP106" s="381"/>
      <c r="HMX106" s="392"/>
      <c r="HMY106" s="381"/>
      <c r="HNG106" s="392"/>
      <c r="HNH106" s="381"/>
      <c r="HNP106" s="392"/>
      <c r="HNQ106" s="381"/>
      <c r="HNY106" s="392"/>
      <c r="HNZ106" s="381"/>
      <c r="HOH106" s="392"/>
      <c r="HOI106" s="381"/>
      <c r="HOQ106" s="392"/>
      <c r="HOR106" s="381"/>
      <c r="HOZ106" s="392"/>
      <c r="HPA106" s="381"/>
      <c r="HPI106" s="392"/>
      <c r="HPJ106" s="381"/>
      <c r="HPR106" s="392"/>
      <c r="HPS106" s="381"/>
      <c r="HQA106" s="392"/>
      <c r="HQB106" s="381"/>
      <c r="HQJ106" s="392"/>
      <c r="HQK106" s="381"/>
      <c r="HQS106" s="392"/>
      <c r="HQT106" s="381"/>
      <c r="HRB106" s="392"/>
      <c r="HRC106" s="381"/>
      <c r="HRK106" s="392"/>
      <c r="HRL106" s="381"/>
      <c r="HRT106" s="392"/>
      <c r="HRU106" s="381"/>
      <c r="HSC106" s="392"/>
      <c r="HSD106" s="381"/>
      <c r="HSL106" s="392"/>
      <c r="HSM106" s="381"/>
      <c r="HSU106" s="392"/>
      <c r="HSV106" s="381"/>
      <c r="HTD106" s="392"/>
      <c r="HTE106" s="381"/>
      <c r="HTM106" s="392"/>
      <c r="HTN106" s="381"/>
      <c r="HTV106" s="392"/>
      <c r="HTW106" s="381"/>
      <c r="HUE106" s="392"/>
      <c r="HUF106" s="381"/>
      <c r="HUN106" s="392"/>
      <c r="HUO106" s="381"/>
      <c r="HUW106" s="392"/>
      <c r="HUX106" s="381"/>
      <c r="HVF106" s="392"/>
      <c r="HVG106" s="381"/>
      <c r="HVO106" s="392"/>
      <c r="HVP106" s="381"/>
      <c r="HVX106" s="392"/>
      <c r="HVY106" s="381"/>
      <c r="HWG106" s="392"/>
      <c r="HWH106" s="381"/>
      <c r="HWP106" s="392"/>
      <c r="HWQ106" s="381"/>
      <c r="HWY106" s="392"/>
      <c r="HWZ106" s="381"/>
      <c r="HXH106" s="392"/>
      <c r="HXI106" s="381"/>
      <c r="HXQ106" s="392"/>
      <c r="HXR106" s="381"/>
      <c r="HXZ106" s="392"/>
      <c r="HYA106" s="381"/>
      <c r="HYI106" s="392"/>
      <c r="HYJ106" s="381"/>
      <c r="HYR106" s="392"/>
      <c r="HYS106" s="381"/>
      <c r="HZA106" s="392"/>
      <c r="HZB106" s="381"/>
      <c r="HZJ106" s="392"/>
      <c r="HZK106" s="381"/>
      <c r="HZS106" s="392"/>
      <c r="HZT106" s="381"/>
      <c r="IAB106" s="392"/>
      <c r="IAC106" s="381"/>
      <c r="IAK106" s="392"/>
      <c r="IAL106" s="381"/>
      <c r="IAT106" s="392"/>
      <c r="IAU106" s="381"/>
      <c r="IBC106" s="392"/>
      <c r="IBD106" s="381"/>
      <c r="IBL106" s="392"/>
      <c r="IBM106" s="381"/>
      <c r="IBU106" s="392"/>
      <c r="IBV106" s="381"/>
      <c r="ICD106" s="392"/>
      <c r="ICE106" s="381"/>
      <c r="ICM106" s="392"/>
      <c r="ICN106" s="381"/>
      <c r="ICV106" s="392"/>
      <c r="ICW106" s="381"/>
      <c r="IDE106" s="392"/>
      <c r="IDF106" s="381"/>
      <c r="IDN106" s="392"/>
      <c r="IDO106" s="381"/>
      <c r="IDW106" s="392"/>
      <c r="IDX106" s="381"/>
      <c r="IEF106" s="392"/>
      <c r="IEG106" s="381"/>
      <c r="IEO106" s="392"/>
      <c r="IEP106" s="381"/>
      <c r="IEX106" s="392"/>
      <c r="IEY106" s="381"/>
      <c r="IFG106" s="392"/>
      <c r="IFH106" s="381"/>
      <c r="IFP106" s="392"/>
      <c r="IFQ106" s="381"/>
      <c r="IFY106" s="392"/>
      <c r="IFZ106" s="381"/>
      <c r="IGH106" s="392"/>
      <c r="IGI106" s="381"/>
      <c r="IGQ106" s="392"/>
      <c r="IGR106" s="381"/>
      <c r="IGZ106" s="392"/>
      <c r="IHA106" s="381"/>
      <c r="IHI106" s="392"/>
      <c r="IHJ106" s="381"/>
      <c r="IHR106" s="392"/>
      <c r="IHS106" s="381"/>
      <c r="IIA106" s="392"/>
      <c r="IIB106" s="381"/>
      <c r="IIJ106" s="392"/>
      <c r="IIK106" s="381"/>
      <c r="IIS106" s="392"/>
      <c r="IIT106" s="381"/>
      <c r="IJB106" s="392"/>
      <c r="IJC106" s="381"/>
      <c r="IJK106" s="392"/>
      <c r="IJL106" s="381"/>
      <c r="IJT106" s="392"/>
      <c r="IJU106" s="381"/>
      <c r="IKC106" s="392"/>
      <c r="IKD106" s="381"/>
      <c r="IKL106" s="392"/>
      <c r="IKM106" s="381"/>
      <c r="IKU106" s="392"/>
      <c r="IKV106" s="381"/>
      <c r="ILD106" s="392"/>
      <c r="ILE106" s="381"/>
      <c r="ILM106" s="392"/>
      <c r="ILN106" s="381"/>
      <c r="ILV106" s="392"/>
      <c r="ILW106" s="381"/>
      <c r="IME106" s="392"/>
      <c r="IMF106" s="381"/>
      <c r="IMN106" s="392"/>
      <c r="IMO106" s="381"/>
      <c r="IMW106" s="392"/>
      <c r="IMX106" s="381"/>
      <c r="INF106" s="392"/>
      <c r="ING106" s="381"/>
      <c r="INO106" s="392"/>
      <c r="INP106" s="381"/>
      <c r="INX106" s="392"/>
      <c r="INY106" s="381"/>
      <c r="IOG106" s="392"/>
      <c r="IOH106" s="381"/>
      <c r="IOP106" s="392"/>
      <c r="IOQ106" s="381"/>
      <c r="IOY106" s="392"/>
      <c r="IOZ106" s="381"/>
      <c r="IPH106" s="392"/>
      <c r="IPI106" s="381"/>
      <c r="IPQ106" s="392"/>
      <c r="IPR106" s="381"/>
      <c r="IPZ106" s="392"/>
      <c r="IQA106" s="381"/>
      <c r="IQI106" s="392"/>
      <c r="IQJ106" s="381"/>
      <c r="IQR106" s="392"/>
      <c r="IQS106" s="381"/>
      <c r="IRA106" s="392"/>
      <c r="IRB106" s="381"/>
      <c r="IRJ106" s="392"/>
      <c r="IRK106" s="381"/>
      <c r="IRS106" s="392"/>
      <c r="IRT106" s="381"/>
      <c r="ISB106" s="392"/>
      <c r="ISC106" s="381"/>
      <c r="ISK106" s="392"/>
      <c r="ISL106" s="381"/>
      <c r="IST106" s="392"/>
      <c r="ISU106" s="381"/>
      <c r="ITC106" s="392"/>
      <c r="ITD106" s="381"/>
      <c r="ITL106" s="392"/>
      <c r="ITM106" s="381"/>
      <c r="ITU106" s="392"/>
      <c r="ITV106" s="381"/>
      <c r="IUD106" s="392"/>
      <c r="IUE106" s="381"/>
      <c r="IUM106" s="392"/>
      <c r="IUN106" s="381"/>
      <c r="IUV106" s="392"/>
      <c r="IUW106" s="381"/>
      <c r="IVE106" s="392"/>
      <c r="IVF106" s="381"/>
      <c r="IVN106" s="392"/>
      <c r="IVO106" s="381"/>
      <c r="IVW106" s="392"/>
      <c r="IVX106" s="381"/>
      <c r="IWF106" s="392"/>
      <c r="IWG106" s="381"/>
      <c r="IWO106" s="392"/>
      <c r="IWP106" s="381"/>
      <c r="IWX106" s="392"/>
      <c r="IWY106" s="381"/>
      <c r="IXG106" s="392"/>
      <c r="IXH106" s="381"/>
      <c r="IXP106" s="392"/>
      <c r="IXQ106" s="381"/>
      <c r="IXY106" s="392"/>
      <c r="IXZ106" s="381"/>
      <c r="IYH106" s="392"/>
      <c r="IYI106" s="381"/>
      <c r="IYQ106" s="392"/>
      <c r="IYR106" s="381"/>
      <c r="IYZ106" s="392"/>
      <c r="IZA106" s="381"/>
      <c r="IZI106" s="392"/>
      <c r="IZJ106" s="381"/>
      <c r="IZR106" s="392"/>
      <c r="IZS106" s="381"/>
      <c r="JAA106" s="392"/>
      <c r="JAB106" s="381"/>
      <c r="JAJ106" s="392"/>
      <c r="JAK106" s="381"/>
      <c r="JAS106" s="392"/>
      <c r="JAT106" s="381"/>
      <c r="JBB106" s="392"/>
      <c r="JBC106" s="381"/>
      <c r="JBK106" s="392"/>
      <c r="JBL106" s="381"/>
      <c r="JBT106" s="392"/>
      <c r="JBU106" s="381"/>
      <c r="JCC106" s="392"/>
      <c r="JCD106" s="381"/>
      <c r="JCL106" s="392"/>
      <c r="JCM106" s="381"/>
      <c r="JCU106" s="392"/>
      <c r="JCV106" s="381"/>
      <c r="JDD106" s="392"/>
      <c r="JDE106" s="381"/>
      <c r="JDM106" s="392"/>
      <c r="JDN106" s="381"/>
      <c r="JDV106" s="392"/>
      <c r="JDW106" s="381"/>
      <c r="JEE106" s="392"/>
      <c r="JEF106" s="381"/>
      <c r="JEN106" s="392"/>
      <c r="JEO106" s="381"/>
      <c r="JEW106" s="392"/>
      <c r="JEX106" s="381"/>
      <c r="JFF106" s="392"/>
      <c r="JFG106" s="381"/>
      <c r="JFO106" s="392"/>
      <c r="JFP106" s="381"/>
      <c r="JFX106" s="392"/>
      <c r="JFY106" s="381"/>
      <c r="JGG106" s="392"/>
      <c r="JGH106" s="381"/>
      <c r="JGP106" s="392"/>
      <c r="JGQ106" s="381"/>
      <c r="JGY106" s="392"/>
      <c r="JGZ106" s="381"/>
      <c r="JHH106" s="392"/>
      <c r="JHI106" s="381"/>
      <c r="JHQ106" s="392"/>
      <c r="JHR106" s="381"/>
      <c r="JHZ106" s="392"/>
      <c r="JIA106" s="381"/>
      <c r="JII106" s="392"/>
      <c r="JIJ106" s="381"/>
      <c r="JIR106" s="392"/>
      <c r="JIS106" s="381"/>
      <c r="JJA106" s="392"/>
      <c r="JJB106" s="381"/>
      <c r="JJJ106" s="392"/>
      <c r="JJK106" s="381"/>
      <c r="JJS106" s="392"/>
      <c r="JJT106" s="381"/>
      <c r="JKB106" s="392"/>
      <c r="JKC106" s="381"/>
      <c r="JKK106" s="392"/>
      <c r="JKL106" s="381"/>
      <c r="JKT106" s="392"/>
      <c r="JKU106" s="381"/>
      <c r="JLC106" s="392"/>
      <c r="JLD106" s="381"/>
      <c r="JLL106" s="392"/>
      <c r="JLM106" s="381"/>
      <c r="JLU106" s="392"/>
      <c r="JLV106" s="381"/>
      <c r="JMD106" s="392"/>
      <c r="JME106" s="381"/>
      <c r="JMM106" s="392"/>
      <c r="JMN106" s="381"/>
      <c r="JMV106" s="392"/>
      <c r="JMW106" s="381"/>
      <c r="JNE106" s="392"/>
      <c r="JNF106" s="381"/>
      <c r="JNN106" s="392"/>
      <c r="JNO106" s="381"/>
      <c r="JNW106" s="392"/>
      <c r="JNX106" s="381"/>
      <c r="JOF106" s="392"/>
      <c r="JOG106" s="381"/>
      <c r="JOO106" s="392"/>
      <c r="JOP106" s="381"/>
      <c r="JOX106" s="392"/>
      <c r="JOY106" s="381"/>
      <c r="JPG106" s="392"/>
      <c r="JPH106" s="381"/>
      <c r="JPP106" s="392"/>
      <c r="JPQ106" s="381"/>
      <c r="JPY106" s="392"/>
      <c r="JPZ106" s="381"/>
      <c r="JQH106" s="392"/>
      <c r="JQI106" s="381"/>
      <c r="JQQ106" s="392"/>
      <c r="JQR106" s="381"/>
      <c r="JQZ106" s="392"/>
      <c r="JRA106" s="381"/>
      <c r="JRI106" s="392"/>
      <c r="JRJ106" s="381"/>
      <c r="JRR106" s="392"/>
      <c r="JRS106" s="381"/>
      <c r="JSA106" s="392"/>
      <c r="JSB106" s="381"/>
      <c r="JSJ106" s="392"/>
      <c r="JSK106" s="381"/>
      <c r="JSS106" s="392"/>
      <c r="JST106" s="381"/>
      <c r="JTB106" s="392"/>
      <c r="JTC106" s="381"/>
      <c r="JTK106" s="392"/>
      <c r="JTL106" s="381"/>
      <c r="JTT106" s="392"/>
      <c r="JTU106" s="381"/>
      <c r="JUC106" s="392"/>
      <c r="JUD106" s="381"/>
      <c r="JUL106" s="392"/>
      <c r="JUM106" s="381"/>
      <c r="JUU106" s="392"/>
      <c r="JUV106" s="381"/>
      <c r="JVD106" s="392"/>
      <c r="JVE106" s="381"/>
      <c r="JVM106" s="392"/>
      <c r="JVN106" s="381"/>
      <c r="JVV106" s="392"/>
      <c r="JVW106" s="381"/>
      <c r="JWE106" s="392"/>
      <c r="JWF106" s="381"/>
      <c r="JWN106" s="392"/>
      <c r="JWO106" s="381"/>
      <c r="JWW106" s="392"/>
      <c r="JWX106" s="381"/>
      <c r="JXF106" s="392"/>
      <c r="JXG106" s="381"/>
      <c r="JXO106" s="392"/>
      <c r="JXP106" s="381"/>
      <c r="JXX106" s="392"/>
      <c r="JXY106" s="381"/>
      <c r="JYG106" s="392"/>
      <c r="JYH106" s="381"/>
      <c r="JYP106" s="392"/>
      <c r="JYQ106" s="381"/>
      <c r="JYY106" s="392"/>
      <c r="JYZ106" s="381"/>
      <c r="JZH106" s="392"/>
      <c r="JZI106" s="381"/>
      <c r="JZQ106" s="392"/>
      <c r="JZR106" s="381"/>
      <c r="JZZ106" s="392"/>
      <c r="KAA106" s="381"/>
      <c r="KAI106" s="392"/>
      <c r="KAJ106" s="381"/>
      <c r="KAR106" s="392"/>
      <c r="KAS106" s="381"/>
      <c r="KBA106" s="392"/>
      <c r="KBB106" s="381"/>
      <c r="KBJ106" s="392"/>
      <c r="KBK106" s="381"/>
      <c r="KBS106" s="392"/>
      <c r="KBT106" s="381"/>
      <c r="KCB106" s="392"/>
      <c r="KCC106" s="381"/>
      <c r="KCK106" s="392"/>
      <c r="KCL106" s="381"/>
      <c r="KCT106" s="392"/>
      <c r="KCU106" s="381"/>
      <c r="KDC106" s="392"/>
      <c r="KDD106" s="381"/>
      <c r="KDL106" s="392"/>
      <c r="KDM106" s="381"/>
      <c r="KDU106" s="392"/>
      <c r="KDV106" s="381"/>
      <c r="KED106" s="392"/>
      <c r="KEE106" s="381"/>
      <c r="KEM106" s="392"/>
      <c r="KEN106" s="381"/>
      <c r="KEV106" s="392"/>
      <c r="KEW106" s="381"/>
      <c r="KFE106" s="392"/>
      <c r="KFF106" s="381"/>
      <c r="KFN106" s="392"/>
      <c r="KFO106" s="381"/>
      <c r="KFW106" s="392"/>
      <c r="KFX106" s="381"/>
      <c r="KGF106" s="392"/>
      <c r="KGG106" s="381"/>
      <c r="KGO106" s="392"/>
      <c r="KGP106" s="381"/>
      <c r="KGX106" s="392"/>
      <c r="KGY106" s="381"/>
      <c r="KHG106" s="392"/>
      <c r="KHH106" s="381"/>
      <c r="KHP106" s="392"/>
      <c r="KHQ106" s="381"/>
      <c r="KHY106" s="392"/>
      <c r="KHZ106" s="381"/>
      <c r="KIH106" s="392"/>
      <c r="KII106" s="381"/>
      <c r="KIQ106" s="392"/>
      <c r="KIR106" s="381"/>
      <c r="KIZ106" s="392"/>
      <c r="KJA106" s="381"/>
      <c r="KJI106" s="392"/>
      <c r="KJJ106" s="381"/>
      <c r="KJR106" s="392"/>
      <c r="KJS106" s="381"/>
      <c r="KKA106" s="392"/>
      <c r="KKB106" s="381"/>
      <c r="KKJ106" s="392"/>
      <c r="KKK106" s="381"/>
      <c r="KKS106" s="392"/>
      <c r="KKT106" s="381"/>
      <c r="KLB106" s="392"/>
      <c r="KLC106" s="381"/>
      <c r="KLK106" s="392"/>
      <c r="KLL106" s="381"/>
      <c r="KLT106" s="392"/>
      <c r="KLU106" s="381"/>
      <c r="KMC106" s="392"/>
      <c r="KMD106" s="381"/>
      <c r="KML106" s="392"/>
      <c r="KMM106" s="381"/>
      <c r="KMU106" s="392"/>
      <c r="KMV106" s="381"/>
      <c r="KND106" s="392"/>
      <c r="KNE106" s="381"/>
      <c r="KNM106" s="392"/>
      <c r="KNN106" s="381"/>
      <c r="KNV106" s="392"/>
      <c r="KNW106" s="381"/>
      <c r="KOE106" s="392"/>
      <c r="KOF106" s="381"/>
      <c r="KON106" s="392"/>
      <c r="KOO106" s="381"/>
      <c r="KOW106" s="392"/>
      <c r="KOX106" s="381"/>
      <c r="KPF106" s="392"/>
      <c r="KPG106" s="381"/>
      <c r="KPO106" s="392"/>
      <c r="KPP106" s="381"/>
      <c r="KPX106" s="392"/>
      <c r="KPY106" s="381"/>
      <c r="KQG106" s="392"/>
      <c r="KQH106" s="381"/>
      <c r="KQP106" s="392"/>
      <c r="KQQ106" s="381"/>
      <c r="KQY106" s="392"/>
      <c r="KQZ106" s="381"/>
      <c r="KRH106" s="392"/>
      <c r="KRI106" s="381"/>
      <c r="KRQ106" s="392"/>
      <c r="KRR106" s="381"/>
      <c r="KRZ106" s="392"/>
      <c r="KSA106" s="381"/>
      <c r="KSI106" s="392"/>
      <c r="KSJ106" s="381"/>
      <c r="KSR106" s="392"/>
      <c r="KSS106" s="381"/>
      <c r="KTA106" s="392"/>
      <c r="KTB106" s="381"/>
      <c r="KTJ106" s="392"/>
      <c r="KTK106" s="381"/>
      <c r="KTS106" s="392"/>
      <c r="KTT106" s="381"/>
      <c r="KUB106" s="392"/>
      <c r="KUC106" s="381"/>
      <c r="KUK106" s="392"/>
      <c r="KUL106" s="381"/>
      <c r="KUT106" s="392"/>
      <c r="KUU106" s="381"/>
      <c r="KVC106" s="392"/>
      <c r="KVD106" s="381"/>
      <c r="KVL106" s="392"/>
      <c r="KVM106" s="381"/>
      <c r="KVU106" s="392"/>
      <c r="KVV106" s="381"/>
      <c r="KWD106" s="392"/>
      <c r="KWE106" s="381"/>
      <c r="KWM106" s="392"/>
      <c r="KWN106" s="381"/>
      <c r="KWV106" s="392"/>
      <c r="KWW106" s="381"/>
      <c r="KXE106" s="392"/>
      <c r="KXF106" s="381"/>
      <c r="KXN106" s="392"/>
      <c r="KXO106" s="381"/>
      <c r="KXW106" s="392"/>
      <c r="KXX106" s="381"/>
      <c r="KYF106" s="392"/>
      <c r="KYG106" s="381"/>
      <c r="KYO106" s="392"/>
      <c r="KYP106" s="381"/>
      <c r="KYX106" s="392"/>
      <c r="KYY106" s="381"/>
      <c r="KZG106" s="392"/>
      <c r="KZH106" s="381"/>
      <c r="KZP106" s="392"/>
      <c r="KZQ106" s="381"/>
      <c r="KZY106" s="392"/>
      <c r="KZZ106" s="381"/>
      <c r="LAH106" s="392"/>
      <c r="LAI106" s="381"/>
      <c r="LAQ106" s="392"/>
      <c r="LAR106" s="381"/>
      <c r="LAZ106" s="392"/>
      <c r="LBA106" s="381"/>
      <c r="LBI106" s="392"/>
      <c r="LBJ106" s="381"/>
      <c r="LBR106" s="392"/>
      <c r="LBS106" s="381"/>
      <c r="LCA106" s="392"/>
      <c r="LCB106" s="381"/>
      <c r="LCJ106" s="392"/>
      <c r="LCK106" s="381"/>
      <c r="LCS106" s="392"/>
      <c r="LCT106" s="381"/>
      <c r="LDB106" s="392"/>
      <c r="LDC106" s="381"/>
      <c r="LDK106" s="392"/>
      <c r="LDL106" s="381"/>
      <c r="LDT106" s="392"/>
      <c r="LDU106" s="381"/>
      <c r="LEC106" s="392"/>
      <c r="LED106" s="381"/>
      <c r="LEL106" s="392"/>
      <c r="LEM106" s="381"/>
      <c r="LEU106" s="392"/>
      <c r="LEV106" s="381"/>
      <c r="LFD106" s="392"/>
      <c r="LFE106" s="381"/>
      <c r="LFM106" s="392"/>
      <c r="LFN106" s="381"/>
      <c r="LFV106" s="392"/>
      <c r="LFW106" s="381"/>
      <c r="LGE106" s="392"/>
      <c r="LGF106" s="381"/>
      <c r="LGN106" s="392"/>
      <c r="LGO106" s="381"/>
      <c r="LGW106" s="392"/>
      <c r="LGX106" s="381"/>
      <c r="LHF106" s="392"/>
      <c r="LHG106" s="381"/>
      <c r="LHO106" s="392"/>
      <c r="LHP106" s="381"/>
      <c r="LHX106" s="392"/>
      <c r="LHY106" s="381"/>
      <c r="LIG106" s="392"/>
      <c r="LIH106" s="381"/>
      <c r="LIP106" s="392"/>
      <c r="LIQ106" s="381"/>
      <c r="LIY106" s="392"/>
      <c r="LIZ106" s="381"/>
      <c r="LJH106" s="392"/>
      <c r="LJI106" s="381"/>
      <c r="LJQ106" s="392"/>
      <c r="LJR106" s="381"/>
      <c r="LJZ106" s="392"/>
      <c r="LKA106" s="381"/>
      <c r="LKI106" s="392"/>
      <c r="LKJ106" s="381"/>
      <c r="LKR106" s="392"/>
      <c r="LKS106" s="381"/>
      <c r="LLA106" s="392"/>
      <c r="LLB106" s="381"/>
      <c r="LLJ106" s="392"/>
      <c r="LLK106" s="381"/>
      <c r="LLS106" s="392"/>
      <c r="LLT106" s="381"/>
      <c r="LMB106" s="392"/>
      <c r="LMC106" s="381"/>
      <c r="LMK106" s="392"/>
      <c r="LML106" s="381"/>
      <c r="LMT106" s="392"/>
      <c r="LMU106" s="381"/>
      <c r="LNC106" s="392"/>
      <c r="LND106" s="381"/>
      <c r="LNL106" s="392"/>
      <c r="LNM106" s="381"/>
      <c r="LNU106" s="392"/>
      <c r="LNV106" s="381"/>
      <c r="LOD106" s="392"/>
      <c r="LOE106" s="381"/>
      <c r="LOM106" s="392"/>
      <c r="LON106" s="381"/>
      <c r="LOV106" s="392"/>
      <c r="LOW106" s="381"/>
      <c r="LPE106" s="392"/>
      <c r="LPF106" s="381"/>
      <c r="LPN106" s="392"/>
      <c r="LPO106" s="381"/>
      <c r="LPW106" s="392"/>
      <c r="LPX106" s="381"/>
      <c r="LQF106" s="392"/>
      <c r="LQG106" s="381"/>
      <c r="LQO106" s="392"/>
      <c r="LQP106" s="381"/>
      <c r="LQX106" s="392"/>
      <c r="LQY106" s="381"/>
      <c r="LRG106" s="392"/>
      <c r="LRH106" s="381"/>
      <c r="LRP106" s="392"/>
      <c r="LRQ106" s="381"/>
      <c r="LRY106" s="392"/>
      <c r="LRZ106" s="381"/>
      <c r="LSH106" s="392"/>
      <c r="LSI106" s="381"/>
      <c r="LSQ106" s="392"/>
      <c r="LSR106" s="381"/>
      <c r="LSZ106" s="392"/>
      <c r="LTA106" s="381"/>
      <c r="LTI106" s="392"/>
      <c r="LTJ106" s="381"/>
      <c r="LTR106" s="392"/>
      <c r="LTS106" s="381"/>
      <c r="LUA106" s="392"/>
      <c r="LUB106" s="381"/>
      <c r="LUJ106" s="392"/>
      <c r="LUK106" s="381"/>
      <c r="LUS106" s="392"/>
      <c r="LUT106" s="381"/>
      <c r="LVB106" s="392"/>
      <c r="LVC106" s="381"/>
      <c r="LVK106" s="392"/>
      <c r="LVL106" s="381"/>
      <c r="LVT106" s="392"/>
      <c r="LVU106" s="381"/>
      <c r="LWC106" s="392"/>
      <c r="LWD106" s="381"/>
      <c r="LWL106" s="392"/>
      <c r="LWM106" s="381"/>
      <c r="LWU106" s="392"/>
      <c r="LWV106" s="381"/>
      <c r="LXD106" s="392"/>
      <c r="LXE106" s="381"/>
      <c r="LXM106" s="392"/>
      <c r="LXN106" s="381"/>
      <c r="LXV106" s="392"/>
      <c r="LXW106" s="381"/>
      <c r="LYE106" s="392"/>
      <c r="LYF106" s="381"/>
      <c r="LYN106" s="392"/>
      <c r="LYO106" s="381"/>
      <c r="LYW106" s="392"/>
      <c r="LYX106" s="381"/>
      <c r="LZF106" s="392"/>
      <c r="LZG106" s="381"/>
      <c r="LZO106" s="392"/>
      <c r="LZP106" s="381"/>
      <c r="LZX106" s="392"/>
      <c r="LZY106" s="381"/>
      <c r="MAG106" s="392"/>
      <c r="MAH106" s="381"/>
      <c r="MAP106" s="392"/>
      <c r="MAQ106" s="381"/>
      <c r="MAY106" s="392"/>
      <c r="MAZ106" s="381"/>
      <c r="MBH106" s="392"/>
      <c r="MBI106" s="381"/>
      <c r="MBQ106" s="392"/>
      <c r="MBR106" s="381"/>
      <c r="MBZ106" s="392"/>
      <c r="MCA106" s="381"/>
      <c r="MCI106" s="392"/>
      <c r="MCJ106" s="381"/>
      <c r="MCR106" s="392"/>
      <c r="MCS106" s="381"/>
      <c r="MDA106" s="392"/>
      <c r="MDB106" s="381"/>
      <c r="MDJ106" s="392"/>
      <c r="MDK106" s="381"/>
      <c r="MDS106" s="392"/>
      <c r="MDT106" s="381"/>
      <c r="MEB106" s="392"/>
      <c r="MEC106" s="381"/>
      <c r="MEK106" s="392"/>
      <c r="MEL106" s="381"/>
      <c r="MET106" s="392"/>
      <c r="MEU106" s="381"/>
      <c r="MFC106" s="392"/>
      <c r="MFD106" s="381"/>
      <c r="MFL106" s="392"/>
      <c r="MFM106" s="381"/>
      <c r="MFU106" s="392"/>
      <c r="MFV106" s="381"/>
      <c r="MGD106" s="392"/>
      <c r="MGE106" s="381"/>
      <c r="MGM106" s="392"/>
      <c r="MGN106" s="381"/>
      <c r="MGV106" s="392"/>
      <c r="MGW106" s="381"/>
      <c r="MHE106" s="392"/>
      <c r="MHF106" s="381"/>
      <c r="MHN106" s="392"/>
      <c r="MHO106" s="381"/>
      <c r="MHW106" s="392"/>
      <c r="MHX106" s="381"/>
      <c r="MIF106" s="392"/>
      <c r="MIG106" s="381"/>
      <c r="MIO106" s="392"/>
      <c r="MIP106" s="381"/>
      <c r="MIX106" s="392"/>
      <c r="MIY106" s="381"/>
      <c r="MJG106" s="392"/>
      <c r="MJH106" s="381"/>
      <c r="MJP106" s="392"/>
      <c r="MJQ106" s="381"/>
      <c r="MJY106" s="392"/>
      <c r="MJZ106" s="381"/>
      <c r="MKH106" s="392"/>
      <c r="MKI106" s="381"/>
      <c r="MKQ106" s="392"/>
      <c r="MKR106" s="381"/>
      <c r="MKZ106" s="392"/>
      <c r="MLA106" s="381"/>
      <c r="MLI106" s="392"/>
      <c r="MLJ106" s="381"/>
      <c r="MLR106" s="392"/>
      <c r="MLS106" s="381"/>
      <c r="MMA106" s="392"/>
      <c r="MMB106" s="381"/>
      <c r="MMJ106" s="392"/>
      <c r="MMK106" s="381"/>
      <c r="MMS106" s="392"/>
      <c r="MMT106" s="381"/>
      <c r="MNB106" s="392"/>
      <c r="MNC106" s="381"/>
      <c r="MNK106" s="392"/>
      <c r="MNL106" s="381"/>
      <c r="MNT106" s="392"/>
      <c r="MNU106" s="381"/>
      <c r="MOC106" s="392"/>
      <c r="MOD106" s="381"/>
      <c r="MOL106" s="392"/>
      <c r="MOM106" s="381"/>
      <c r="MOU106" s="392"/>
      <c r="MOV106" s="381"/>
      <c r="MPD106" s="392"/>
      <c r="MPE106" s="381"/>
      <c r="MPM106" s="392"/>
      <c r="MPN106" s="381"/>
      <c r="MPV106" s="392"/>
      <c r="MPW106" s="381"/>
      <c r="MQE106" s="392"/>
      <c r="MQF106" s="381"/>
      <c r="MQN106" s="392"/>
      <c r="MQO106" s="381"/>
      <c r="MQW106" s="392"/>
      <c r="MQX106" s="381"/>
      <c r="MRF106" s="392"/>
      <c r="MRG106" s="381"/>
      <c r="MRO106" s="392"/>
      <c r="MRP106" s="381"/>
      <c r="MRX106" s="392"/>
      <c r="MRY106" s="381"/>
      <c r="MSG106" s="392"/>
      <c r="MSH106" s="381"/>
      <c r="MSP106" s="392"/>
      <c r="MSQ106" s="381"/>
      <c r="MSY106" s="392"/>
      <c r="MSZ106" s="381"/>
      <c r="MTH106" s="392"/>
      <c r="MTI106" s="381"/>
      <c r="MTQ106" s="392"/>
      <c r="MTR106" s="381"/>
      <c r="MTZ106" s="392"/>
      <c r="MUA106" s="381"/>
      <c r="MUI106" s="392"/>
      <c r="MUJ106" s="381"/>
      <c r="MUR106" s="392"/>
      <c r="MUS106" s="381"/>
      <c r="MVA106" s="392"/>
      <c r="MVB106" s="381"/>
      <c r="MVJ106" s="392"/>
      <c r="MVK106" s="381"/>
      <c r="MVS106" s="392"/>
      <c r="MVT106" s="381"/>
      <c r="MWB106" s="392"/>
      <c r="MWC106" s="381"/>
      <c r="MWK106" s="392"/>
      <c r="MWL106" s="381"/>
      <c r="MWT106" s="392"/>
      <c r="MWU106" s="381"/>
      <c r="MXC106" s="392"/>
      <c r="MXD106" s="381"/>
      <c r="MXL106" s="392"/>
      <c r="MXM106" s="381"/>
      <c r="MXU106" s="392"/>
      <c r="MXV106" s="381"/>
      <c r="MYD106" s="392"/>
      <c r="MYE106" s="381"/>
      <c r="MYM106" s="392"/>
      <c r="MYN106" s="381"/>
      <c r="MYV106" s="392"/>
      <c r="MYW106" s="381"/>
      <c r="MZE106" s="392"/>
      <c r="MZF106" s="381"/>
      <c r="MZN106" s="392"/>
      <c r="MZO106" s="381"/>
      <c r="MZW106" s="392"/>
      <c r="MZX106" s="381"/>
      <c r="NAF106" s="392"/>
      <c r="NAG106" s="381"/>
      <c r="NAO106" s="392"/>
      <c r="NAP106" s="381"/>
      <c r="NAX106" s="392"/>
      <c r="NAY106" s="381"/>
      <c r="NBG106" s="392"/>
      <c r="NBH106" s="381"/>
      <c r="NBP106" s="392"/>
      <c r="NBQ106" s="381"/>
      <c r="NBY106" s="392"/>
      <c r="NBZ106" s="381"/>
      <c r="NCH106" s="392"/>
      <c r="NCI106" s="381"/>
      <c r="NCQ106" s="392"/>
      <c r="NCR106" s="381"/>
      <c r="NCZ106" s="392"/>
      <c r="NDA106" s="381"/>
      <c r="NDI106" s="392"/>
      <c r="NDJ106" s="381"/>
      <c r="NDR106" s="392"/>
      <c r="NDS106" s="381"/>
      <c r="NEA106" s="392"/>
      <c r="NEB106" s="381"/>
      <c r="NEJ106" s="392"/>
      <c r="NEK106" s="381"/>
      <c r="NES106" s="392"/>
      <c r="NET106" s="381"/>
      <c r="NFB106" s="392"/>
      <c r="NFC106" s="381"/>
      <c r="NFK106" s="392"/>
      <c r="NFL106" s="381"/>
      <c r="NFT106" s="392"/>
      <c r="NFU106" s="381"/>
      <c r="NGC106" s="392"/>
      <c r="NGD106" s="381"/>
      <c r="NGL106" s="392"/>
      <c r="NGM106" s="381"/>
      <c r="NGU106" s="392"/>
      <c r="NGV106" s="381"/>
      <c r="NHD106" s="392"/>
      <c r="NHE106" s="381"/>
      <c r="NHM106" s="392"/>
      <c r="NHN106" s="381"/>
      <c r="NHV106" s="392"/>
      <c r="NHW106" s="381"/>
      <c r="NIE106" s="392"/>
      <c r="NIF106" s="381"/>
      <c r="NIN106" s="392"/>
      <c r="NIO106" s="381"/>
      <c r="NIW106" s="392"/>
      <c r="NIX106" s="381"/>
      <c r="NJF106" s="392"/>
      <c r="NJG106" s="381"/>
      <c r="NJO106" s="392"/>
      <c r="NJP106" s="381"/>
      <c r="NJX106" s="392"/>
      <c r="NJY106" s="381"/>
      <c r="NKG106" s="392"/>
      <c r="NKH106" s="381"/>
      <c r="NKP106" s="392"/>
      <c r="NKQ106" s="381"/>
      <c r="NKY106" s="392"/>
      <c r="NKZ106" s="381"/>
      <c r="NLH106" s="392"/>
      <c r="NLI106" s="381"/>
      <c r="NLQ106" s="392"/>
      <c r="NLR106" s="381"/>
      <c r="NLZ106" s="392"/>
      <c r="NMA106" s="381"/>
      <c r="NMI106" s="392"/>
      <c r="NMJ106" s="381"/>
      <c r="NMR106" s="392"/>
      <c r="NMS106" s="381"/>
      <c r="NNA106" s="392"/>
      <c r="NNB106" s="381"/>
      <c r="NNJ106" s="392"/>
      <c r="NNK106" s="381"/>
      <c r="NNS106" s="392"/>
      <c r="NNT106" s="381"/>
      <c r="NOB106" s="392"/>
      <c r="NOC106" s="381"/>
      <c r="NOK106" s="392"/>
      <c r="NOL106" s="381"/>
      <c r="NOT106" s="392"/>
      <c r="NOU106" s="381"/>
      <c r="NPC106" s="392"/>
      <c r="NPD106" s="381"/>
      <c r="NPL106" s="392"/>
      <c r="NPM106" s="381"/>
      <c r="NPU106" s="392"/>
      <c r="NPV106" s="381"/>
      <c r="NQD106" s="392"/>
      <c r="NQE106" s="381"/>
      <c r="NQM106" s="392"/>
      <c r="NQN106" s="381"/>
      <c r="NQV106" s="392"/>
      <c r="NQW106" s="381"/>
      <c r="NRE106" s="392"/>
      <c r="NRF106" s="381"/>
      <c r="NRN106" s="392"/>
      <c r="NRO106" s="381"/>
      <c r="NRW106" s="392"/>
      <c r="NRX106" s="381"/>
      <c r="NSF106" s="392"/>
      <c r="NSG106" s="381"/>
      <c r="NSO106" s="392"/>
      <c r="NSP106" s="381"/>
      <c r="NSX106" s="392"/>
      <c r="NSY106" s="381"/>
      <c r="NTG106" s="392"/>
      <c r="NTH106" s="381"/>
      <c r="NTP106" s="392"/>
      <c r="NTQ106" s="381"/>
      <c r="NTY106" s="392"/>
      <c r="NTZ106" s="381"/>
      <c r="NUH106" s="392"/>
      <c r="NUI106" s="381"/>
      <c r="NUQ106" s="392"/>
      <c r="NUR106" s="381"/>
      <c r="NUZ106" s="392"/>
      <c r="NVA106" s="381"/>
      <c r="NVI106" s="392"/>
      <c r="NVJ106" s="381"/>
      <c r="NVR106" s="392"/>
      <c r="NVS106" s="381"/>
      <c r="NWA106" s="392"/>
      <c r="NWB106" s="381"/>
      <c r="NWJ106" s="392"/>
      <c r="NWK106" s="381"/>
      <c r="NWS106" s="392"/>
      <c r="NWT106" s="381"/>
      <c r="NXB106" s="392"/>
      <c r="NXC106" s="381"/>
      <c r="NXK106" s="392"/>
      <c r="NXL106" s="381"/>
      <c r="NXT106" s="392"/>
      <c r="NXU106" s="381"/>
      <c r="NYC106" s="392"/>
      <c r="NYD106" s="381"/>
      <c r="NYL106" s="392"/>
      <c r="NYM106" s="381"/>
      <c r="NYU106" s="392"/>
      <c r="NYV106" s="381"/>
      <c r="NZD106" s="392"/>
      <c r="NZE106" s="381"/>
      <c r="NZM106" s="392"/>
      <c r="NZN106" s="381"/>
      <c r="NZV106" s="392"/>
      <c r="NZW106" s="381"/>
      <c r="OAE106" s="392"/>
      <c r="OAF106" s="381"/>
      <c r="OAN106" s="392"/>
      <c r="OAO106" s="381"/>
      <c r="OAW106" s="392"/>
      <c r="OAX106" s="381"/>
      <c r="OBF106" s="392"/>
      <c r="OBG106" s="381"/>
      <c r="OBO106" s="392"/>
      <c r="OBP106" s="381"/>
      <c r="OBX106" s="392"/>
      <c r="OBY106" s="381"/>
      <c r="OCG106" s="392"/>
      <c r="OCH106" s="381"/>
      <c r="OCP106" s="392"/>
      <c r="OCQ106" s="381"/>
      <c r="OCY106" s="392"/>
      <c r="OCZ106" s="381"/>
      <c r="ODH106" s="392"/>
      <c r="ODI106" s="381"/>
      <c r="ODQ106" s="392"/>
      <c r="ODR106" s="381"/>
      <c r="ODZ106" s="392"/>
      <c r="OEA106" s="381"/>
      <c r="OEI106" s="392"/>
      <c r="OEJ106" s="381"/>
      <c r="OER106" s="392"/>
      <c r="OES106" s="381"/>
      <c r="OFA106" s="392"/>
      <c r="OFB106" s="381"/>
      <c r="OFJ106" s="392"/>
      <c r="OFK106" s="381"/>
      <c r="OFS106" s="392"/>
      <c r="OFT106" s="381"/>
      <c r="OGB106" s="392"/>
      <c r="OGC106" s="381"/>
      <c r="OGK106" s="392"/>
      <c r="OGL106" s="381"/>
      <c r="OGT106" s="392"/>
      <c r="OGU106" s="381"/>
      <c r="OHC106" s="392"/>
      <c r="OHD106" s="381"/>
      <c r="OHL106" s="392"/>
      <c r="OHM106" s="381"/>
      <c r="OHU106" s="392"/>
      <c r="OHV106" s="381"/>
      <c r="OID106" s="392"/>
      <c r="OIE106" s="381"/>
      <c r="OIM106" s="392"/>
      <c r="OIN106" s="381"/>
      <c r="OIV106" s="392"/>
      <c r="OIW106" s="381"/>
      <c r="OJE106" s="392"/>
      <c r="OJF106" s="381"/>
      <c r="OJN106" s="392"/>
      <c r="OJO106" s="381"/>
      <c r="OJW106" s="392"/>
      <c r="OJX106" s="381"/>
      <c r="OKF106" s="392"/>
      <c r="OKG106" s="381"/>
      <c r="OKO106" s="392"/>
      <c r="OKP106" s="381"/>
      <c r="OKX106" s="392"/>
      <c r="OKY106" s="381"/>
      <c r="OLG106" s="392"/>
      <c r="OLH106" s="381"/>
      <c r="OLP106" s="392"/>
      <c r="OLQ106" s="381"/>
      <c r="OLY106" s="392"/>
      <c r="OLZ106" s="381"/>
      <c r="OMH106" s="392"/>
      <c r="OMI106" s="381"/>
      <c r="OMQ106" s="392"/>
      <c r="OMR106" s="381"/>
      <c r="OMZ106" s="392"/>
      <c r="ONA106" s="381"/>
      <c r="ONI106" s="392"/>
      <c r="ONJ106" s="381"/>
      <c r="ONR106" s="392"/>
      <c r="ONS106" s="381"/>
      <c r="OOA106" s="392"/>
      <c r="OOB106" s="381"/>
      <c r="OOJ106" s="392"/>
      <c r="OOK106" s="381"/>
      <c r="OOS106" s="392"/>
      <c r="OOT106" s="381"/>
      <c r="OPB106" s="392"/>
      <c r="OPC106" s="381"/>
      <c r="OPK106" s="392"/>
      <c r="OPL106" s="381"/>
      <c r="OPT106" s="392"/>
      <c r="OPU106" s="381"/>
      <c r="OQC106" s="392"/>
      <c r="OQD106" s="381"/>
      <c r="OQL106" s="392"/>
      <c r="OQM106" s="381"/>
      <c r="OQU106" s="392"/>
      <c r="OQV106" s="381"/>
      <c r="ORD106" s="392"/>
      <c r="ORE106" s="381"/>
      <c r="ORM106" s="392"/>
      <c r="ORN106" s="381"/>
      <c r="ORV106" s="392"/>
      <c r="ORW106" s="381"/>
      <c r="OSE106" s="392"/>
      <c r="OSF106" s="381"/>
      <c r="OSN106" s="392"/>
      <c r="OSO106" s="381"/>
      <c r="OSW106" s="392"/>
      <c r="OSX106" s="381"/>
      <c r="OTF106" s="392"/>
      <c r="OTG106" s="381"/>
      <c r="OTO106" s="392"/>
      <c r="OTP106" s="381"/>
      <c r="OTX106" s="392"/>
      <c r="OTY106" s="381"/>
      <c r="OUG106" s="392"/>
      <c r="OUH106" s="381"/>
      <c r="OUP106" s="392"/>
      <c r="OUQ106" s="381"/>
      <c r="OUY106" s="392"/>
      <c r="OUZ106" s="381"/>
      <c r="OVH106" s="392"/>
      <c r="OVI106" s="381"/>
      <c r="OVQ106" s="392"/>
      <c r="OVR106" s="381"/>
      <c r="OVZ106" s="392"/>
      <c r="OWA106" s="381"/>
      <c r="OWI106" s="392"/>
      <c r="OWJ106" s="381"/>
      <c r="OWR106" s="392"/>
      <c r="OWS106" s="381"/>
      <c r="OXA106" s="392"/>
      <c r="OXB106" s="381"/>
      <c r="OXJ106" s="392"/>
      <c r="OXK106" s="381"/>
      <c r="OXS106" s="392"/>
      <c r="OXT106" s="381"/>
      <c r="OYB106" s="392"/>
      <c r="OYC106" s="381"/>
      <c r="OYK106" s="392"/>
      <c r="OYL106" s="381"/>
      <c r="OYT106" s="392"/>
      <c r="OYU106" s="381"/>
      <c r="OZC106" s="392"/>
      <c r="OZD106" s="381"/>
      <c r="OZL106" s="392"/>
      <c r="OZM106" s="381"/>
      <c r="OZU106" s="392"/>
      <c r="OZV106" s="381"/>
      <c r="PAD106" s="392"/>
      <c r="PAE106" s="381"/>
      <c r="PAM106" s="392"/>
      <c r="PAN106" s="381"/>
      <c r="PAV106" s="392"/>
      <c r="PAW106" s="381"/>
      <c r="PBE106" s="392"/>
      <c r="PBF106" s="381"/>
      <c r="PBN106" s="392"/>
      <c r="PBO106" s="381"/>
      <c r="PBW106" s="392"/>
      <c r="PBX106" s="381"/>
      <c r="PCF106" s="392"/>
      <c r="PCG106" s="381"/>
      <c r="PCO106" s="392"/>
      <c r="PCP106" s="381"/>
      <c r="PCX106" s="392"/>
      <c r="PCY106" s="381"/>
      <c r="PDG106" s="392"/>
      <c r="PDH106" s="381"/>
      <c r="PDP106" s="392"/>
      <c r="PDQ106" s="381"/>
      <c r="PDY106" s="392"/>
      <c r="PDZ106" s="381"/>
      <c r="PEH106" s="392"/>
      <c r="PEI106" s="381"/>
      <c r="PEQ106" s="392"/>
      <c r="PER106" s="381"/>
      <c r="PEZ106" s="392"/>
      <c r="PFA106" s="381"/>
      <c r="PFI106" s="392"/>
      <c r="PFJ106" s="381"/>
      <c r="PFR106" s="392"/>
      <c r="PFS106" s="381"/>
      <c r="PGA106" s="392"/>
      <c r="PGB106" s="381"/>
      <c r="PGJ106" s="392"/>
      <c r="PGK106" s="381"/>
      <c r="PGS106" s="392"/>
      <c r="PGT106" s="381"/>
      <c r="PHB106" s="392"/>
      <c r="PHC106" s="381"/>
      <c r="PHK106" s="392"/>
      <c r="PHL106" s="381"/>
      <c r="PHT106" s="392"/>
      <c r="PHU106" s="381"/>
      <c r="PIC106" s="392"/>
      <c r="PID106" s="381"/>
      <c r="PIL106" s="392"/>
      <c r="PIM106" s="381"/>
      <c r="PIU106" s="392"/>
      <c r="PIV106" s="381"/>
      <c r="PJD106" s="392"/>
      <c r="PJE106" s="381"/>
      <c r="PJM106" s="392"/>
      <c r="PJN106" s="381"/>
      <c r="PJV106" s="392"/>
      <c r="PJW106" s="381"/>
      <c r="PKE106" s="392"/>
      <c r="PKF106" s="381"/>
      <c r="PKN106" s="392"/>
      <c r="PKO106" s="381"/>
      <c r="PKW106" s="392"/>
      <c r="PKX106" s="381"/>
      <c r="PLF106" s="392"/>
      <c r="PLG106" s="381"/>
      <c r="PLO106" s="392"/>
      <c r="PLP106" s="381"/>
      <c r="PLX106" s="392"/>
      <c r="PLY106" s="381"/>
      <c r="PMG106" s="392"/>
      <c r="PMH106" s="381"/>
      <c r="PMP106" s="392"/>
      <c r="PMQ106" s="381"/>
      <c r="PMY106" s="392"/>
      <c r="PMZ106" s="381"/>
      <c r="PNH106" s="392"/>
      <c r="PNI106" s="381"/>
      <c r="PNQ106" s="392"/>
      <c r="PNR106" s="381"/>
      <c r="PNZ106" s="392"/>
      <c r="POA106" s="381"/>
      <c r="POI106" s="392"/>
      <c r="POJ106" s="381"/>
      <c r="POR106" s="392"/>
      <c r="POS106" s="381"/>
      <c r="PPA106" s="392"/>
      <c r="PPB106" s="381"/>
      <c r="PPJ106" s="392"/>
      <c r="PPK106" s="381"/>
      <c r="PPS106" s="392"/>
      <c r="PPT106" s="381"/>
      <c r="PQB106" s="392"/>
      <c r="PQC106" s="381"/>
      <c r="PQK106" s="392"/>
      <c r="PQL106" s="381"/>
      <c r="PQT106" s="392"/>
      <c r="PQU106" s="381"/>
      <c r="PRC106" s="392"/>
      <c r="PRD106" s="381"/>
      <c r="PRL106" s="392"/>
      <c r="PRM106" s="381"/>
      <c r="PRU106" s="392"/>
      <c r="PRV106" s="381"/>
      <c r="PSD106" s="392"/>
      <c r="PSE106" s="381"/>
      <c r="PSM106" s="392"/>
      <c r="PSN106" s="381"/>
      <c r="PSV106" s="392"/>
      <c r="PSW106" s="381"/>
      <c r="PTE106" s="392"/>
      <c r="PTF106" s="381"/>
      <c r="PTN106" s="392"/>
      <c r="PTO106" s="381"/>
      <c r="PTW106" s="392"/>
      <c r="PTX106" s="381"/>
      <c r="PUF106" s="392"/>
      <c r="PUG106" s="381"/>
      <c r="PUO106" s="392"/>
      <c r="PUP106" s="381"/>
      <c r="PUX106" s="392"/>
      <c r="PUY106" s="381"/>
      <c r="PVG106" s="392"/>
      <c r="PVH106" s="381"/>
      <c r="PVP106" s="392"/>
      <c r="PVQ106" s="381"/>
      <c r="PVY106" s="392"/>
      <c r="PVZ106" s="381"/>
      <c r="PWH106" s="392"/>
      <c r="PWI106" s="381"/>
      <c r="PWQ106" s="392"/>
      <c r="PWR106" s="381"/>
      <c r="PWZ106" s="392"/>
      <c r="PXA106" s="381"/>
      <c r="PXI106" s="392"/>
      <c r="PXJ106" s="381"/>
      <c r="PXR106" s="392"/>
      <c r="PXS106" s="381"/>
      <c r="PYA106" s="392"/>
      <c r="PYB106" s="381"/>
      <c r="PYJ106" s="392"/>
      <c r="PYK106" s="381"/>
      <c r="PYS106" s="392"/>
      <c r="PYT106" s="381"/>
      <c r="PZB106" s="392"/>
      <c r="PZC106" s="381"/>
      <c r="PZK106" s="392"/>
      <c r="PZL106" s="381"/>
      <c r="PZT106" s="392"/>
      <c r="PZU106" s="381"/>
      <c r="QAC106" s="392"/>
      <c r="QAD106" s="381"/>
      <c r="QAL106" s="392"/>
      <c r="QAM106" s="381"/>
      <c r="QAU106" s="392"/>
      <c r="QAV106" s="381"/>
      <c r="QBD106" s="392"/>
      <c r="QBE106" s="381"/>
      <c r="QBM106" s="392"/>
      <c r="QBN106" s="381"/>
      <c r="QBV106" s="392"/>
      <c r="QBW106" s="381"/>
      <c r="QCE106" s="392"/>
      <c r="QCF106" s="381"/>
      <c r="QCN106" s="392"/>
      <c r="QCO106" s="381"/>
      <c r="QCW106" s="392"/>
      <c r="QCX106" s="381"/>
      <c r="QDF106" s="392"/>
      <c r="QDG106" s="381"/>
      <c r="QDO106" s="392"/>
      <c r="QDP106" s="381"/>
      <c r="QDX106" s="392"/>
      <c r="QDY106" s="381"/>
      <c r="QEG106" s="392"/>
      <c r="QEH106" s="381"/>
      <c r="QEP106" s="392"/>
      <c r="QEQ106" s="381"/>
      <c r="QEY106" s="392"/>
      <c r="QEZ106" s="381"/>
      <c r="QFH106" s="392"/>
      <c r="QFI106" s="381"/>
      <c r="QFQ106" s="392"/>
      <c r="QFR106" s="381"/>
      <c r="QFZ106" s="392"/>
      <c r="QGA106" s="381"/>
      <c r="QGI106" s="392"/>
      <c r="QGJ106" s="381"/>
      <c r="QGR106" s="392"/>
      <c r="QGS106" s="381"/>
      <c r="QHA106" s="392"/>
      <c r="QHB106" s="381"/>
      <c r="QHJ106" s="392"/>
      <c r="QHK106" s="381"/>
      <c r="QHS106" s="392"/>
      <c r="QHT106" s="381"/>
      <c r="QIB106" s="392"/>
      <c r="QIC106" s="381"/>
      <c r="QIK106" s="392"/>
      <c r="QIL106" s="381"/>
      <c r="QIT106" s="392"/>
      <c r="QIU106" s="381"/>
      <c r="QJC106" s="392"/>
      <c r="QJD106" s="381"/>
      <c r="QJL106" s="392"/>
      <c r="QJM106" s="381"/>
      <c r="QJU106" s="392"/>
      <c r="QJV106" s="381"/>
      <c r="QKD106" s="392"/>
      <c r="QKE106" s="381"/>
      <c r="QKM106" s="392"/>
      <c r="QKN106" s="381"/>
      <c r="QKV106" s="392"/>
      <c r="QKW106" s="381"/>
      <c r="QLE106" s="392"/>
      <c r="QLF106" s="381"/>
      <c r="QLN106" s="392"/>
      <c r="QLO106" s="381"/>
      <c r="QLW106" s="392"/>
      <c r="QLX106" s="381"/>
      <c r="QMF106" s="392"/>
      <c r="QMG106" s="381"/>
      <c r="QMO106" s="392"/>
      <c r="QMP106" s="381"/>
      <c r="QMX106" s="392"/>
      <c r="QMY106" s="381"/>
      <c r="QNG106" s="392"/>
      <c r="QNH106" s="381"/>
      <c r="QNP106" s="392"/>
      <c r="QNQ106" s="381"/>
      <c r="QNY106" s="392"/>
      <c r="QNZ106" s="381"/>
      <c r="QOH106" s="392"/>
      <c r="QOI106" s="381"/>
      <c r="QOQ106" s="392"/>
      <c r="QOR106" s="381"/>
      <c r="QOZ106" s="392"/>
      <c r="QPA106" s="381"/>
      <c r="QPI106" s="392"/>
      <c r="QPJ106" s="381"/>
      <c r="QPR106" s="392"/>
      <c r="QPS106" s="381"/>
      <c r="QQA106" s="392"/>
      <c r="QQB106" s="381"/>
      <c r="QQJ106" s="392"/>
      <c r="QQK106" s="381"/>
      <c r="QQS106" s="392"/>
      <c r="QQT106" s="381"/>
      <c r="QRB106" s="392"/>
      <c r="QRC106" s="381"/>
      <c r="QRK106" s="392"/>
      <c r="QRL106" s="381"/>
      <c r="QRT106" s="392"/>
      <c r="QRU106" s="381"/>
      <c r="QSC106" s="392"/>
      <c r="QSD106" s="381"/>
      <c r="QSL106" s="392"/>
      <c r="QSM106" s="381"/>
      <c r="QSU106" s="392"/>
      <c r="QSV106" s="381"/>
      <c r="QTD106" s="392"/>
      <c r="QTE106" s="381"/>
      <c r="QTM106" s="392"/>
      <c r="QTN106" s="381"/>
      <c r="QTV106" s="392"/>
      <c r="QTW106" s="381"/>
      <c r="QUE106" s="392"/>
      <c r="QUF106" s="381"/>
      <c r="QUN106" s="392"/>
      <c r="QUO106" s="381"/>
      <c r="QUW106" s="392"/>
      <c r="QUX106" s="381"/>
      <c r="QVF106" s="392"/>
      <c r="QVG106" s="381"/>
      <c r="QVO106" s="392"/>
      <c r="QVP106" s="381"/>
      <c r="QVX106" s="392"/>
      <c r="QVY106" s="381"/>
      <c r="QWG106" s="392"/>
      <c r="QWH106" s="381"/>
      <c r="QWP106" s="392"/>
      <c r="QWQ106" s="381"/>
      <c r="QWY106" s="392"/>
      <c r="QWZ106" s="381"/>
      <c r="QXH106" s="392"/>
      <c r="QXI106" s="381"/>
      <c r="QXQ106" s="392"/>
      <c r="QXR106" s="381"/>
      <c r="QXZ106" s="392"/>
      <c r="QYA106" s="381"/>
      <c r="QYI106" s="392"/>
      <c r="QYJ106" s="381"/>
      <c r="QYR106" s="392"/>
      <c r="QYS106" s="381"/>
      <c r="QZA106" s="392"/>
      <c r="QZB106" s="381"/>
      <c r="QZJ106" s="392"/>
      <c r="QZK106" s="381"/>
      <c r="QZS106" s="392"/>
      <c r="QZT106" s="381"/>
      <c r="RAB106" s="392"/>
      <c r="RAC106" s="381"/>
      <c r="RAK106" s="392"/>
      <c r="RAL106" s="381"/>
      <c r="RAT106" s="392"/>
      <c r="RAU106" s="381"/>
      <c r="RBC106" s="392"/>
      <c r="RBD106" s="381"/>
      <c r="RBL106" s="392"/>
      <c r="RBM106" s="381"/>
      <c r="RBU106" s="392"/>
      <c r="RBV106" s="381"/>
      <c r="RCD106" s="392"/>
      <c r="RCE106" s="381"/>
      <c r="RCM106" s="392"/>
      <c r="RCN106" s="381"/>
      <c r="RCV106" s="392"/>
      <c r="RCW106" s="381"/>
      <c r="RDE106" s="392"/>
      <c r="RDF106" s="381"/>
      <c r="RDN106" s="392"/>
      <c r="RDO106" s="381"/>
      <c r="RDW106" s="392"/>
      <c r="RDX106" s="381"/>
      <c r="REF106" s="392"/>
      <c r="REG106" s="381"/>
      <c r="REO106" s="392"/>
      <c r="REP106" s="381"/>
      <c r="REX106" s="392"/>
      <c r="REY106" s="381"/>
      <c r="RFG106" s="392"/>
      <c r="RFH106" s="381"/>
      <c r="RFP106" s="392"/>
      <c r="RFQ106" s="381"/>
      <c r="RFY106" s="392"/>
      <c r="RFZ106" s="381"/>
      <c r="RGH106" s="392"/>
      <c r="RGI106" s="381"/>
      <c r="RGQ106" s="392"/>
      <c r="RGR106" s="381"/>
      <c r="RGZ106" s="392"/>
      <c r="RHA106" s="381"/>
      <c r="RHI106" s="392"/>
      <c r="RHJ106" s="381"/>
      <c r="RHR106" s="392"/>
      <c r="RHS106" s="381"/>
      <c r="RIA106" s="392"/>
      <c r="RIB106" s="381"/>
      <c r="RIJ106" s="392"/>
      <c r="RIK106" s="381"/>
      <c r="RIS106" s="392"/>
      <c r="RIT106" s="381"/>
      <c r="RJB106" s="392"/>
      <c r="RJC106" s="381"/>
      <c r="RJK106" s="392"/>
      <c r="RJL106" s="381"/>
      <c r="RJT106" s="392"/>
      <c r="RJU106" s="381"/>
      <c r="RKC106" s="392"/>
      <c r="RKD106" s="381"/>
      <c r="RKL106" s="392"/>
      <c r="RKM106" s="381"/>
      <c r="RKU106" s="392"/>
      <c r="RKV106" s="381"/>
      <c r="RLD106" s="392"/>
      <c r="RLE106" s="381"/>
      <c r="RLM106" s="392"/>
      <c r="RLN106" s="381"/>
      <c r="RLV106" s="392"/>
      <c r="RLW106" s="381"/>
      <c r="RME106" s="392"/>
      <c r="RMF106" s="381"/>
      <c r="RMN106" s="392"/>
      <c r="RMO106" s="381"/>
      <c r="RMW106" s="392"/>
      <c r="RMX106" s="381"/>
      <c r="RNF106" s="392"/>
      <c r="RNG106" s="381"/>
      <c r="RNO106" s="392"/>
      <c r="RNP106" s="381"/>
      <c r="RNX106" s="392"/>
      <c r="RNY106" s="381"/>
      <c r="ROG106" s="392"/>
      <c r="ROH106" s="381"/>
      <c r="ROP106" s="392"/>
      <c r="ROQ106" s="381"/>
      <c r="ROY106" s="392"/>
      <c r="ROZ106" s="381"/>
      <c r="RPH106" s="392"/>
      <c r="RPI106" s="381"/>
      <c r="RPQ106" s="392"/>
      <c r="RPR106" s="381"/>
      <c r="RPZ106" s="392"/>
      <c r="RQA106" s="381"/>
      <c r="RQI106" s="392"/>
      <c r="RQJ106" s="381"/>
      <c r="RQR106" s="392"/>
      <c r="RQS106" s="381"/>
      <c r="RRA106" s="392"/>
      <c r="RRB106" s="381"/>
      <c r="RRJ106" s="392"/>
      <c r="RRK106" s="381"/>
      <c r="RRS106" s="392"/>
      <c r="RRT106" s="381"/>
      <c r="RSB106" s="392"/>
      <c r="RSC106" s="381"/>
      <c r="RSK106" s="392"/>
      <c r="RSL106" s="381"/>
      <c r="RST106" s="392"/>
      <c r="RSU106" s="381"/>
      <c r="RTC106" s="392"/>
      <c r="RTD106" s="381"/>
      <c r="RTL106" s="392"/>
      <c r="RTM106" s="381"/>
      <c r="RTU106" s="392"/>
      <c r="RTV106" s="381"/>
      <c r="RUD106" s="392"/>
      <c r="RUE106" s="381"/>
      <c r="RUM106" s="392"/>
      <c r="RUN106" s="381"/>
      <c r="RUV106" s="392"/>
      <c r="RUW106" s="381"/>
      <c r="RVE106" s="392"/>
      <c r="RVF106" s="381"/>
      <c r="RVN106" s="392"/>
      <c r="RVO106" s="381"/>
      <c r="RVW106" s="392"/>
      <c r="RVX106" s="381"/>
      <c r="RWF106" s="392"/>
      <c r="RWG106" s="381"/>
      <c r="RWO106" s="392"/>
      <c r="RWP106" s="381"/>
      <c r="RWX106" s="392"/>
      <c r="RWY106" s="381"/>
      <c r="RXG106" s="392"/>
      <c r="RXH106" s="381"/>
      <c r="RXP106" s="392"/>
      <c r="RXQ106" s="381"/>
      <c r="RXY106" s="392"/>
      <c r="RXZ106" s="381"/>
      <c r="RYH106" s="392"/>
      <c r="RYI106" s="381"/>
      <c r="RYQ106" s="392"/>
      <c r="RYR106" s="381"/>
      <c r="RYZ106" s="392"/>
      <c r="RZA106" s="381"/>
      <c r="RZI106" s="392"/>
      <c r="RZJ106" s="381"/>
      <c r="RZR106" s="392"/>
      <c r="RZS106" s="381"/>
      <c r="SAA106" s="392"/>
      <c r="SAB106" s="381"/>
      <c r="SAJ106" s="392"/>
      <c r="SAK106" s="381"/>
      <c r="SAS106" s="392"/>
      <c r="SAT106" s="381"/>
      <c r="SBB106" s="392"/>
      <c r="SBC106" s="381"/>
      <c r="SBK106" s="392"/>
      <c r="SBL106" s="381"/>
      <c r="SBT106" s="392"/>
      <c r="SBU106" s="381"/>
      <c r="SCC106" s="392"/>
      <c r="SCD106" s="381"/>
      <c r="SCL106" s="392"/>
      <c r="SCM106" s="381"/>
      <c r="SCU106" s="392"/>
      <c r="SCV106" s="381"/>
      <c r="SDD106" s="392"/>
      <c r="SDE106" s="381"/>
      <c r="SDM106" s="392"/>
      <c r="SDN106" s="381"/>
      <c r="SDV106" s="392"/>
      <c r="SDW106" s="381"/>
      <c r="SEE106" s="392"/>
      <c r="SEF106" s="381"/>
      <c r="SEN106" s="392"/>
      <c r="SEO106" s="381"/>
      <c r="SEW106" s="392"/>
      <c r="SEX106" s="381"/>
      <c r="SFF106" s="392"/>
      <c r="SFG106" s="381"/>
      <c r="SFO106" s="392"/>
      <c r="SFP106" s="381"/>
      <c r="SFX106" s="392"/>
      <c r="SFY106" s="381"/>
      <c r="SGG106" s="392"/>
      <c r="SGH106" s="381"/>
      <c r="SGP106" s="392"/>
      <c r="SGQ106" s="381"/>
      <c r="SGY106" s="392"/>
      <c r="SGZ106" s="381"/>
      <c r="SHH106" s="392"/>
      <c r="SHI106" s="381"/>
      <c r="SHQ106" s="392"/>
      <c r="SHR106" s="381"/>
      <c r="SHZ106" s="392"/>
      <c r="SIA106" s="381"/>
      <c r="SII106" s="392"/>
      <c r="SIJ106" s="381"/>
      <c r="SIR106" s="392"/>
      <c r="SIS106" s="381"/>
      <c r="SJA106" s="392"/>
      <c r="SJB106" s="381"/>
      <c r="SJJ106" s="392"/>
      <c r="SJK106" s="381"/>
      <c r="SJS106" s="392"/>
      <c r="SJT106" s="381"/>
      <c r="SKB106" s="392"/>
      <c r="SKC106" s="381"/>
      <c r="SKK106" s="392"/>
      <c r="SKL106" s="381"/>
      <c r="SKT106" s="392"/>
      <c r="SKU106" s="381"/>
      <c r="SLC106" s="392"/>
      <c r="SLD106" s="381"/>
      <c r="SLL106" s="392"/>
      <c r="SLM106" s="381"/>
      <c r="SLU106" s="392"/>
      <c r="SLV106" s="381"/>
      <c r="SMD106" s="392"/>
      <c r="SME106" s="381"/>
      <c r="SMM106" s="392"/>
      <c r="SMN106" s="381"/>
      <c r="SMV106" s="392"/>
      <c r="SMW106" s="381"/>
      <c r="SNE106" s="392"/>
      <c r="SNF106" s="381"/>
      <c r="SNN106" s="392"/>
      <c r="SNO106" s="381"/>
      <c r="SNW106" s="392"/>
      <c r="SNX106" s="381"/>
      <c r="SOF106" s="392"/>
      <c r="SOG106" s="381"/>
      <c r="SOO106" s="392"/>
      <c r="SOP106" s="381"/>
      <c r="SOX106" s="392"/>
      <c r="SOY106" s="381"/>
      <c r="SPG106" s="392"/>
      <c r="SPH106" s="381"/>
      <c r="SPP106" s="392"/>
      <c r="SPQ106" s="381"/>
      <c r="SPY106" s="392"/>
      <c r="SPZ106" s="381"/>
      <c r="SQH106" s="392"/>
      <c r="SQI106" s="381"/>
      <c r="SQQ106" s="392"/>
      <c r="SQR106" s="381"/>
      <c r="SQZ106" s="392"/>
      <c r="SRA106" s="381"/>
      <c r="SRI106" s="392"/>
      <c r="SRJ106" s="381"/>
      <c r="SRR106" s="392"/>
      <c r="SRS106" s="381"/>
      <c r="SSA106" s="392"/>
      <c r="SSB106" s="381"/>
      <c r="SSJ106" s="392"/>
      <c r="SSK106" s="381"/>
      <c r="SSS106" s="392"/>
      <c r="SST106" s="381"/>
      <c r="STB106" s="392"/>
      <c r="STC106" s="381"/>
      <c r="STK106" s="392"/>
      <c r="STL106" s="381"/>
      <c r="STT106" s="392"/>
      <c r="STU106" s="381"/>
      <c r="SUC106" s="392"/>
      <c r="SUD106" s="381"/>
      <c r="SUL106" s="392"/>
      <c r="SUM106" s="381"/>
      <c r="SUU106" s="392"/>
      <c r="SUV106" s="381"/>
      <c r="SVD106" s="392"/>
      <c r="SVE106" s="381"/>
      <c r="SVM106" s="392"/>
      <c r="SVN106" s="381"/>
      <c r="SVV106" s="392"/>
      <c r="SVW106" s="381"/>
      <c r="SWE106" s="392"/>
      <c r="SWF106" s="381"/>
      <c r="SWN106" s="392"/>
      <c r="SWO106" s="381"/>
      <c r="SWW106" s="392"/>
      <c r="SWX106" s="381"/>
      <c r="SXF106" s="392"/>
      <c r="SXG106" s="381"/>
      <c r="SXO106" s="392"/>
      <c r="SXP106" s="381"/>
      <c r="SXX106" s="392"/>
      <c r="SXY106" s="381"/>
      <c r="SYG106" s="392"/>
      <c r="SYH106" s="381"/>
      <c r="SYP106" s="392"/>
      <c r="SYQ106" s="381"/>
      <c r="SYY106" s="392"/>
      <c r="SYZ106" s="381"/>
      <c r="SZH106" s="392"/>
      <c r="SZI106" s="381"/>
      <c r="SZQ106" s="392"/>
      <c r="SZR106" s="381"/>
      <c r="SZZ106" s="392"/>
      <c r="TAA106" s="381"/>
      <c r="TAI106" s="392"/>
      <c r="TAJ106" s="381"/>
      <c r="TAR106" s="392"/>
      <c r="TAS106" s="381"/>
      <c r="TBA106" s="392"/>
      <c r="TBB106" s="381"/>
      <c r="TBJ106" s="392"/>
      <c r="TBK106" s="381"/>
      <c r="TBS106" s="392"/>
      <c r="TBT106" s="381"/>
      <c r="TCB106" s="392"/>
      <c r="TCC106" s="381"/>
      <c r="TCK106" s="392"/>
      <c r="TCL106" s="381"/>
      <c r="TCT106" s="392"/>
      <c r="TCU106" s="381"/>
      <c r="TDC106" s="392"/>
      <c r="TDD106" s="381"/>
      <c r="TDL106" s="392"/>
      <c r="TDM106" s="381"/>
      <c r="TDU106" s="392"/>
      <c r="TDV106" s="381"/>
      <c r="TED106" s="392"/>
      <c r="TEE106" s="381"/>
      <c r="TEM106" s="392"/>
      <c r="TEN106" s="381"/>
      <c r="TEV106" s="392"/>
      <c r="TEW106" s="381"/>
      <c r="TFE106" s="392"/>
      <c r="TFF106" s="381"/>
      <c r="TFN106" s="392"/>
      <c r="TFO106" s="381"/>
      <c r="TFW106" s="392"/>
      <c r="TFX106" s="381"/>
      <c r="TGF106" s="392"/>
      <c r="TGG106" s="381"/>
      <c r="TGO106" s="392"/>
      <c r="TGP106" s="381"/>
      <c r="TGX106" s="392"/>
      <c r="TGY106" s="381"/>
      <c r="THG106" s="392"/>
      <c r="THH106" s="381"/>
      <c r="THP106" s="392"/>
      <c r="THQ106" s="381"/>
      <c r="THY106" s="392"/>
      <c r="THZ106" s="381"/>
      <c r="TIH106" s="392"/>
      <c r="TII106" s="381"/>
      <c r="TIQ106" s="392"/>
      <c r="TIR106" s="381"/>
      <c r="TIZ106" s="392"/>
      <c r="TJA106" s="381"/>
      <c r="TJI106" s="392"/>
      <c r="TJJ106" s="381"/>
      <c r="TJR106" s="392"/>
      <c r="TJS106" s="381"/>
      <c r="TKA106" s="392"/>
      <c r="TKB106" s="381"/>
      <c r="TKJ106" s="392"/>
      <c r="TKK106" s="381"/>
      <c r="TKS106" s="392"/>
      <c r="TKT106" s="381"/>
      <c r="TLB106" s="392"/>
      <c r="TLC106" s="381"/>
      <c r="TLK106" s="392"/>
      <c r="TLL106" s="381"/>
      <c r="TLT106" s="392"/>
      <c r="TLU106" s="381"/>
      <c r="TMC106" s="392"/>
      <c r="TMD106" s="381"/>
      <c r="TML106" s="392"/>
      <c r="TMM106" s="381"/>
      <c r="TMU106" s="392"/>
      <c r="TMV106" s="381"/>
      <c r="TND106" s="392"/>
      <c r="TNE106" s="381"/>
      <c r="TNM106" s="392"/>
      <c r="TNN106" s="381"/>
      <c r="TNV106" s="392"/>
      <c r="TNW106" s="381"/>
      <c r="TOE106" s="392"/>
      <c r="TOF106" s="381"/>
      <c r="TON106" s="392"/>
      <c r="TOO106" s="381"/>
      <c r="TOW106" s="392"/>
      <c r="TOX106" s="381"/>
      <c r="TPF106" s="392"/>
      <c r="TPG106" s="381"/>
      <c r="TPO106" s="392"/>
      <c r="TPP106" s="381"/>
      <c r="TPX106" s="392"/>
      <c r="TPY106" s="381"/>
      <c r="TQG106" s="392"/>
      <c r="TQH106" s="381"/>
      <c r="TQP106" s="392"/>
      <c r="TQQ106" s="381"/>
      <c r="TQY106" s="392"/>
      <c r="TQZ106" s="381"/>
      <c r="TRH106" s="392"/>
      <c r="TRI106" s="381"/>
      <c r="TRQ106" s="392"/>
      <c r="TRR106" s="381"/>
      <c r="TRZ106" s="392"/>
      <c r="TSA106" s="381"/>
      <c r="TSI106" s="392"/>
      <c r="TSJ106" s="381"/>
      <c r="TSR106" s="392"/>
      <c r="TSS106" s="381"/>
      <c r="TTA106" s="392"/>
      <c r="TTB106" s="381"/>
      <c r="TTJ106" s="392"/>
      <c r="TTK106" s="381"/>
      <c r="TTS106" s="392"/>
      <c r="TTT106" s="381"/>
      <c r="TUB106" s="392"/>
      <c r="TUC106" s="381"/>
      <c r="TUK106" s="392"/>
      <c r="TUL106" s="381"/>
      <c r="TUT106" s="392"/>
      <c r="TUU106" s="381"/>
      <c r="TVC106" s="392"/>
      <c r="TVD106" s="381"/>
      <c r="TVL106" s="392"/>
      <c r="TVM106" s="381"/>
      <c r="TVU106" s="392"/>
      <c r="TVV106" s="381"/>
      <c r="TWD106" s="392"/>
      <c r="TWE106" s="381"/>
      <c r="TWM106" s="392"/>
      <c r="TWN106" s="381"/>
      <c r="TWV106" s="392"/>
      <c r="TWW106" s="381"/>
      <c r="TXE106" s="392"/>
      <c r="TXF106" s="381"/>
      <c r="TXN106" s="392"/>
      <c r="TXO106" s="381"/>
      <c r="TXW106" s="392"/>
      <c r="TXX106" s="381"/>
      <c r="TYF106" s="392"/>
      <c r="TYG106" s="381"/>
      <c r="TYO106" s="392"/>
      <c r="TYP106" s="381"/>
      <c r="TYX106" s="392"/>
      <c r="TYY106" s="381"/>
      <c r="TZG106" s="392"/>
      <c r="TZH106" s="381"/>
      <c r="TZP106" s="392"/>
      <c r="TZQ106" s="381"/>
      <c r="TZY106" s="392"/>
      <c r="TZZ106" s="381"/>
      <c r="UAH106" s="392"/>
      <c r="UAI106" s="381"/>
      <c r="UAQ106" s="392"/>
      <c r="UAR106" s="381"/>
      <c r="UAZ106" s="392"/>
      <c r="UBA106" s="381"/>
      <c r="UBI106" s="392"/>
      <c r="UBJ106" s="381"/>
      <c r="UBR106" s="392"/>
      <c r="UBS106" s="381"/>
      <c r="UCA106" s="392"/>
      <c r="UCB106" s="381"/>
      <c r="UCJ106" s="392"/>
      <c r="UCK106" s="381"/>
      <c r="UCS106" s="392"/>
      <c r="UCT106" s="381"/>
      <c r="UDB106" s="392"/>
      <c r="UDC106" s="381"/>
      <c r="UDK106" s="392"/>
      <c r="UDL106" s="381"/>
      <c r="UDT106" s="392"/>
      <c r="UDU106" s="381"/>
      <c r="UEC106" s="392"/>
      <c r="UED106" s="381"/>
      <c r="UEL106" s="392"/>
      <c r="UEM106" s="381"/>
      <c r="UEU106" s="392"/>
      <c r="UEV106" s="381"/>
      <c r="UFD106" s="392"/>
      <c r="UFE106" s="381"/>
      <c r="UFM106" s="392"/>
      <c r="UFN106" s="381"/>
      <c r="UFV106" s="392"/>
      <c r="UFW106" s="381"/>
      <c r="UGE106" s="392"/>
      <c r="UGF106" s="381"/>
      <c r="UGN106" s="392"/>
      <c r="UGO106" s="381"/>
      <c r="UGW106" s="392"/>
      <c r="UGX106" s="381"/>
      <c r="UHF106" s="392"/>
      <c r="UHG106" s="381"/>
      <c r="UHO106" s="392"/>
      <c r="UHP106" s="381"/>
      <c r="UHX106" s="392"/>
      <c r="UHY106" s="381"/>
      <c r="UIG106" s="392"/>
      <c r="UIH106" s="381"/>
      <c r="UIP106" s="392"/>
      <c r="UIQ106" s="381"/>
      <c r="UIY106" s="392"/>
      <c r="UIZ106" s="381"/>
      <c r="UJH106" s="392"/>
      <c r="UJI106" s="381"/>
      <c r="UJQ106" s="392"/>
      <c r="UJR106" s="381"/>
      <c r="UJZ106" s="392"/>
      <c r="UKA106" s="381"/>
      <c r="UKI106" s="392"/>
      <c r="UKJ106" s="381"/>
      <c r="UKR106" s="392"/>
      <c r="UKS106" s="381"/>
      <c r="ULA106" s="392"/>
      <c r="ULB106" s="381"/>
      <c r="ULJ106" s="392"/>
      <c r="ULK106" s="381"/>
      <c r="ULS106" s="392"/>
      <c r="ULT106" s="381"/>
      <c r="UMB106" s="392"/>
      <c r="UMC106" s="381"/>
      <c r="UMK106" s="392"/>
      <c r="UML106" s="381"/>
      <c r="UMT106" s="392"/>
      <c r="UMU106" s="381"/>
      <c r="UNC106" s="392"/>
      <c r="UND106" s="381"/>
      <c r="UNL106" s="392"/>
      <c r="UNM106" s="381"/>
      <c r="UNU106" s="392"/>
      <c r="UNV106" s="381"/>
      <c r="UOD106" s="392"/>
      <c r="UOE106" s="381"/>
      <c r="UOM106" s="392"/>
      <c r="UON106" s="381"/>
      <c r="UOV106" s="392"/>
      <c r="UOW106" s="381"/>
      <c r="UPE106" s="392"/>
      <c r="UPF106" s="381"/>
      <c r="UPN106" s="392"/>
      <c r="UPO106" s="381"/>
      <c r="UPW106" s="392"/>
      <c r="UPX106" s="381"/>
      <c r="UQF106" s="392"/>
      <c r="UQG106" s="381"/>
      <c r="UQO106" s="392"/>
      <c r="UQP106" s="381"/>
      <c r="UQX106" s="392"/>
      <c r="UQY106" s="381"/>
      <c r="URG106" s="392"/>
      <c r="URH106" s="381"/>
      <c r="URP106" s="392"/>
      <c r="URQ106" s="381"/>
      <c r="URY106" s="392"/>
      <c r="URZ106" s="381"/>
      <c r="USH106" s="392"/>
      <c r="USI106" s="381"/>
      <c r="USQ106" s="392"/>
      <c r="USR106" s="381"/>
      <c r="USZ106" s="392"/>
      <c r="UTA106" s="381"/>
      <c r="UTI106" s="392"/>
      <c r="UTJ106" s="381"/>
      <c r="UTR106" s="392"/>
      <c r="UTS106" s="381"/>
      <c r="UUA106" s="392"/>
      <c r="UUB106" s="381"/>
      <c r="UUJ106" s="392"/>
      <c r="UUK106" s="381"/>
      <c r="UUS106" s="392"/>
      <c r="UUT106" s="381"/>
      <c r="UVB106" s="392"/>
      <c r="UVC106" s="381"/>
      <c r="UVK106" s="392"/>
      <c r="UVL106" s="381"/>
      <c r="UVT106" s="392"/>
      <c r="UVU106" s="381"/>
      <c r="UWC106" s="392"/>
      <c r="UWD106" s="381"/>
      <c r="UWL106" s="392"/>
      <c r="UWM106" s="381"/>
      <c r="UWU106" s="392"/>
      <c r="UWV106" s="381"/>
      <c r="UXD106" s="392"/>
      <c r="UXE106" s="381"/>
      <c r="UXM106" s="392"/>
      <c r="UXN106" s="381"/>
      <c r="UXV106" s="392"/>
      <c r="UXW106" s="381"/>
      <c r="UYE106" s="392"/>
      <c r="UYF106" s="381"/>
      <c r="UYN106" s="392"/>
      <c r="UYO106" s="381"/>
      <c r="UYW106" s="392"/>
      <c r="UYX106" s="381"/>
      <c r="UZF106" s="392"/>
      <c r="UZG106" s="381"/>
      <c r="UZO106" s="392"/>
      <c r="UZP106" s="381"/>
      <c r="UZX106" s="392"/>
      <c r="UZY106" s="381"/>
      <c r="VAG106" s="392"/>
      <c r="VAH106" s="381"/>
      <c r="VAP106" s="392"/>
      <c r="VAQ106" s="381"/>
      <c r="VAY106" s="392"/>
      <c r="VAZ106" s="381"/>
      <c r="VBH106" s="392"/>
      <c r="VBI106" s="381"/>
      <c r="VBQ106" s="392"/>
      <c r="VBR106" s="381"/>
      <c r="VBZ106" s="392"/>
      <c r="VCA106" s="381"/>
      <c r="VCI106" s="392"/>
      <c r="VCJ106" s="381"/>
      <c r="VCR106" s="392"/>
      <c r="VCS106" s="381"/>
      <c r="VDA106" s="392"/>
      <c r="VDB106" s="381"/>
      <c r="VDJ106" s="392"/>
      <c r="VDK106" s="381"/>
      <c r="VDS106" s="392"/>
      <c r="VDT106" s="381"/>
      <c r="VEB106" s="392"/>
      <c r="VEC106" s="381"/>
      <c r="VEK106" s="392"/>
      <c r="VEL106" s="381"/>
      <c r="VET106" s="392"/>
      <c r="VEU106" s="381"/>
      <c r="VFC106" s="392"/>
      <c r="VFD106" s="381"/>
      <c r="VFL106" s="392"/>
      <c r="VFM106" s="381"/>
      <c r="VFU106" s="392"/>
      <c r="VFV106" s="381"/>
      <c r="VGD106" s="392"/>
      <c r="VGE106" s="381"/>
      <c r="VGM106" s="392"/>
      <c r="VGN106" s="381"/>
      <c r="VGV106" s="392"/>
      <c r="VGW106" s="381"/>
      <c r="VHE106" s="392"/>
      <c r="VHF106" s="381"/>
      <c r="VHN106" s="392"/>
      <c r="VHO106" s="381"/>
      <c r="VHW106" s="392"/>
      <c r="VHX106" s="381"/>
      <c r="VIF106" s="392"/>
      <c r="VIG106" s="381"/>
      <c r="VIO106" s="392"/>
      <c r="VIP106" s="381"/>
      <c r="VIX106" s="392"/>
      <c r="VIY106" s="381"/>
      <c r="VJG106" s="392"/>
      <c r="VJH106" s="381"/>
      <c r="VJP106" s="392"/>
      <c r="VJQ106" s="381"/>
      <c r="VJY106" s="392"/>
      <c r="VJZ106" s="381"/>
      <c r="VKH106" s="392"/>
      <c r="VKI106" s="381"/>
      <c r="VKQ106" s="392"/>
      <c r="VKR106" s="381"/>
      <c r="VKZ106" s="392"/>
      <c r="VLA106" s="381"/>
      <c r="VLI106" s="392"/>
      <c r="VLJ106" s="381"/>
      <c r="VLR106" s="392"/>
      <c r="VLS106" s="381"/>
      <c r="VMA106" s="392"/>
      <c r="VMB106" s="381"/>
      <c r="VMJ106" s="392"/>
      <c r="VMK106" s="381"/>
      <c r="VMS106" s="392"/>
      <c r="VMT106" s="381"/>
      <c r="VNB106" s="392"/>
      <c r="VNC106" s="381"/>
      <c r="VNK106" s="392"/>
      <c r="VNL106" s="381"/>
      <c r="VNT106" s="392"/>
      <c r="VNU106" s="381"/>
      <c r="VOC106" s="392"/>
      <c r="VOD106" s="381"/>
      <c r="VOL106" s="392"/>
      <c r="VOM106" s="381"/>
      <c r="VOU106" s="392"/>
      <c r="VOV106" s="381"/>
      <c r="VPD106" s="392"/>
      <c r="VPE106" s="381"/>
      <c r="VPM106" s="392"/>
      <c r="VPN106" s="381"/>
      <c r="VPV106" s="392"/>
      <c r="VPW106" s="381"/>
      <c r="VQE106" s="392"/>
      <c r="VQF106" s="381"/>
      <c r="VQN106" s="392"/>
      <c r="VQO106" s="381"/>
      <c r="VQW106" s="392"/>
      <c r="VQX106" s="381"/>
      <c r="VRF106" s="392"/>
      <c r="VRG106" s="381"/>
      <c r="VRO106" s="392"/>
      <c r="VRP106" s="381"/>
      <c r="VRX106" s="392"/>
      <c r="VRY106" s="381"/>
      <c r="VSG106" s="392"/>
      <c r="VSH106" s="381"/>
      <c r="VSP106" s="392"/>
      <c r="VSQ106" s="381"/>
      <c r="VSY106" s="392"/>
      <c r="VSZ106" s="381"/>
      <c r="VTH106" s="392"/>
      <c r="VTI106" s="381"/>
      <c r="VTQ106" s="392"/>
      <c r="VTR106" s="381"/>
      <c r="VTZ106" s="392"/>
      <c r="VUA106" s="381"/>
      <c r="VUI106" s="392"/>
      <c r="VUJ106" s="381"/>
      <c r="VUR106" s="392"/>
      <c r="VUS106" s="381"/>
      <c r="VVA106" s="392"/>
      <c r="VVB106" s="381"/>
      <c r="VVJ106" s="392"/>
      <c r="VVK106" s="381"/>
      <c r="VVS106" s="392"/>
      <c r="VVT106" s="381"/>
      <c r="VWB106" s="392"/>
      <c r="VWC106" s="381"/>
      <c r="VWK106" s="392"/>
      <c r="VWL106" s="381"/>
      <c r="VWT106" s="392"/>
      <c r="VWU106" s="381"/>
      <c r="VXC106" s="392"/>
      <c r="VXD106" s="381"/>
      <c r="VXL106" s="392"/>
      <c r="VXM106" s="381"/>
      <c r="VXU106" s="392"/>
      <c r="VXV106" s="381"/>
      <c r="VYD106" s="392"/>
      <c r="VYE106" s="381"/>
      <c r="VYM106" s="392"/>
      <c r="VYN106" s="381"/>
      <c r="VYV106" s="392"/>
      <c r="VYW106" s="381"/>
      <c r="VZE106" s="392"/>
      <c r="VZF106" s="381"/>
      <c r="VZN106" s="392"/>
      <c r="VZO106" s="381"/>
      <c r="VZW106" s="392"/>
      <c r="VZX106" s="381"/>
      <c r="WAF106" s="392"/>
      <c r="WAG106" s="381"/>
      <c r="WAO106" s="392"/>
      <c r="WAP106" s="381"/>
      <c r="WAX106" s="392"/>
      <c r="WAY106" s="381"/>
      <c r="WBG106" s="392"/>
      <c r="WBH106" s="381"/>
      <c r="WBP106" s="392"/>
      <c r="WBQ106" s="381"/>
      <c r="WBY106" s="392"/>
      <c r="WBZ106" s="381"/>
      <c r="WCH106" s="392"/>
      <c r="WCI106" s="381"/>
      <c r="WCQ106" s="392"/>
      <c r="WCR106" s="381"/>
      <c r="WCZ106" s="392"/>
      <c r="WDA106" s="381"/>
      <c r="WDI106" s="392"/>
      <c r="WDJ106" s="381"/>
      <c r="WDR106" s="392"/>
      <c r="WDS106" s="381"/>
      <c r="WEA106" s="392"/>
      <c r="WEB106" s="381"/>
      <c r="WEJ106" s="392"/>
      <c r="WEK106" s="381"/>
      <c r="WES106" s="392"/>
      <c r="WET106" s="381"/>
      <c r="WFB106" s="392"/>
      <c r="WFC106" s="381"/>
      <c r="WFK106" s="392"/>
      <c r="WFL106" s="381"/>
      <c r="WFT106" s="392"/>
      <c r="WFU106" s="381"/>
      <c r="WGC106" s="392"/>
      <c r="WGD106" s="381"/>
      <c r="WGL106" s="392"/>
      <c r="WGM106" s="381"/>
      <c r="WGU106" s="392"/>
      <c r="WGV106" s="381"/>
      <c r="WHD106" s="392"/>
      <c r="WHE106" s="381"/>
      <c r="WHM106" s="392"/>
      <c r="WHN106" s="381"/>
      <c r="WHV106" s="392"/>
      <c r="WHW106" s="381"/>
      <c r="WIE106" s="392"/>
      <c r="WIF106" s="381"/>
      <c r="WIN106" s="392"/>
      <c r="WIO106" s="381"/>
      <c r="WIW106" s="392"/>
      <c r="WIX106" s="381"/>
      <c r="WJF106" s="392"/>
      <c r="WJG106" s="381"/>
      <c r="WJO106" s="392"/>
      <c r="WJP106" s="381"/>
      <c r="WJX106" s="392"/>
      <c r="WJY106" s="381"/>
      <c r="WKG106" s="392"/>
      <c r="WKH106" s="381"/>
      <c r="WKP106" s="392"/>
      <c r="WKQ106" s="381"/>
      <c r="WKY106" s="392"/>
      <c r="WKZ106" s="381"/>
      <c r="WLH106" s="392"/>
      <c r="WLI106" s="381"/>
      <c r="WLQ106" s="392"/>
      <c r="WLR106" s="381"/>
      <c r="WLZ106" s="392"/>
      <c r="WMA106" s="381"/>
      <c r="WMI106" s="392"/>
      <c r="WMJ106" s="381"/>
      <c r="WMR106" s="392"/>
      <c r="WMS106" s="381"/>
      <c r="WNA106" s="392"/>
      <c r="WNB106" s="381"/>
      <c r="WNJ106" s="392"/>
      <c r="WNK106" s="381"/>
      <c r="WNS106" s="392"/>
      <c r="WNT106" s="381"/>
      <c r="WOB106" s="392"/>
      <c r="WOC106" s="381"/>
      <c r="WOK106" s="392"/>
      <c r="WOL106" s="381"/>
      <c r="WOT106" s="392"/>
      <c r="WOU106" s="381"/>
      <c r="WPC106" s="392"/>
      <c r="WPD106" s="381"/>
      <c r="WPL106" s="392"/>
      <c r="WPM106" s="381"/>
      <c r="WPU106" s="392"/>
      <c r="WPV106" s="381"/>
      <c r="WQD106" s="392"/>
      <c r="WQE106" s="381"/>
      <c r="WQM106" s="392"/>
      <c r="WQN106" s="381"/>
      <c r="WQV106" s="392"/>
      <c r="WQW106" s="381"/>
      <c r="WRE106" s="392"/>
      <c r="WRF106" s="381"/>
      <c r="WRN106" s="392"/>
      <c r="WRO106" s="381"/>
      <c r="WRW106" s="392"/>
      <c r="WRX106" s="381"/>
      <c r="WSF106" s="392"/>
      <c r="WSG106" s="381"/>
      <c r="WSO106" s="392"/>
      <c r="WSP106" s="381"/>
      <c r="WSX106" s="392"/>
      <c r="WSY106" s="381"/>
      <c r="WTG106" s="392"/>
      <c r="WTH106" s="381"/>
      <c r="WTP106" s="392"/>
      <c r="WTQ106" s="381"/>
      <c r="WTY106" s="392"/>
      <c r="WTZ106" s="381"/>
      <c r="WUH106" s="392"/>
      <c r="WUI106" s="381"/>
      <c r="WUQ106" s="392"/>
      <c r="WUR106" s="381"/>
      <c r="WUZ106" s="392"/>
      <c r="WVA106" s="381"/>
      <c r="WVI106" s="392"/>
      <c r="WVJ106" s="381"/>
      <c r="WVR106" s="392"/>
      <c r="WVS106" s="381"/>
      <c r="WWA106" s="392"/>
      <c r="WWB106" s="381"/>
      <c r="WWJ106" s="392"/>
      <c r="WWK106" s="381"/>
      <c r="WWS106" s="392"/>
      <c r="WWT106" s="381"/>
      <c r="WXB106" s="392"/>
      <c r="WXC106" s="381"/>
      <c r="WXK106" s="392"/>
      <c r="WXL106" s="381"/>
      <c r="WXT106" s="392"/>
      <c r="WXU106" s="381"/>
      <c r="WYC106" s="392"/>
      <c r="WYD106" s="381"/>
      <c r="WYL106" s="392"/>
      <c r="WYM106" s="381"/>
      <c r="WYU106" s="392"/>
      <c r="WYV106" s="381"/>
      <c r="WZD106" s="392"/>
      <c r="WZE106" s="381"/>
      <c r="WZM106" s="392"/>
      <c r="WZN106" s="381"/>
      <c r="WZV106" s="392"/>
      <c r="WZW106" s="381"/>
      <c r="XAE106" s="392"/>
      <c r="XAF106" s="381"/>
      <c r="XAN106" s="392"/>
      <c r="XAO106" s="381"/>
      <c r="XAW106" s="392"/>
      <c r="XAX106" s="381"/>
      <c r="XBF106" s="392"/>
      <c r="XBG106" s="381"/>
      <c r="XBO106" s="392"/>
      <c r="XBP106" s="381"/>
      <c r="XBX106" s="392"/>
      <c r="XBY106" s="381"/>
      <c r="XCG106" s="392"/>
      <c r="XCH106" s="381"/>
      <c r="XCP106" s="392"/>
      <c r="XCQ106" s="381"/>
      <c r="XCY106" s="392"/>
      <c r="XCZ106" s="381"/>
      <c r="XDH106" s="392"/>
      <c r="XDI106" s="381"/>
      <c r="XDQ106" s="392"/>
      <c r="XDR106" s="381"/>
      <c r="XDZ106" s="392"/>
      <c r="XEA106" s="381"/>
      <c r="XEI106" s="392"/>
      <c r="XEJ106" s="381"/>
      <c r="XER106" s="392"/>
      <c r="XES106" s="381"/>
      <c r="XFA106" s="392"/>
      <c r="XFB106" s="381"/>
    </row>
    <row r="107" spans="1:1019 1027:2045 2053:3071 3079:5114 5122:6140 6148:7166 7174:8192 8200:9209 9217:10235 10243:11261 11269:12287 12295:14330 14338:15356 15364:16382" s="378" customFormat="1" ht="25.5">
      <c r="A107" s="392">
        <v>52</v>
      </c>
      <c r="B107" s="381" t="s">
        <v>53</v>
      </c>
      <c r="J107" s="392"/>
      <c r="K107" s="381"/>
      <c r="S107" s="392"/>
      <c r="T107" s="381"/>
      <c r="AB107" s="392"/>
      <c r="AC107" s="381"/>
      <c r="AK107" s="392"/>
      <c r="AL107" s="381"/>
      <c r="AT107" s="392"/>
      <c r="AU107" s="381"/>
      <c r="BC107" s="392"/>
      <c r="BD107" s="381"/>
      <c r="BL107" s="392"/>
      <c r="BM107" s="381"/>
      <c r="BU107" s="392"/>
      <c r="BV107" s="381"/>
      <c r="CD107" s="392"/>
      <c r="CE107" s="381"/>
      <c r="CM107" s="392"/>
      <c r="CN107" s="381"/>
      <c r="CV107" s="392"/>
      <c r="CW107" s="381"/>
      <c r="DE107" s="392"/>
      <c r="DF107" s="381"/>
      <c r="DN107" s="392"/>
      <c r="DO107" s="381"/>
      <c r="DW107" s="392"/>
      <c r="DX107" s="381"/>
      <c r="EF107" s="392"/>
      <c r="EG107" s="381"/>
      <c r="EO107" s="392"/>
      <c r="EP107" s="381"/>
      <c r="EX107" s="392"/>
      <c r="EY107" s="381"/>
      <c r="FG107" s="392"/>
      <c r="FH107" s="381"/>
      <c r="FP107" s="392"/>
      <c r="FQ107" s="381"/>
      <c r="FY107" s="392"/>
      <c r="FZ107" s="381"/>
      <c r="GH107" s="392"/>
      <c r="GI107" s="381"/>
      <c r="GQ107" s="392"/>
      <c r="GR107" s="381"/>
      <c r="GZ107" s="392"/>
      <c r="HA107" s="381"/>
      <c r="HI107" s="392"/>
      <c r="HJ107" s="381"/>
      <c r="HR107" s="392"/>
      <c r="HS107" s="381"/>
      <c r="IA107" s="392"/>
      <c r="IB107" s="381"/>
      <c r="IJ107" s="392"/>
      <c r="IK107" s="381"/>
      <c r="IS107" s="392"/>
      <c r="IT107" s="381"/>
      <c r="JB107" s="392"/>
      <c r="JC107" s="381"/>
      <c r="JK107" s="392"/>
      <c r="JL107" s="381"/>
      <c r="JT107" s="392"/>
      <c r="JU107" s="381"/>
      <c r="KC107" s="392"/>
      <c r="KD107" s="381"/>
      <c r="KL107" s="392"/>
      <c r="KM107" s="381"/>
      <c r="KU107" s="392"/>
      <c r="KV107" s="381"/>
      <c r="LD107" s="392"/>
      <c r="LE107" s="381"/>
      <c r="LM107" s="392"/>
      <c r="LN107" s="381"/>
      <c r="LV107" s="392"/>
      <c r="LW107" s="381"/>
      <c r="ME107" s="392"/>
      <c r="MF107" s="381"/>
      <c r="MN107" s="392"/>
      <c r="MO107" s="381"/>
      <c r="MW107" s="392"/>
      <c r="MX107" s="381"/>
      <c r="NF107" s="392"/>
      <c r="NG107" s="381"/>
      <c r="NO107" s="392"/>
      <c r="NP107" s="381"/>
      <c r="NX107" s="392"/>
      <c r="NY107" s="381"/>
      <c r="OG107" s="392"/>
      <c r="OH107" s="381"/>
      <c r="OP107" s="392"/>
      <c r="OQ107" s="381"/>
      <c r="OY107" s="392"/>
      <c r="OZ107" s="381"/>
      <c r="PH107" s="392"/>
      <c r="PI107" s="381"/>
      <c r="PQ107" s="392"/>
      <c r="PR107" s="381"/>
      <c r="PZ107" s="392"/>
      <c r="QA107" s="381"/>
      <c r="QI107" s="392"/>
      <c r="QJ107" s="381"/>
      <c r="QR107" s="392"/>
      <c r="QS107" s="381"/>
      <c r="RA107" s="392"/>
      <c r="RB107" s="381"/>
      <c r="RJ107" s="392"/>
      <c r="RK107" s="381"/>
      <c r="RS107" s="392"/>
      <c r="RT107" s="381"/>
      <c r="SB107" s="392"/>
      <c r="SC107" s="381"/>
      <c r="SK107" s="392"/>
      <c r="SL107" s="381"/>
      <c r="ST107" s="392"/>
      <c r="SU107" s="381"/>
      <c r="TC107" s="392"/>
      <c r="TD107" s="381"/>
      <c r="TL107" s="392"/>
      <c r="TM107" s="381"/>
      <c r="TU107" s="392"/>
      <c r="TV107" s="381"/>
      <c r="UD107" s="392"/>
      <c r="UE107" s="381"/>
      <c r="UM107" s="392"/>
      <c r="UN107" s="381"/>
      <c r="UV107" s="392"/>
      <c r="UW107" s="381"/>
      <c r="VE107" s="392"/>
      <c r="VF107" s="381"/>
      <c r="VN107" s="392"/>
      <c r="VO107" s="381"/>
      <c r="VW107" s="392"/>
      <c r="VX107" s="381"/>
      <c r="WF107" s="392"/>
      <c r="WG107" s="381"/>
      <c r="WO107" s="392"/>
      <c r="WP107" s="381"/>
      <c r="WX107" s="392"/>
      <c r="WY107" s="381"/>
      <c r="XG107" s="392"/>
      <c r="XH107" s="381"/>
      <c r="XP107" s="392"/>
      <c r="XQ107" s="381"/>
      <c r="XY107" s="392"/>
      <c r="XZ107" s="381"/>
      <c r="YH107" s="392"/>
      <c r="YI107" s="381"/>
      <c r="YQ107" s="392"/>
      <c r="YR107" s="381"/>
      <c r="YZ107" s="392"/>
      <c r="ZA107" s="381"/>
      <c r="ZI107" s="392"/>
      <c r="ZJ107" s="381"/>
      <c r="ZR107" s="392"/>
      <c r="ZS107" s="381"/>
      <c r="AAA107" s="392"/>
      <c r="AAB107" s="381"/>
      <c r="AAJ107" s="392"/>
      <c r="AAK107" s="381"/>
      <c r="AAS107" s="392"/>
      <c r="AAT107" s="381"/>
      <c r="ABB107" s="392"/>
      <c r="ABC107" s="381"/>
      <c r="ABK107" s="392"/>
      <c r="ABL107" s="381"/>
      <c r="ABT107" s="392"/>
      <c r="ABU107" s="381"/>
      <c r="ACC107" s="392"/>
      <c r="ACD107" s="381"/>
      <c r="ACL107" s="392"/>
      <c r="ACM107" s="381"/>
      <c r="ACU107" s="392"/>
      <c r="ACV107" s="381"/>
      <c r="ADD107" s="392"/>
      <c r="ADE107" s="381"/>
      <c r="ADM107" s="392"/>
      <c r="ADN107" s="381"/>
      <c r="ADV107" s="392"/>
      <c r="ADW107" s="381"/>
      <c r="AEE107" s="392"/>
      <c r="AEF107" s="381"/>
      <c r="AEN107" s="392"/>
      <c r="AEO107" s="381"/>
      <c r="AEW107" s="392"/>
      <c r="AEX107" s="381"/>
      <c r="AFF107" s="392"/>
      <c r="AFG107" s="381"/>
      <c r="AFO107" s="392"/>
      <c r="AFP107" s="381"/>
      <c r="AFX107" s="392"/>
      <c r="AFY107" s="381"/>
      <c r="AGG107" s="392"/>
      <c r="AGH107" s="381"/>
      <c r="AGP107" s="392"/>
      <c r="AGQ107" s="381"/>
      <c r="AGY107" s="392"/>
      <c r="AGZ107" s="381"/>
      <c r="AHH107" s="392"/>
      <c r="AHI107" s="381"/>
      <c r="AHQ107" s="392"/>
      <c r="AHR107" s="381"/>
      <c r="AHZ107" s="392"/>
      <c r="AIA107" s="381"/>
      <c r="AII107" s="392"/>
      <c r="AIJ107" s="381"/>
      <c r="AIR107" s="392"/>
      <c r="AIS107" s="381"/>
      <c r="AJA107" s="392"/>
      <c r="AJB107" s="381"/>
      <c r="AJJ107" s="392"/>
      <c r="AJK107" s="381"/>
      <c r="AJS107" s="392"/>
      <c r="AJT107" s="381"/>
      <c r="AKB107" s="392"/>
      <c r="AKC107" s="381"/>
      <c r="AKK107" s="392"/>
      <c r="AKL107" s="381"/>
      <c r="AKT107" s="392"/>
      <c r="AKU107" s="381"/>
      <c r="ALC107" s="392"/>
      <c r="ALD107" s="381"/>
      <c r="ALL107" s="392"/>
      <c r="ALM107" s="381"/>
      <c r="ALU107" s="392"/>
      <c r="ALV107" s="381"/>
      <c r="AMD107" s="392"/>
      <c r="AME107" s="381"/>
      <c r="AMM107" s="392"/>
      <c r="AMN107" s="381"/>
      <c r="AMV107" s="392"/>
      <c r="AMW107" s="381"/>
      <c r="ANE107" s="392"/>
      <c r="ANF107" s="381"/>
      <c r="ANN107" s="392"/>
      <c r="ANO107" s="381"/>
      <c r="ANW107" s="392"/>
      <c r="ANX107" s="381"/>
      <c r="AOF107" s="392"/>
      <c r="AOG107" s="381"/>
      <c r="AOO107" s="392"/>
      <c r="AOP107" s="381"/>
      <c r="AOX107" s="392"/>
      <c r="AOY107" s="381"/>
      <c r="APG107" s="392"/>
      <c r="APH107" s="381"/>
      <c r="APP107" s="392"/>
      <c r="APQ107" s="381"/>
      <c r="APY107" s="392"/>
      <c r="APZ107" s="381"/>
      <c r="AQH107" s="392"/>
      <c r="AQI107" s="381"/>
      <c r="AQQ107" s="392"/>
      <c r="AQR107" s="381"/>
      <c r="AQZ107" s="392"/>
      <c r="ARA107" s="381"/>
      <c r="ARI107" s="392"/>
      <c r="ARJ107" s="381"/>
      <c r="ARR107" s="392"/>
      <c r="ARS107" s="381"/>
      <c r="ASA107" s="392"/>
      <c r="ASB107" s="381"/>
      <c r="ASJ107" s="392"/>
      <c r="ASK107" s="381"/>
      <c r="ASS107" s="392"/>
      <c r="AST107" s="381"/>
      <c r="ATB107" s="392"/>
      <c r="ATC107" s="381"/>
      <c r="ATK107" s="392"/>
      <c r="ATL107" s="381"/>
      <c r="ATT107" s="392"/>
      <c r="ATU107" s="381"/>
      <c r="AUC107" s="392"/>
      <c r="AUD107" s="381"/>
      <c r="AUL107" s="392"/>
      <c r="AUM107" s="381"/>
      <c r="AUU107" s="392"/>
      <c r="AUV107" s="381"/>
      <c r="AVD107" s="392"/>
      <c r="AVE107" s="381"/>
      <c r="AVM107" s="392"/>
      <c r="AVN107" s="381"/>
      <c r="AVV107" s="392"/>
      <c r="AVW107" s="381"/>
      <c r="AWE107" s="392"/>
      <c r="AWF107" s="381"/>
      <c r="AWN107" s="392"/>
      <c r="AWO107" s="381"/>
      <c r="AWW107" s="392"/>
      <c r="AWX107" s="381"/>
      <c r="AXF107" s="392"/>
      <c r="AXG107" s="381"/>
      <c r="AXO107" s="392"/>
      <c r="AXP107" s="381"/>
      <c r="AXX107" s="392"/>
      <c r="AXY107" s="381"/>
      <c r="AYG107" s="392"/>
      <c r="AYH107" s="381"/>
      <c r="AYP107" s="392"/>
      <c r="AYQ107" s="381"/>
      <c r="AYY107" s="392"/>
      <c r="AYZ107" s="381"/>
      <c r="AZH107" s="392"/>
      <c r="AZI107" s="381"/>
      <c r="AZQ107" s="392"/>
      <c r="AZR107" s="381"/>
      <c r="AZZ107" s="392"/>
      <c r="BAA107" s="381"/>
      <c r="BAI107" s="392"/>
      <c r="BAJ107" s="381"/>
      <c r="BAR107" s="392"/>
      <c r="BAS107" s="381"/>
      <c r="BBA107" s="392"/>
      <c r="BBB107" s="381"/>
      <c r="BBJ107" s="392"/>
      <c r="BBK107" s="381"/>
      <c r="BBS107" s="392"/>
      <c r="BBT107" s="381"/>
      <c r="BCB107" s="392"/>
      <c r="BCC107" s="381"/>
      <c r="BCK107" s="392"/>
      <c r="BCL107" s="381"/>
      <c r="BCT107" s="392"/>
      <c r="BCU107" s="381"/>
      <c r="BDC107" s="392"/>
      <c r="BDD107" s="381"/>
      <c r="BDL107" s="392"/>
      <c r="BDM107" s="381"/>
      <c r="BDU107" s="392"/>
      <c r="BDV107" s="381"/>
      <c r="BED107" s="392"/>
      <c r="BEE107" s="381"/>
      <c r="BEM107" s="392"/>
      <c r="BEN107" s="381"/>
      <c r="BEV107" s="392"/>
      <c r="BEW107" s="381"/>
      <c r="BFE107" s="392"/>
      <c r="BFF107" s="381"/>
      <c r="BFN107" s="392"/>
      <c r="BFO107" s="381"/>
      <c r="BFW107" s="392"/>
      <c r="BFX107" s="381"/>
      <c r="BGF107" s="392"/>
      <c r="BGG107" s="381"/>
      <c r="BGO107" s="392"/>
      <c r="BGP107" s="381"/>
      <c r="BGX107" s="392"/>
      <c r="BGY107" s="381"/>
      <c r="BHG107" s="392"/>
      <c r="BHH107" s="381"/>
      <c r="BHP107" s="392"/>
      <c r="BHQ107" s="381"/>
      <c r="BHY107" s="392"/>
      <c r="BHZ107" s="381"/>
      <c r="BIH107" s="392"/>
      <c r="BII107" s="381"/>
      <c r="BIQ107" s="392"/>
      <c r="BIR107" s="381"/>
      <c r="BIZ107" s="392"/>
      <c r="BJA107" s="381"/>
      <c r="BJI107" s="392"/>
      <c r="BJJ107" s="381"/>
      <c r="BJR107" s="392"/>
      <c r="BJS107" s="381"/>
      <c r="BKA107" s="392"/>
      <c r="BKB107" s="381"/>
      <c r="BKJ107" s="392"/>
      <c r="BKK107" s="381"/>
      <c r="BKS107" s="392"/>
      <c r="BKT107" s="381"/>
      <c r="BLB107" s="392"/>
      <c r="BLC107" s="381"/>
      <c r="BLK107" s="392"/>
      <c r="BLL107" s="381"/>
      <c r="BLT107" s="392"/>
      <c r="BLU107" s="381"/>
      <c r="BMC107" s="392"/>
      <c r="BMD107" s="381"/>
      <c r="BML107" s="392"/>
      <c r="BMM107" s="381"/>
      <c r="BMU107" s="392"/>
      <c r="BMV107" s="381"/>
      <c r="BND107" s="392"/>
      <c r="BNE107" s="381"/>
      <c r="BNM107" s="392"/>
      <c r="BNN107" s="381"/>
      <c r="BNV107" s="392"/>
      <c r="BNW107" s="381"/>
      <c r="BOE107" s="392"/>
      <c r="BOF107" s="381"/>
      <c r="BON107" s="392"/>
      <c r="BOO107" s="381"/>
      <c r="BOW107" s="392"/>
      <c r="BOX107" s="381"/>
      <c r="BPF107" s="392"/>
      <c r="BPG107" s="381"/>
      <c r="BPO107" s="392"/>
      <c r="BPP107" s="381"/>
      <c r="BPX107" s="392"/>
      <c r="BPY107" s="381"/>
      <c r="BQG107" s="392"/>
      <c r="BQH107" s="381"/>
      <c r="BQP107" s="392"/>
      <c r="BQQ107" s="381"/>
      <c r="BQY107" s="392"/>
      <c r="BQZ107" s="381"/>
      <c r="BRH107" s="392"/>
      <c r="BRI107" s="381"/>
      <c r="BRQ107" s="392"/>
      <c r="BRR107" s="381"/>
      <c r="BRZ107" s="392"/>
      <c r="BSA107" s="381"/>
      <c r="BSI107" s="392"/>
      <c r="BSJ107" s="381"/>
      <c r="BSR107" s="392"/>
      <c r="BSS107" s="381"/>
      <c r="BTA107" s="392"/>
      <c r="BTB107" s="381"/>
      <c r="BTJ107" s="392"/>
      <c r="BTK107" s="381"/>
      <c r="BTS107" s="392"/>
      <c r="BTT107" s="381"/>
      <c r="BUB107" s="392"/>
      <c r="BUC107" s="381"/>
      <c r="BUK107" s="392"/>
      <c r="BUL107" s="381"/>
      <c r="BUT107" s="392"/>
      <c r="BUU107" s="381"/>
      <c r="BVC107" s="392"/>
      <c r="BVD107" s="381"/>
      <c r="BVL107" s="392"/>
      <c r="BVM107" s="381"/>
      <c r="BVU107" s="392"/>
      <c r="BVV107" s="381"/>
      <c r="BWD107" s="392"/>
      <c r="BWE107" s="381"/>
      <c r="BWM107" s="392"/>
      <c r="BWN107" s="381"/>
      <c r="BWV107" s="392"/>
      <c r="BWW107" s="381"/>
      <c r="BXE107" s="392"/>
      <c r="BXF107" s="381"/>
      <c r="BXN107" s="392"/>
      <c r="BXO107" s="381"/>
      <c r="BXW107" s="392"/>
      <c r="BXX107" s="381"/>
      <c r="BYF107" s="392"/>
      <c r="BYG107" s="381"/>
      <c r="BYO107" s="392"/>
      <c r="BYP107" s="381"/>
      <c r="BYX107" s="392"/>
      <c r="BYY107" s="381"/>
      <c r="BZG107" s="392"/>
      <c r="BZH107" s="381"/>
      <c r="BZP107" s="392"/>
      <c r="BZQ107" s="381"/>
      <c r="BZY107" s="392"/>
      <c r="BZZ107" s="381"/>
      <c r="CAH107" s="392"/>
      <c r="CAI107" s="381"/>
      <c r="CAQ107" s="392"/>
      <c r="CAR107" s="381"/>
      <c r="CAZ107" s="392"/>
      <c r="CBA107" s="381"/>
      <c r="CBI107" s="392"/>
      <c r="CBJ107" s="381"/>
      <c r="CBR107" s="392"/>
      <c r="CBS107" s="381"/>
      <c r="CCA107" s="392"/>
      <c r="CCB107" s="381"/>
      <c r="CCJ107" s="392"/>
      <c r="CCK107" s="381"/>
      <c r="CCS107" s="392"/>
      <c r="CCT107" s="381"/>
      <c r="CDB107" s="392"/>
      <c r="CDC107" s="381"/>
      <c r="CDK107" s="392"/>
      <c r="CDL107" s="381"/>
      <c r="CDT107" s="392"/>
      <c r="CDU107" s="381"/>
      <c r="CEC107" s="392"/>
      <c r="CED107" s="381"/>
      <c r="CEL107" s="392"/>
      <c r="CEM107" s="381"/>
      <c r="CEU107" s="392"/>
      <c r="CEV107" s="381"/>
      <c r="CFD107" s="392"/>
      <c r="CFE107" s="381"/>
      <c r="CFM107" s="392"/>
      <c r="CFN107" s="381"/>
      <c r="CFV107" s="392"/>
      <c r="CFW107" s="381"/>
      <c r="CGE107" s="392"/>
      <c r="CGF107" s="381"/>
      <c r="CGN107" s="392"/>
      <c r="CGO107" s="381"/>
      <c r="CGW107" s="392"/>
      <c r="CGX107" s="381"/>
      <c r="CHF107" s="392"/>
      <c r="CHG107" s="381"/>
      <c r="CHO107" s="392"/>
      <c r="CHP107" s="381"/>
      <c r="CHX107" s="392"/>
      <c r="CHY107" s="381"/>
      <c r="CIG107" s="392"/>
      <c r="CIH107" s="381"/>
      <c r="CIP107" s="392"/>
      <c r="CIQ107" s="381"/>
      <c r="CIY107" s="392"/>
      <c r="CIZ107" s="381"/>
      <c r="CJH107" s="392"/>
      <c r="CJI107" s="381"/>
      <c r="CJQ107" s="392"/>
      <c r="CJR107" s="381"/>
      <c r="CJZ107" s="392"/>
      <c r="CKA107" s="381"/>
      <c r="CKI107" s="392"/>
      <c r="CKJ107" s="381"/>
      <c r="CKR107" s="392"/>
      <c r="CKS107" s="381"/>
      <c r="CLA107" s="392"/>
      <c r="CLB107" s="381"/>
      <c r="CLJ107" s="392"/>
      <c r="CLK107" s="381"/>
      <c r="CLS107" s="392"/>
      <c r="CLT107" s="381"/>
      <c r="CMB107" s="392"/>
      <c r="CMC107" s="381"/>
      <c r="CMK107" s="392"/>
      <c r="CML107" s="381"/>
      <c r="CMT107" s="392"/>
      <c r="CMU107" s="381"/>
      <c r="CNC107" s="392"/>
      <c r="CND107" s="381"/>
      <c r="CNL107" s="392"/>
      <c r="CNM107" s="381"/>
      <c r="CNU107" s="392"/>
      <c r="CNV107" s="381"/>
      <c r="COD107" s="392"/>
      <c r="COE107" s="381"/>
      <c r="COM107" s="392"/>
      <c r="CON107" s="381"/>
      <c r="COV107" s="392"/>
      <c r="COW107" s="381"/>
      <c r="CPE107" s="392"/>
      <c r="CPF107" s="381"/>
      <c r="CPN107" s="392"/>
      <c r="CPO107" s="381"/>
      <c r="CPW107" s="392"/>
      <c r="CPX107" s="381"/>
      <c r="CQF107" s="392"/>
      <c r="CQG107" s="381"/>
      <c r="CQO107" s="392"/>
      <c r="CQP107" s="381"/>
      <c r="CQX107" s="392"/>
      <c r="CQY107" s="381"/>
      <c r="CRG107" s="392"/>
      <c r="CRH107" s="381"/>
      <c r="CRP107" s="392"/>
      <c r="CRQ107" s="381"/>
      <c r="CRY107" s="392"/>
      <c r="CRZ107" s="381"/>
      <c r="CSH107" s="392"/>
      <c r="CSI107" s="381"/>
      <c r="CSQ107" s="392"/>
      <c r="CSR107" s="381"/>
      <c r="CSZ107" s="392"/>
      <c r="CTA107" s="381"/>
      <c r="CTI107" s="392"/>
      <c r="CTJ107" s="381"/>
      <c r="CTR107" s="392"/>
      <c r="CTS107" s="381"/>
      <c r="CUA107" s="392"/>
      <c r="CUB107" s="381"/>
      <c r="CUJ107" s="392"/>
      <c r="CUK107" s="381"/>
      <c r="CUS107" s="392"/>
      <c r="CUT107" s="381"/>
      <c r="CVB107" s="392"/>
      <c r="CVC107" s="381"/>
      <c r="CVK107" s="392"/>
      <c r="CVL107" s="381"/>
      <c r="CVT107" s="392"/>
      <c r="CVU107" s="381"/>
      <c r="CWC107" s="392"/>
      <c r="CWD107" s="381"/>
      <c r="CWL107" s="392"/>
      <c r="CWM107" s="381"/>
      <c r="CWU107" s="392"/>
      <c r="CWV107" s="381"/>
      <c r="CXD107" s="392"/>
      <c r="CXE107" s="381"/>
      <c r="CXM107" s="392"/>
      <c r="CXN107" s="381"/>
      <c r="CXV107" s="392"/>
      <c r="CXW107" s="381"/>
      <c r="CYE107" s="392"/>
      <c r="CYF107" s="381"/>
      <c r="CYN107" s="392"/>
      <c r="CYO107" s="381"/>
      <c r="CYW107" s="392"/>
      <c r="CYX107" s="381"/>
      <c r="CZF107" s="392"/>
      <c r="CZG107" s="381"/>
      <c r="CZO107" s="392"/>
      <c r="CZP107" s="381"/>
      <c r="CZX107" s="392"/>
      <c r="CZY107" s="381"/>
      <c r="DAG107" s="392"/>
      <c r="DAH107" s="381"/>
      <c r="DAP107" s="392"/>
      <c r="DAQ107" s="381"/>
      <c r="DAY107" s="392"/>
      <c r="DAZ107" s="381"/>
      <c r="DBH107" s="392"/>
      <c r="DBI107" s="381"/>
      <c r="DBQ107" s="392"/>
      <c r="DBR107" s="381"/>
      <c r="DBZ107" s="392"/>
      <c r="DCA107" s="381"/>
      <c r="DCI107" s="392"/>
      <c r="DCJ107" s="381"/>
      <c r="DCR107" s="392"/>
      <c r="DCS107" s="381"/>
      <c r="DDA107" s="392"/>
      <c r="DDB107" s="381"/>
      <c r="DDJ107" s="392"/>
      <c r="DDK107" s="381"/>
      <c r="DDS107" s="392"/>
      <c r="DDT107" s="381"/>
      <c r="DEB107" s="392"/>
      <c r="DEC107" s="381"/>
      <c r="DEK107" s="392"/>
      <c r="DEL107" s="381"/>
      <c r="DET107" s="392"/>
      <c r="DEU107" s="381"/>
      <c r="DFC107" s="392"/>
      <c r="DFD107" s="381"/>
      <c r="DFL107" s="392"/>
      <c r="DFM107" s="381"/>
      <c r="DFU107" s="392"/>
      <c r="DFV107" s="381"/>
      <c r="DGD107" s="392"/>
      <c r="DGE107" s="381"/>
      <c r="DGM107" s="392"/>
      <c r="DGN107" s="381"/>
      <c r="DGV107" s="392"/>
      <c r="DGW107" s="381"/>
      <c r="DHE107" s="392"/>
      <c r="DHF107" s="381"/>
      <c r="DHN107" s="392"/>
      <c r="DHO107" s="381"/>
      <c r="DHW107" s="392"/>
      <c r="DHX107" s="381"/>
      <c r="DIF107" s="392"/>
      <c r="DIG107" s="381"/>
      <c r="DIO107" s="392"/>
      <c r="DIP107" s="381"/>
      <c r="DIX107" s="392"/>
      <c r="DIY107" s="381"/>
      <c r="DJG107" s="392"/>
      <c r="DJH107" s="381"/>
      <c r="DJP107" s="392"/>
      <c r="DJQ107" s="381"/>
      <c r="DJY107" s="392"/>
      <c r="DJZ107" s="381"/>
      <c r="DKH107" s="392"/>
      <c r="DKI107" s="381"/>
      <c r="DKQ107" s="392"/>
      <c r="DKR107" s="381"/>
      <c r="DKZ107" s="392"/>
      <c r="DLA107" s="381"/>
      <c r="DLI107" s="392"/>
      <c r="DLJ107" s="381"/>
      <c r="DLR107" s="392"/>
      <c r="DLS107" s="381"/>
      <c r="DMA107" s="392"/>
      <c r="DMB107" s="381"/>
      <c r="DMJ107" s="392"/>
      <c r="DMK107" s="381"/>
      <c r="DMS107" s="392"/>
      <c r="DMT107" s="381"/>
      <c r="DNB107" s="392"/>
      <c r="DNC107" s="381"/>
      <c r="DNK107" s="392"/>
      <c r="DNL107" s="381"/>
      <c r="DNT107" s="392"/>
      <c r="DNU107" s="381"/>
      <c r="DOC107" s="392"/>
      <c r="DOD107" s="381"/>
      <c r="DOL107" s="392"/>
      <c r="DOM107" s="381"/>
      <c r="DOU107" s="392"/>
      <c r="DOV107" s="381"/>
      <c r="DPD107" s="392"/>
      <c r="DPE107" s="381"/>
      <c r="DPM107" s="392"/>
      <c r="DPN107" s="381"/>
      <c r="DPV107" s="392"/>
      <c r="DPW107" s="381"/>
      <c r="DQE107" s="392"/>
      <c r="DQF107" s="381"/>
      <c r="DQN107" s="392"/>
      <c r="DQO107" s="381"/>
      <c r="DQW107" s="392"/>
      <c r="DQX107" s="381"/>
      <c r="DRF107" s="392"/>
      <c r="DRG107" s="381"/>
      <c r="DRO107" s="392"/>
      <c r="DRP107" s="381"/>
      <c r="DRX107" s="392"/>
      <c r="DRY107" s="381"/>
      <c r="DSG107" s="392"/>
      <c r="DSH107" s="381"/>
      <c r="DSP107" s="392"/>
      <c r="DSQ107" s="381"/>
      <c r="DSY107" s="392"/>
      <c r="DSZ107" s="381"/>
      <c r="DTH107" s="392"/>
      <c r="DTI107" s="381"/>
      <c r="DTQ107" s="392"/>
      <c r="DTR107" s="381"/>
      <c r="DTZ107" s="392"/>
      <c r="DUA107" s="381"/>
      <c r="DUI107" s="392"/>
      <c r="DUJ107" s="381"/>
      <c r="DUR107" s="392"/>
      <c r="DUS107" s="381"/>
      <c r="DVA107" s="392"/>
      <c r="DVB107" s="381"/>
      <c r="DVJ107" s="392"/>
      <c r="DVK107" s="381"/>
      <c r="DVS107" s="392"/>
      <c r="DVT107" s="381"/>
      <c r="DWB107" s="392"/>
      <c r="DWC107" s="381"/>
      <c r="DWK107" s="392"/>
      <c r="DWL107" s="381"/>
      <c r="DWT107" s="392"/>
      <c r="DWU107" s="381"/>
      <c r="DXC107" s="392"/>
      <c r="DXD107" s="381"/>
      <c r="DXL107" s="392"/>
      <c r="DXM107" s="381"/>
      <c r="DXU107" s="392"/>
      <c r="DXV107" s="381"/>
      <c r="DYD107" s="392"/>
      <c r="DYE107" s="381"/>
      <c r="DYM107" s="392"/>
      <c r="DYN107" s="381"/>
      <c r="DYV107" s="392"/>
      <c r="DYW107" s="381"/>
      <c r="DZE107" s="392"/>
      <c r="DZF107" s="381"/>
      <c r="DZN107" s="392"/>
      <c r="DZO107" s="381"/>
      <c r="DZW107" s="392"/>
      <c r="DZX107" s="381"/>
      <c r="EAF107" s="392"/>
      <c r="EAG107" s="381"/>
      <c r="EAO107" s="392"/>
      <c r="EAP107" s="381"/>
      <c r="EAX107" s="392"/>
      <c r="EAY107" s="381"/>
      <c r="EBG107" s="392"/>
      <c r="EBH107" s="381"/>
      <c r="EBP107" s="392"/>
      <c r="EBQ107" s="381"/>
      <c r="EBY107" s="392"/>
      <c r="EBZ107" s="381"/>
      <c r="ECH107" s="392"/>
      <c r="ECI107" s="381"/>
      <c r="ECQ107" s="392"/>
      <c r="ECR107" s="381"/>
      <c r="ECZ107" s="392"/>
      <c r="EDA107" s="381"/>
      <c r="EDI107" s="392"/>
      <c r="EDJ107" s="381"/>
      <c r="EDR107" s="392"/>
      <c r="EDS107" s="381"/>
      <c r="EEA107" s="392"/>
      <c r="EEB107" s="381"/>
      <c r="EEJ107" s="392"/>
      <c r="EEK107" s="381"/>
      <c r="EES107" s="392"/>
      <c r="EET107" s="381"/>
      <c r="EFB107" s="392"/>
      <c r="EFC107" s="381"/>
      <c r="EFK107" s="392"/>
      <c r="EFL107" s="381"/>
      <c r="EFT107" s="392"/>
      <c r="EFU107" s="381"/>
      <c r="EGC107" s="392"/>
      <c r="EGD107" s="381"/>
      <c r="EGL107" s="392"/>
      <c r="EGM107" s="381"/>
      <c r="EGU107" s="392"/>
      <c r="EGV107" s="381"/>
      <c r="EHD107" s="392"/>
      <c r="EHE107" s="381"/>
      <c r="EHM107" s="392"/>
      <c r="EHN107" s="381"/>
      <c r="EHV107" s="392"/>
      <c r="EHW107" s="381"/>
      <c r="EIE107" s="392"/>
      <c r="EIF107" s="381"/>
      <c r="EIN107" s="392"/>
      <c r="EIO107" s="381"/>
      <c r="EIW107" s="392"/>
      <c r="EIX107" s="381"/>
      <c r="EJF107" s="392"/>
      <c r="EJG107" s="381"/>
      <c r="EJO107" s="392"/>
      <c r="EJP107" s="381"/>
      <c r="EJX107" s="392"/>
      <c r="EJY107" s="381"/>
      <c r="EKG107" s="392"/>
      <c r="EKH107" s="381"/>
      <c r="EKP107" s="392"/>
      <c r="EKQ107" s="381"/>
      <c r="EKY107" s="392"/>
      <c r="EKZ107" s="381"/>
      <c r="ELH107" s="392"/>
      <c r="ELI107" s="381"/>
      <c r="ELQ107" s="392"/>
      <c r="ELR107" s="381"/>
      <c r="ELZ107" s="392"/>
      <c r="EMA107" s="381"/>
      <c r="EMI107" s="392"/>
      <c r="EMJ107" s="381"/>
      <c r="EMR107" s="392"/>
      <c r="EMS107" s="381"/>
      <c r="ENA107" s="392"/>
      <c r="ENB107" s="381"/>
      <c r="ENJ107" s="392"/>
      <c r="ENK107" s="381"/>
      <c r="ENS107" s="392"/>
      <c r="ENT107" s="381"/>
      <c r="EOB107" s="392"/>
      <c r="EOC107" s="381"/>
      <c r="EOK107" s="392"/>
      <c r="EOL107" s="381"/>
      <c r="EOT107" s="392"/>
      <c r="EOU107" s="381"/>
      <c r="EPC107" s="392"/>
      <c r="EPD107" s="381"/>
      <c r="EPL107" s="392"/>
      <c r="EPM107" s="381"/>
      <c r="EPU107" s="392"/>
      <c r="EPV107" s="381"/>
      <c r="EQD107" s="392"/>
      <c r="EQE107" s="381"/>
      <c r="EQM107" s="392"/>
      <c r="EQN107" s="381"/>
      <c r="EQV107" s="392"/>
      <c r="EQW107" s="381"/>
      <c r="ERE107" s="392"/>
      <c r="ERF107" s="381"/>
      <c r="ERN107" s="392"/>
      <c r="ERO107" s="381"/>
      <c r="ERW107" s="392"/>
      <c r="ERX107" s="381"/>
      <c r="ESF107" s="392"/>
      <c r="ESG107" s="381"/>
      <c r="ESO107" s="392"/>
      <c r="ESP107" s="381"/>
      <c r="ESX107" s="392"/>
      <c r="ESY107" s="381"/>
      <c r="ETG107" s="392"/>
      <c r="ETH107" s="381"/>
      <c r="ETP107" s="392"/>
      <c r="ETQ107" s="381"/>
      <c r="ETY107" s="392"/>
      <c r="ETZ107" s="381"/>
      <c r="EUH107" s="392"/>
      <c r="EUI107" s="381"/>
      <c r="EUQ107" s="392"/>
      <c r="EUR107" s="381"/>
      <c r="EUZ107" s="392"/>
      <c r="EVA107" s="381"/>
      <c r="EVI107" s="392"/>
      <c r="EVJ107" s="381"/>
      <c r="EVR107" s="392"/>
      <c r="EVS107" s="381"/>
      <c r="EWA107" s="392"/>
      <c r="EWB107" s="381"/>
      <c r="EWJ107" s="392"/>
      <c r="EWK107" s="381"/>
      <c r="EWS107" s="392"/>
      <c r="EWT107" s="381"/>
      <c r="EXB107" s="392"/>
      <c r="EXC107" s="381"/>
      <c r="EXK107" s="392"/>
      <c r="EXL107" s="381"/>
      <c r="EXT107" s="392"/>
      <c r="EXU107" s="381"/>
      <c r="EYC107" s="392"/>
      <c r="EYD107" s="381"/>
      <c r="EYL107" s="392"/>
      <c r="EYM107" s="381"/>
      <c r="EYU107" s="392"/>
      <c r="EYV107" s="381"/>
      <c r="EZD107" s="392"/>
      <c r="EZE107" s="381"/>
      <c r="EZM107" s="392"/>
      <c r="EZN107" s="381"/>
      <c r="EZV107" s="392"/>
      <c r="EZW107" s="381"/>
      <c r="FAE107" s="392"/>
      <c r="FAF107" s="381"/>
      <c r="FAN107" s="392"/>
      <c r="FAO107" s="381"/>
      <c r="FAW107" s="392"/>
      <c r="FAX107" s="381"/>
      <c r="FBF107" s="392"/>
      <c r="FBG107" s="381"/>
      <c r="FBO107" s="392"/>
      <c r="FBP107" s="381"/>
      <c r="FBX107" s="392"/>
      <c r="FBY107" s="381"/>
      <c r="FCG107" s="392"/>
      <c r="FCH107" s="381"/>
      <c r="FCP107" s="392"/>
      <c r="FCQ107" s="381"/>
      <c r="FCY107" s="392"/>
      <c r="FCZ107" s="381"/>
      <c r="FDH107" s="392"/>
      <c r="FDI107" s="381"/>
      <c r="FDQ107" s="392"/>
      <c r="FDR107" s="381"/>
      <c r="FDZ107" s="392"/>
      <c r="FEA107" s="381"/>
      <c r="FEI107" s="392"/>
      <c r="FEJ107" s="381"/>
      <c r="FER107" s="392"/>
      <c r="FES107" s="381"/>
      <c r="FFA107" s="392"/>
      <c r="FFB107" s="381"/>
      <c r="FFJ107" s="392"/>
      <c r="FFK107" s="381"/>
      <c r="FFS107" s="392"/>
      <c r="FFT107" s="381"/>
      <c r="FGB107" s="392"/>
      <c r="FGC107" s="381"/>
      <c r="FGK107" s="392"/>
      <c r="FGL107" s="381"/>
      <c r="FGT107" s="392"/>
      <c r="FGU107" s="381"/>
      <c r="FHC107" s="392"/>
      <c r="FHD107" s="381"/>
      <c r="FHL107" s="392"/>
      <c r="FHM107" s="381"/>
      <c r="FHU107" s="392"/>
      <c r="FHV107" s="381"/>
      <c r="FID107" s="392"/>
      <c r="FIE107" s="381"/>
      <c r="FIM107" s="392"/>
      <c r="FIN107" s="381"/>
      <c r="FIV107" s="392"/>
      <c r="FIW107" s="381"/>
      <c r="FJE107" s="392"/>
      <c r="FJF107" s="381"/>
      <c r="FJN107" s="392"/>
      <c r="FJO107" s="381"/>
      <c r="FJW107" s="392"/>
      <c r="FJX107" s="381"/>
      <c r="FKF107" s="392"/>
      <c r="FKG107" s="381"/>
      <c r="FKO107" s="392"/>
      <c r="FKP107" s="381"/>
      <c r="FKX107" s="392"/>
      <c r="FKY107" s="381"/>
      <c r="FLG107" s="392"/>
      <c r="FLH107" s="381"/>
      <c r="FLP107" s="392"/>
      <c r="FLQ107" s="381"/>
      <c r="FLY107" s="392"/>
      <c r="FLZ107" s="381"/>
      <c r="FMH107" s="392"/>
      <c r="FMI107" s="381"/>
      <c r="FMQ107" s="392"/>
      <c r="FMR107" s="381"/>
      <c r="FMZ107" s="392"/>
      <c r="FNA107" s="381"/>
      <c r="FNI107" s="392"/>
      <c r="FNJ107" s="381"/>
      <c r="FNR107" s="392"/>
      <c r="FNS107" s="381"/>
      <c r="FOA107" s="392"/>
      <c r="FOB107" s="381"/>
      <c r="FOJ107" s="392"/>
      <c r="FOK107" s="381"/>
      <c r="FOS107" s="392"/>
      <c r="FOT107" s="381"/>
      <c r="FPB107" s="392"/>
      <c r="FPC107" s="381"/>
      <c r="FPK107" s="392"/>
      <c r="FPL107" s="381"/>
      <c r="FPT107" s="392"/>
      <c r="FPU107" s="381"/>
      <c r="FQC107" s="392"/>
      <c r="FQD107" s="381"/>
      <c r="FQL107" s="392"/>
      <c r="FQM107" s="381"/>
      <c r="FQU107" s="392"/>
      <c r="FQV107" s="381"/>
      <c r="FRD107" s="392"/>
      <c r="FRE107" s="381"/>
      <c r="FRM107" s="392"/>
      <c r="FRN107" s="381"/>
      <c r="FRV107" s="392"/>
      <c r="FRW107" s="381"/>
      <c r="FSE107" s="392"/>
      <c r="FSF107" s="381"/>
      <c r="FSN107" s="392"/>
      <c r="FSO107" s="381"/>
      <c r="FSW107" s="392"/>
      <c r="FSX107" s="381"/>
      <c r="FTF107" s="392"/>
      <c r="FTG107" s="381"/>
      <c r="FTO107" s="392"/>
      <c r="FTP107" s="381"/>
      <c r="FTX107" s="392"/>
      <c r="FTY107" s="381"/>
      <c r="FUG107" s="392"/>
      <c r="FUH107" s="381"/>
      <c r="FUP107" s="392"/>
      <c r="FUQ107" s="381"/>
      <c r="FUY107" s="392"/>
      <c r="FUZ107" s="381"/>
      <c r="FVH107" s="392"/>
      <c r="FVI107" s="381"/>
      <c r="FVQ107" s="392"/>
      <c r="FVR107" s="381"/>
      <c r="FVZ107" s="392"/>
      <c r="FWA107" s="381"/>
      <c r="FWI107" s="392"/>
      <c r="FWJ107" s="381"/>
      <c r="FWR107" s="392"/>
      <c r="FWS107" s="381"/>
      <c r="FXA107" s="392"/>
      <c r="FXB107" s="381"/>
      <c r="FXJ107" s="392"/>
      <c r="FXK107" s="381"/>
      <c r="FXS107" s="392"/>
      <c r="FXT107" s="381"/>
      <c r="FYB107" s="392"/>
      <c r="FYC107" s="381"/>
      <c r="FYK107" s="392"/>
      <c r="FYL107" s="381"/>
      <c r="FYT107" s="392"/>
      <c r="FYU107" s="381"/>
      <c r="FZC107" s="392"/>
      <c r="FZD107" s="381"/>
      <c r="FZL107" s="392"/>
      <c r="FZM107" s="381"/>
      <c r="FZU107" s="392"/>
      <c r="FZV107" s="381"/>
      <c r="GAD107" s="392"/>
      <c r="GAE107" s="381"/>
      <c r="GAM107" s="392"/>
      <c r="GAN107" s="381"/>
      <c r="GAV107" s="392"/>
      <c r="GAW107" s="381"/>
      <c r="GBE107" s="392"/>
      <c r="GBF107" s="381"/>
      <c r="GBN107" s="392"/>
      <c r="GBO107" s="381"/>
      <c r="GBW107" s="392"/>
      <c r="GBX107" s="381"/>
      <c r="GCF107" s="392"/>
      <c r="GCG107" s="381"/>
      <c r="GCO107" s="392"/>
      <c r="GCP107" s="381"/>
      <c r="GCX107" s="392"/>
      <c r="GCY107" s="381"/>
      <c r="GDG107" s="392"/>
      <c r="GDH107" s="381"/>
      <c r="GDP107" s="392"/>
      <c r="GDQ107" s="381"/>
      <c r="GDY107" s="392"/>
      <c r="GDZ107" s="381"/>
      <c r="GEH107" s="392"/>
      <c r="GEI107" s="381"/>
      <c r="GEQ107" s="392"/>
      <c r="GER107" s="381"/>
      <c r="GEZ107" s="392"/>
      <c r="GFA107" s="381"/>
      <c r="GFI107" s="392"/>
      <c r="GFJ107" s="381"/>
      <c r="GFR107" s="392"/>
      <c r="GFS107" s="381"/>
      <c r="GGA107" s="392"/>
      <c r="GGB107" s="381"/>
      <c r="GGJ107" s="392"/>
      <c r="GGK107" s="381"/>
      <c r="GGS107" s="392"/>
      <c r="GGT107" s="381"/>
      <c r="GHB107" s="392"/>
      <c r="GHC107" s="381"/>
      <c r="GHK107" s="392"/>
      <c r="GHL107" s="381"/>
      <c r="GHT107" s="392"/>
      <c r="GHU107" s="381"/>
      <c r="GIC107" s="392"/>
      <c r="GID107" s="381"/>
      <c r="GIL107" s="392"/>
      <c r="GIM107" s="381"/>
      <c r="GIU107" s="392"/>
      <c r="GIV107" s="381"/>
      <c r="GJD107" s="392"/>
      <c r="GJE107" s="381"/>
      <c r="GJM107" s="392"/>
      <c r="GJN107" s="381"/>
      <c r="GJV107" s="392"/>
      <c r="GJW107" s="381"/>
      <c r="GKE107" s="392"/>
      <c r="GKF107" s="381"/>
      <c r="GKN107" s="392"/>
      <c r="GKO107" s="381"/>
      <c r="GKW107" s="392"/>
      <c r="GKX107" s="381"/>
      <c r="GLF107" s="392"/>
      <c r="GLG107" s="381"/>
      <c r="GLO107" s="392"/>
      <c r="GLP107" s="381"/>
      <c r="GLX107" s="392"/>
      <c r="GLY107" s="381"/>
      <c r="GMG107" s="392"/>
      <c r="GMH107" s="381"/>
      <c r="GMP107" s="392"/>
      <c r="GMQ107" s="381"/>
      <c r="GMY107" s="392"/>
      <c r="GMZ107" s="381"/>
      <c r="GNH107" s="392"/>
      <c r="GNI107" s="381"/>
      <c r="GNQ107" s="392"/>
      <c r="GNR107" s="381"/>
      <c r="GNZ107" s="392"/>
      <c r="GOA107" s="381"/>
      <c r="GOI107" s="392"/>
      <c r="GOJ107" s="381"/>
      <c r="GOR107" s="392"/>
      <c r="GOS107" s="381"/>
      <c r="GPA107" s="392"/>
      <c r="GPB107" s="381"/>
      <c r="GPJ107" s="392"/>
      <c r="GPK107" s="381"/>
      <c r="GPS107" s="392"/>
      <c r="GPT107" s="381"/>
      <c r="GQB107" s="392"/>
      <c r="GQC107" s="381"/>
      <c r="GQK107" s="392"/>
      <c r="GQL107" s="381"/>
      <c r="GQT107" s="392"/>
      <c r="GQU107" s="381"/>
      <c r="GRC107" s="392"/>
      <c r="GRD107" s="381"/>
      <c r="GRL107" s="392"/>
      <c r="GRM107" s="381"/>
      <c r="GRU107" s="392"/>
      <c r="GRV107" s="381"/>
      <c r="GSD107" s="392"/>
      <c r="GSE107" s="381"/>
      <c r="GSM107" s="392"/>
      <c r="GSN107" s="381"/>
      <c r="GSV107" s="392"/>
      <c r="GSW107" s="381"/>
      <c r="GTE107" s="392"/>
      <c r="GTF107" s="381"/>
      <c r="GTN107" s="392"/>
      <c r="GTO107" s="381"/>
      <c r="GTW107" s="392"/>
      <c r="GTX107" s="381"/>
      <c r="GUF107" s="392"/>
      <c r="GUG107" s="381"/>
      <c r="GUO107" s="392"/>
      <c r="GUP107" s="381"/>
      <c r="GUX107" s="392"/>
      <c r="GUY107" s="381"/>
      <c r="GVG107" s="392"/>
      <c r="GVH107" s="381"/>
      <c r="GVP107" s="392"/>
      <c r="GVQ107" s="381"/>
      <c r="GVY107" s="392"/>
      <c r="GVZ107" s="381"/>
      <c r="GWH107" s="392"/>
      <c r="GWI107" s="381"/>
      <c r="GWQ107" s="392"/>
      <c r="GWR107" s="381"/>
      <c r="GWZ107" s="392"/>
      <c r="GXA107" s="381"/>
      <c r="GXI107" s="392"/>
      <c r="GXJ107" s="381"/>
      <c r="GXR107" s="392"/>
      <c r="GXS107" s="381"/>
      <c r="GYA107" s="392"/>
      <c r="GYB107" s="381"/>
      <c r="GYJ107" s="392"/>
      <c r="GYK107" s="381"/>
      <c r="GYS107" s="392"/>
      <c r="GYT107" s="381"/>
      <c r="GZB107" s="392"/>
      <c r="GZC107" s="381"/>
      <c r="GZK107" s="392"/>
      <c r="GZL107" s="381"/>
      <c r="GZT107" s="392"/>
      <c r="GZU107" s="381"/>
      <c r="HAC107" s="392"/>
      <c r="HAD107" s="381"/>
      <c r="HAL107" s="392"/>
      <c r="HAM107" s="381"/>
      <c r="HAU107" s="392"/>
      <c r="HAV107" s="381"/>
      <c r="HBD107" s="392"/>
      <c r="HBE107" s="381"/>
      <c r="HBM107" s="392"/>
      <c r="HBN107" s="381"/>
      <c r="HBV107" s="392"/>
      <c r="HBW107" s="381"/>
      <c r="HCE107" s="392"/>
      <c r="HCF107" s="381"/>
      <c r="HCN107" s="392"/>
      <c r="HCO107" s="381"/>
      <c r="HCW107" s="392"/>
      <c r="HCX107" s="381"/>
      <c r="HDF107" s="392"/>
      <c r="HDG107" s="381"/>
      <c r="HDO107" s="392"/>
      <c r="HDP107" s="381"/>
      <c r="HDX107" s="392"/>
      <c r="HDY107" s="381"/>
      <c r="HEG107" s="392"/>
      <c r="HEH107" s="381"/>
      <c r="HEP107" s="392"/>
      <c r="HEQ107" s="381"/>
      <c r="HEY107" s="392"/>
      <c r="HEZ107" s="381"/>
      <c r="HFH107" s="392"/>
      <c r="HFI107" s="381"/>
      <c r="HFQ107" s="392"/>
      <c r="HFR107" s="381"/>
      <c r="HFZ107" s="392"/>
      <c r="HGA107" s="381"/>
      <c r="HGI107" s="392"/>
      <c r="HGJ107" s="381"/>
      <c r="HGR107" s="392"/>
      <c r="HGS107" s="381"/>
      <c r="HHA107" s="392"/>
      <c r="HHB107" s="381"/>
      <c r="HHJ107" s="392"/>
      <c r="HHK107" s="381"/>
      <c r="HHS107" s="392"/>
      <c r="HHT107" s="381"/>
      <c r="HIB107" s="392"/>
      <c r="HIC107" s="381"/>
      <c r="HIK107" s="392"/>
      <c r="HIL107" s="381"/>
      <c r="HIT107" s="392"/>
      <c r="HIU107" s="381"/>
      <c r="HJC107" s="392"/>
      <c r="HJD107" s="381"/>
      <c r="HJL107" s="392"/>
      <c r="HJM107" s="381"/>
      <c r="HJU107" s="392"/>
      <c r="HJV107" s="381"/>
      <c r="HKD107" s="392"/>
      <c r="HKE107" s="381"/>
      <c r="HKM107" s="392"/>
      <c r="HKN107" s="381"/>
      <c r="HKV107" s="392"/>
      <c r="HKW107" s="381"/>
      <c r="HLE107" s="392"/>
      <c r="HLF107" s="381"/>
      <c r="HLN107" s="392"/>
      <c r="HLO107" s="381"/>
      <c r="HLW107" s="392"/>
      <c r="HLX107" s="381"/>
      <c r="HMF107" s="392"/>
      <c r="HMG107" s="381"/>
      <c r="HMO107" s="392"/>
      <c r="HMP107" s="381"/>
      <c r="HMX107" s="392"/>
      <c r="HMY107" s="381"/>
      <c r="HNG107" s="392"/>
      <c r="HNH107" s="381"/>
      <c r="HNP107" s="392"/>
      <c r="HNQ107" s="381"/>
      <c r="HNY107" s="392"/>
      <c r="HNZ107" s="381"/>
      <c r="HOH107" s="392"/>
      <c r="HOI107" s="381"/>
      <c r="HOQ107" s="392"/>
      <c r="HOR107" s="381"/>
      <c r="HOZ107" s="392"/>
      <c r="HPA107" s="381"/>
      <c r="HPI107" s="392"/>
      <c r="HPJ107" s="381"/>
      <c r="HPR107" s="392"/>
      <c r="HPS107" s="381"/>
      <c r="HQA107" s="392"/>
      <c r="HQB107" s="381"/>
      <c r="HQJ107" s="392"/>
      <c r="HQK107" s="381"/>
      <c r="HQS107" s="392"/>
      <c r="HQT107" s="381"/>
      <c r="HRB107" s="392"/>
      <c r="HRC107" s="381"/>
      <c r="HRK107" s="392"/>
      <c r="HRL107" s="381"/>
      <c r="HRT107" s="392"/>
      <c r="HRU107" s="381"/>
      <c r="HSC107" s="392"/>
      <c r="HSD107" s="381"/>
      <c r="HSL107" s="392"/>
      <c r="HSM107" s="381"/>
      <c r="HSU107" s="392"/>
      <c r="HSV107" s="381"/>
      <c r="HTD107" s="392"/>
      <c r="HTE107" s="381"/>
      <c r="HTM107" s="392"/>
      <c r="HTN107" s="381"/>
      <c r="HTV107" s="392"/>
      <c r="HTW107" s="381"/>
      <c r="HUE107" s="392"/>
      <c r="HUF107" s="381"/>
      <c r="HUN107" s="392"/>
      <c r="HUO107" s="381"/>
      <c r="HUW107" s="392"/>
      <c r="HUX107" s="381"/>
      <c r="HVF107" s="392"/>
      <c r="HVG107" s="381"/>
      <c r="HVO107" s="392"/>
      <c r="HVP107" s="381"/>
      <c r="HVX107" s="392"/>
      <c r="HVY107" s="381"/>
      <c r="HWG107" s="392"/>
      <c r="HWH107" s="381"/>
      <c r="HWP107" s="392"/>
      <c r="HWQ107" s="381"/>
      <c r="HWY107" s="392"/>
      <c r="HWZ107" s="381"/>
      <c r="HXH107" s="392"/>
      <c r="HXI107" s="381"/>
      <c r="HXQ107" s="392"/>
      <c r="HXR107" s="381"/>
      <c r="HXZ107" s="392"/>
      <c r="HYA107" s="381"/>
      <c r="HYI107" s="392"/>
      <c r="HYJ107" s="381"/>
      <c r="HYR107" s="392"/>
      <c r="HYS107" s="381"/>
      <c r="HZA107" s="392"/>
      <c r="HZB107" s="381"/>
      <c r="HZJ107" s="392"/>
      <c r="HZK107" s="381"/>
      <c r="HZS107" s="392"/>
      <c r="HZT107" s="381"/>
      <c r="IAB107" s="392"/>
      <c r="IAC107" s="381"/>
      <c r="IAK107" s="392"/>
      <c r="IAL107" s="381"/>
      <c r="IAT107" s="392"/>
      <c r="IAU107" s="381"/>
      <c r="IBC107" s="392"/>
      <c r="IBD107" s="381"/>
      <c r="IBL107" s="392"/>
      <c r="IBM107" s="381"/>
      <c r="IBU107" s="392"/>
      <c r="IBV107" s="381"/>
      <c r="ICD107" s="392"/>
      <c r="ICE107" s="381"/>
      <c r="ICM107" s="392"/>
      <c r="ICN107" s="381"/>
      <c r="ICV107" s="392"/>
      <c r="ICW107" s="381"/>
      <c r="IDE107" s="392"/>
      <c r="IDF107" s="381"/>
      <c r="IDN107" s="392"/>
      <c r="IDO107" s="381"/>
      <c r="IDW107" s="392"/>
      <c r="IDX107" s="381"/>
      <c r="IEF107" s="392"/>
      <c r="IEG107" s="381"/>
      <c r="IEO107" s="392"/>
      <c r="IEP107" s="381"/>
      <c r="IEX107" s="392"/>
      <c r="IEY107" s="381"/>
      <c r="IFG107" s="392"/>
      <c r="IFH107" s="381"/>
      <c r="IFP107" s="392"/>
      <c r="IFQ107" s="381"/>
      <c r="IFY107" s="392"/>
      <c r="IFZ107" s="381"/>
      <c r="IGH107" s="392"/>
      <c r="IGI107" s="381"/>
      <c r="IGQ107" s="392"/>
      <c r="IGR107" s="381"/>
      <c r="IGZ107" s="392"/>
      <c r="IHA107" s="381"/>
      <c r="IHI107" s="392"/>
      <c r="IHJ107" s="381"/>
      <c r="IHR107" s="392"/>
      <c r="IHS107" s="381"/>
      <c r="IIA107" s="392"/>
      <c r="IIB107" s="381"/>
      <c r="IIJ107" s="392"/>
      <c r="IIK107" s="381"/>
      <c r="IIS107" s="392"/>
      <c r="IIT107" s="381"/>
      <c r="IJB107" s="392"/>
      <c r="IJC107" s="381"/>
      <c r="IJK107" s="392"/>
      <c r="IJL107" s="381"/>
      <c r="IJT107" s="392"/>
      <c r="IJU107" s="381"/>
      <c r="IKC107" s="392"/>
      <c r="IKD107" s="381"/>
      <c r="IKL107" s="392"/>
      <c r="IKM107" s="381"/>
      <c r="IKU107" s="392"/>
      <c r="IKV107" s="381"/>
      <c r="ILD107" s="392"/>
      <c r="ILE107" s="381"/>
      <c r="ILM107" s="392"/>
      <c r="ILN107" s="381"/>
      <c r="ILV107" s="392"/>
      <c r="ILW107" s="381"/>
      <c r="IME107" s="392"/>
      <c r="IMF107" s="381"/>
      <c r="IMN107" s="392"/>
      <c r="IMO107" s="381"/>
      <c r="IMW107" s="392"/>
      <c r="IMX107" s="381"/>
      <c r="INF107" s="392"/>
      <c r="ING107" s="381"/>
      <c r="INO107" s="392"/>
      <c r="INP107" s="381"/>
      <c r="INX107" s="392"/>
      <c r="INY107" s="381"/>
      <c r="IOG107" s="392"/>
      <c r="IOH107" s="381"/>
      <c r="IOP107" s="392"/>
      <c r="IOQ107" s="381"/>
      <c r="IOY107" s="392"/>
      <c r="IOZ107" s="381"/>
      <c r="IPH107" s="392"/>
      <c r="IPI107" s="381"/>
      <c r="IPQ107" s="392"/>
      <c r="IPR107" s="381"/>
      <c r="IPZ107" s="392"/>
      <c r="IQA107" s="381"/>
      <c r="IQI107" s="392"/>
      <c r="IQJ107" s="381"/>
      <c r="IQR107" s="392"/>
      <c r="IQS107" s="381"/>
      <c r="IRA107" s="392"/>
      <c r="IRB107" s="381"/>
      <c r="IRJ107" s="392"/>
      <c r="IRK107" s="381"/>
      <c r="IRS107" s="392"/>
      <c r="IRT107" s="381"/>
      <c r="ISB107" s="392"/>
      <c r="ISC107" s="381"/>
      <c r="ISK107" s="392"/>
      <c r="ISL107" s="381"/>
      <c r="IST107" s="392"/>
      <c r="ISU107" s="381"/>
      <c r="ITC107" s="392"/>
      <c r="ITD107" s="381"/>
      <c r="ITL107" s="392"/>
      <c r="ITM107" s="381"/>
      <c r="ITU107" s="392"/>
      <c r="ITV107" s="381"/>
      <c r="IUD107" s="392"/>
      <c r="IUE107" s="381"/>
      <c r="IUM107" s="392"/>
      <c r="IUN107" s="381"/>
      <c r="IUV107" s="392"/>
      <c r="IUW107" s="381"/>
      <c r="IVE107" s="392"/>
      <c r="IVF107" s="381"/>
      <c r="IVN107" s="392"/>
      <c r="IVO107" s="381"/>
      <c r="IVW107" s="392"/>
      <c r="IVX107" s="381"/>
      <c r="IWF107" s="392"/>
      <c r="IWG107" s="381"/>
      <c r="IWO107" s="392"/>
      <c r="IWP107" s="381"/>
      <c r="IWX107" s="392"/>
      <c r="IWY107" s="381"/>
      <c r="IXG107" s="392"/>
      <c r="IXH107" s="381"/>
      <c r="IXP107" s="392"/>
      <c r="IXQ107" s="381"/>
      <c r="IXY107" s="392"/>
      <c r="IXZ107" s="381"/>
      <c r="IYH107" s="392"/>
      <c r="IYI107" s="381"/>
      <c r="IYQ107" s="392"/>
      <c r="IYR107" s="381"/>
      <c r="IYZ107" s="392"/>
      <c r="IZA107" s="381"/>
      <c r="IZI107" s="392"/>
      <c r="IZJ107" s="381"/>
      <c r="IZR107" s="392"/>
      <c r="IZS107" s="381"/>
      <c r="JAA107" s="392"/>
      <c r="JAB107" s="381"/>
      <c r="JAJ107" s="392"/>
      <c r="JAK107" s="381"/>
      <c r="JAS107" s="392"/>
      <c r="JAT107" s="381"/>
      <c r="JBB107" s="392"/>
      <c r="JBC107" s="381"/>
      <c r="JBK107" s="392"/>
      <c r="JBL107" s="381"/>
      <c r="JBT107" s="392"/>
      <c r="JBU107" s="381"/>
      <c r="JCC107" s="392"/>
      <c r="JCD107" s="381"/>
      <c r="JCL107" s="392"/>
      <c r="JCM107" s="381"/>
      <c r="JCU107" s="392"/>
      <c r="JCV107" s="381"/>
      <c r="JDD107" s="392"/>
      <c r="JDE107" s="381"/>
      <c r="JDM107" s="392"/>
      <c r="JDN107" s="381"/>
      <c r="JDV107" s="392"/>
      <c r="JDW107" s="381"/>
      <c r="JEE107" s="392"/>
      <c r="JEF107" s="381"/>
      <c r="JEN107" s="392"/>
      <c r="JEO107" s="381"/>
      <c r="JEW107" s="392"/>
      <c r="JEX107" s="381"/>
      <c r="JFF107" s="392"/>
      <c r="JFG107" s="381"/>
      <c r="JFO107" s="392"/>
      <c r="JFP107" s="381"/>
      <c r="JFX107" s="392"/>
      <c r="JFY107" s="381"/>
      <c r="JGG107" s="392"/>
      <c r="JGH107" s="381"/>
      <c r="JGP107" s="392"/>
      <c r="JGQ107" s="381"/>
      <c r="JGY107" s="392"/>
      <c r="JGZ107" s="381"/>
      <c r="JHH107" s="392"/>
      <c r="JHI107" s="381"/>
      <c r="JHQ107" s="392"/>
      <c r="JHR107" s="381"/>
      <c r="JHZ107" s="392"/>
      <c r="JIA107" s="381"/>
      <c r="JII107" s="392"/>
      <c r="JIJ107" s="381"/>
      <c r="JIR107" s="392"/>
      <c r="JIS107" s="381"/>
      <c r="JJA107" s="392"/>
      <c r="JJB107" s="381"/>
      <c r="JJJ107" s="392"/>
      <c r="JJK107" s="381"/>
      <c r="JJS107" s="392"/>
      <c r="JJT107" s="381"/>
      <c r="JKB107" s="392"/>
      <c r="JKC107" s="381"/>
      <c r="JKK107" s="392"/>
      <c r="JKL107" s="381"/>
      <c r="JKT107" s="392"/>
      <c r="JKU107" s="381"/>
      <c r="JLC107" s="392"/>
      <c r="JLD107" s="381"/>
      <c r="JLL107" s="392"/>
      <c r="JLM107" s="381"/>
      <c r="JLU107" s="392"/>
      <c r="JLV107" s="381"/>
      <c r="JMD107" s="392"/>
      <c r="JME107" s="381"/>
      <c r="JMM107" s="392"/>
      <c r="JMN107" s="381"/>
      <c r="JMV107" s="392"/>
      <c r="JMW107" s="381"/>
      <c r="JNE107" s="392"/>
      <c r="JNF107" s="381"/>
      <c r="JNN107" s="392"/>
      <c r="JNO107" s="381"/>
      <c r="JNW107" s="392"/>
      <c r="JNX107" s="381"/>
      <c r="JOF107" s="392"/>
      <c r="JOG107" s="381"/>
      <c r="JOO107" s="392"/>
      <c r="JOP107" s="381"/>
      <c r="JOX107" s="392"/>
      <c r="JOY107" s="381"/>
      <c r="JPG107" s="392"/>
      <c r="JPH107" s="381"/>
      <c r="JPP107" s="392"/>
      <c r="JPQ107" s="381"/>
      <c r="JPY107" s="392"/>
      <c r="JPZ107" s="381"/>
      <c r="JQH107" s="392"/>
      <c r="JQI107" s="381"/>
      <c r="JQQ107" s="392"/>
      <c r="JQR107" s="381"/>
      <c r="JQZ107" s="392"/>
      <c r="JRA107" s="381"/>
      <c r="JRI107" s="392"/>
      <c r="JRJ107" s="381"/>
      <c r="JRR107" s="392"/>
      <c r="JRS107" s="381"/>
      <c r="JSA107" s="392"/>
      <c r="JSB107" s="381"/>
      <c r="JSJ107" s="392"/>
      <c r="JSK107" s="381"/>
      <c r="JSS107" s="392"/>
      <c r="JST107" s="381"/>
      <c r="JTB107" s="392"/>
      <c r="JTC107" s="381"/>
      <c r="JTK107" s="392"/>
      <c r="JTL107" s="381"/>
      <c r="JTT107" s="392"/>
      <c r="JTU107" s="381"/>
      <c r="JUC107" s="392"/>
      <c r="JUD107" s="381"/>
      <c r="JUL107" s="392"/>
      <c r="JUM107" s="381"/>
      <c r="JUU107" s="392"/>
      <c r="JUV107" s="381"/>
      <c r="JVD107" s="392"/>
      <c r="JVE107" s="381"/>
      <c r="JVM107" s="392"/>
      <c r="JVN107" s="381"/>
      <c r="JVV107" s="392"/>
      <c r="JVW107" s="381"/>
      <c r="JWE107" s="392"/>
      <c r="JWF107" s="381"/>
      <c r="JWN107" s="392"/>
      <c r="JWO107" s="381"/>
      <c r="JWW107" s="392"/>
      <c r="JWX107" s="381"/>
      <c r="JXF107" s="392"/>
      <c r="JXG107" s="381"/>
      <c r="JXO107" s="392"/>
      <c r="JXP107" s="381"/>
      <c r="JXX107" s="392"/>
      <c r="JXY107" s="381"/>
      <c r="JYG107" s="392"/>
      <c r="JYH107" s="381"/>
      <c r="JYP107" s="392"/>
      <c r="JYQ107" s="381"/>
      <c r="JYY107" s="392"/>
      <c r="JYZ107" s="381"/>
      <c r="JZH107" s="392"/>
      <c r="JZI107" s="381"/>
      <c r="JZQ107" s="392"/>
      <c r="JZR107" s="381"/>
      <c r="JZZ107" s="392"/>
      <c r="KAA107" s="381"/>
      <c r="KAI107" s="392"/>
      <c r="KAJ107" s="381"/>
      <c r="KAR107" s="392"/>
      <c r="KAS107" s="381"/>
      <c r="KBA107" s="392"/>
      <c r="KBB107" s="381"/>
      <c r="KBJ107" s="392"/>
      <c r="KBK107" s="381"/>
      <c r="KBS107" s="392"/>
      <c r="KBT107" s="381"/>
      <c r="KCB107" s="392"/>
      <c r="KCC107" s="381"/>
      <c r="KCK107" s="392"/>
      <c r="KCL107" s="381"/>
      <c r="KCT107" s="392"/>
      <c r="KCU107" s="381"/>
      <c r="KDC107" s="392"/>
      <c r="KDD107" s="381"/>
      <c r="KDL107" s="392"/>
      <c r="KDM107" s="381"/>
      <c r="KDU107" s="392"/>
      <c r="KDV107" s="381"/>
      <c r="KED107" s="392"/>
      <c r="KEE107" s="381"/>
      <c r="KEM107" s="392"/>
      <c r="KEN107" s="381"/>
      <c r="KEV107" s="392"/>
      <c r="KEW107" s="381"/>
      <c r="KFE107" s="392"/>
      <c r="KFF107" s="381"/>
      <c r="KFN107" s="392"/>
      <c r="KFO107" s="381"/>
      <c r="KFW107" s="392"/>
      <c r="KFX107" s="381"/>
      <c r="KGF107" s="392"/>
      <c r="KGG107" s="381"/>
      <c r="KGO107" s="392"/>
      <c r="KGP107" s="381"/>
      <c r="KGX107" s="392"/>
      <c r="KGY107" s="381"/>
      <c r="KHG107" s="392"/>
      <c r="KHH107" s="381"/>
      <c r="KHP107" s="392"/>
      <c r="KHQ107" s="381"/>
      <c r="KHY107" s="392"/>
      <c r="KHZ107" s="381"/>
      <c r="KIH107" s="392"/>
      <c r="KII107" s="381"/>
      <c r="KIQ107" s="392"/>
      <c r="KIR107" s="381"/>
      <c r="KIZ107" s="392"/>
      <c r="KJA107" s="381"/>
      <c r="KJI107" s="392"/>
      <c r="KJJ107" s="381"/>
      <c r="KJR107" s="392"/>
      <c r="KJS107" s="381"/>
      <c r="KKA107" s="392"/>
      <c r="KKB107" s="381"/>
      <c r="KKJ107" s="392"/>
      <c r="KKK107" s="381"/>
      <c r="KKS107" s="392"/>
      <c r="KKT107" s="381"/>
      <c r="KLB107" s="392"/>
      <c r="KLC107" s="381"/>
      <c r="KLK107" s="392"/>
      <c r="KLL107" s="381"/>
      <c r="KLT107" s="392"/>
      <c r="KLU107" s="381"/>
      <c r="KMC107" s="392"/>
      <c r="KMD107" s="381"/>
      <c r="KML107" s="392"/>
      <c r="KMM107" s="381"/>
      <c r="KMU107" s="392"/>
      <c r="KMV107" s="381"/>
      <c r="KND107" s="392"/>
      <c r="KNE107" s="381"/>
      <c r="KNM107" s="392"/>
      <c r="KNN107" s="381"/>
      <c r="KNV107" s="392"/>
      <c r="KNW107" s="381"/>
      <c r="KOE107" s="392"/>
      <c r="KOF107" s="381"/>
      <c r="KON107" s="392"/>
      <c r="KOO107" s="381"/>
      <c r="KOW107" s="392"/>
      <c r="KOX107" s="381"/>
      <c r="KPF107" s="392"/>
      <c r="KPG107" s="381"/>
      <c r="KPO107" s="392"/>
      <c r="KPP107" s="381"/>
      <c r="KPX107" s="392"/>
      <c r="KPY107" s="381"/>
      <c r="KQG107" s="392"/>
      <c r="KQH107" s="381"/>
      <c r="KQP107" s="392"/>
      <c r="KQQ107" s="381"/>
      <c r="KQY107" s="392"/>
      <c r="KQZ107" s="381"/>
      <c r="KRH107" s="392"/>
      <c r="KRI107" s="381"/>
      <c r="KRQ107" s="392"/>
      <c r="KRR107" s="381"/>
      <c r="KRZ107" s="392"/>
      <c r="KSA107" s="381"/>
      <c r="KSI107" s="392"/>
      <c r="KSJ107" s="381"/>
      <c r="KSR107" s="392"/>
      <c r="KSS107" s="381"/>
      <c r="KTA107" s="392"/>
      <c r="KTB107" s="381"/>
      <c r="KTJ107" s="392"/>
      <c r="KTK107" s="381"/>
      <c r="KTS107" s="392"/>
      <c r="KTT107" s="381"/>
      <c r="KUB107" s="392"/>
      <c r="KUC107" s="381"/>
      <c r="KUK107" s="392"/>
      <c r="KUL107" s="381"/>
      <c r="KUT107" s="392"/>
      <c r="KUU107" s="381"/>
      <c r="KVC107" s="392"/>
      <c r="KVD107" s="381"/>
      <c r="KVL107" s="392"/>
      <c r="KVM107" s="381"/>
      <c r="KVU107" s="392"/>
      <c r="KVV107" s="381"/>
      <c r="KWD107" s="392"/>
      <c r="KWE107" s="381"/>
      <c r="KWM107" s="392"/>
      <c r="KWN107" s="381"/>
      <c r="KWV107" s="392"/>
      <c r="KWW107" s="381"/>
      <c r="KXE107" s="392"/>
      <c r="KXF107" s="381"/>
      <c r="KXN107" s="392"/>
      <c r="KXO107" s="381"/>
      <c r="KXW107" s="392"/>
      <c r="KXX107" s="381"/>
      <c r="KYF107" s="392"/>
      <c r="KYG107" s="381"/>
      <c r="KYO107" s="392"/>
      <c r="KYP107" s="381"/>
      <c r="KYX107" s="392"/>
      <c r="KYY107" s="381"/>
      <c r="KZG107" s="392"/>
      <c r="KZH107" s="381"/>
      <c r="KZP107" s="392"/>
      <c r="KZQ107" s="381"/>
      <c r="KZY107" s="392"/>
      <c r="KZZ107" s="381"/>
      <c r="LAH107" s="392"/>
      <c r="LAI107" s="381"/>
      <c r="LAQ107" s="392"/>
      <c r="LAR107" s="381"/>
      <c r="LAZ107" s="392"/>
      <c r="LBA107" s="381"/>
      <c r="LBI107" s="392"/>
      <c r="LBJ107" s="381"/>
      <c r="LBR107" s="392"/>
      <c r="LBS107" s="381"/>
      <c r="LCA107" s="392"/>
      <c r="LCB107" s="381"/>
      <c r="LCJ107" s="392"/>
      <c r="LCK107" s="381"/>
      <c r="LCS107" s="392"/>
      <c r="LCT107" s="381"/>
      <c r="LDB107" s="392"/>
      <c r="LDC107" s="381"/>
      <c r="LDK107" s="392"/>
      <c r="LDL107" s="381"/>
      <c r="LDT107" s="392"/>
      <c r="LDU107" s="381"/>
      <c r="LEC107" s="392"/>
      <c r="LED107" s="381"/>
      <c r="LEL107" s="392"/>
      <c r="LEM107" s="381"/>
      <c r="LEU107" s="392"/>
      <c r="LEV107" s="381"/>
      <c r="LFD107" s="392"/>
      <c r="LFE107" s="381"/>
      <c r="LFM107" s="392"/>
      <c r="LFN107" s="381"/>
      <c r="LFV107" s="392"/>
      <c r="LFW107" s="381"/>
      <c r="LGE107" s="392"/>
      <c r="LGF107" s="381"/>
      <c r="LGN107" s="392"/>
      <c r="LGO107" s="381"/>
      <c r="LGW107" s="392"/>
      <c r="LGX107" s="381"/>
      <c r="LHF107" s="392"/>
      <c r="LHG107" s="381"/>
      <c r="LHO107" s="392"/>
      <c r="LHP107" s="381"/>
      <c r="LHX107" s="392"/>
      <c r="LHY107" s="381"/>
      <c r="LIG107" s="392"/>
      <c r="LIH107" s="381"/>
      <c r="LIP107" s="392"/>
      <c r="LIQ107" s="381"/>
      <c r="LIY107" s="392"/>
      <c r="LIZ107" s="381"/>
      <c r="LJH107" s="392"/>
      <c r="LJI107" s="381"/>
      <c r="LJQ107" s="392"/>
      <c r="LJR107" s="381"/>
      <c r="LJZ107" s="392"/>
      <c r="LKA107" s="381"/>
      <c r="LKI107" s="392"/>
      <c r="LKJ107" s="381"/>
      <c r="LKR107" s="392"/>
      <c r="LKS107" s="381"/>
      <c r="LLA107" s="392"/>
      <c r="LLB107" s="381"/>
      <c r="LLJ107" s="392"/>
      <c r="LLK107" s="381"/>
      <c r="LLS107" s="392"/>
      <c r="LLT107" s="381"/>
      <c r="LMB107" s="392"/>
      <c r="LMC107" s="381"/>
      <c r="LMK107" s="392"/>
      <c r="LML107" s="381"/>
      <c r="LMT107" s="392"/>
      <c r="LMU107" s="381"/>
      <c r="LNC107" s="392"/>
      <c r="LND107" s="381"/>
      <c r="LNL107" s="392"/>
      <c r="LNM107" s="381"/>
      <c r="LNU107" s="392"/>
      <c r="LNV107" s="381"/>
      <c r="LOD107" s="392"/>
      <c r="LOE107" s="381"/>
      <c r="LOM107" s="392"/>
      <c r="LON107" s="381"/>
      <c r="LOV107" s="392"/>
      <c r="LOW107" s="381"/>
      <c r="LPE107" s="392"/>
      <c r="LPF107" s="381"/>
      <c r="LPN107" s="392"/>
      <c r="LPO107" s="381"/>
      <c r="LPW107" s="392"/>
      <c r="LPX107" s="381"/>
      <c r="LQF107" s="392"/>
      <c r="LQG107" s="381"/>
      <c r="LQO107" s="392"/>
      <c r="LQP107" s="381"/>
      <c r="LQX107" s="392"/>
      <c r="LQY107" s="381"/>
      <c r="LRG107" s="392"/>
      <c r="LRH107" s="381"/>
      <c r="LRP107" s="392"/>
      <c r="LRQ107" s="381"/>
      <c r="LRY107" s="392"/>
      <c r="LRZ107" s="381"/>
      <c r="LSH107" s="392"/>
      <c r="LSI107" s="381"/>
      <c r="LSQ107" s="392"/>
      <c r="LSR107" s="381"/>
      <c r="LSZ107" s="392"/>
      <c r="LTA107" s="381"/>
      <c r="LTI107" s="392"/>
      <c r="LTJ107" s="381"/>
      <c r="LTR107" s="392"/>
      <c r="LTS107" s="381"/>
      <c r="LUA107" s="392"/>
      <c r="LUB107" s="381"/>
      <c r="LUJ107" s="392"/>
      <c r="LUK107" s="381"/>
      <c r="LUS107" s="392"/>
      <c r="LUT107" s="381"/>
      <c r="LVB107" s="392"/>
      <c r="LVC107" s="381"/>
      <c r="LVK107" s="392"/>
      <c r="LVL107" s="381"/>
      <c r="LVT107" s="392"/>
      <c r="LVU107" s="381"/>
      <c r="LWC107" s="392"/>
      <c r="LWD107" s="381"/>
      <c r="LWL107" s="392"/>
      <c r="LWM107" s="381"/>
      <c r="LWU107" s="392"/>
      <c r="LWV107" s="381"/>
      <c r="LXD107" s="392"/>
      <c r="LXE107" s="381"/>
      <c r="LXM107" s="392"/>
      <c r="LXN107" s="381"/>
      <c r="LXV107" s="392"/>
      <c r="LXW107" s="381"/>
      <c r="LYE107" s="392"/>
      <c r="LYF107" s="381"/>
      <c r="LYN107" s="392"/>
      <c r="LYO107" s="381"/>
      <c r="LYW107" s="392"/>
      <c r="LYX107" s="381"/>
      <c r="LZF107" s="392"/>
      <c r="LZG107" s="381"/>
      <c r="LZO107" s="392"/>
      <c r="LZP107" s="381"/>
      <c r="LZX107" s="392"/>
      <c r="LZY107" s="381"/>
      <c r="MAG107" s="392"/>
      <c r="MAH107" s="381"/>
      <c r="MAP107" s="392"/>
      <c r="MAQ107" s="381"/>
      <c r="MAY107" s="392"/>
      <c r="MAZ107" s="381"/>
      <c r="MBH107" s="392"/>
      <c r="MBI107" s="381"/>
      <c r="MBQ107" s="392"/>
      <c r="MBR107" s="381"/>
      <c r="MBZ107" s="392"/>
      <c r="MCA107" s="381"/>
      <c r="MCI107" s="392"/>
      <c r="MCJ107" s="381"/>
      <c r="MCR107" s="392"/>
      <c r="MCS107" s="381"/>
      <c r="MDA107" s="392"/>
      <c r="MDB107" s="381"/>
      <c r="MDJ107" s="392"/>
      <c r="MDK107" s="381"/>
      <c r="MDS107" s="392"/>
      <c r="MDT107" s="381"/>
      <c r="MEB107" s="392"/>
      <c r="MEC107" s="381"/>
      <c r="MEK107" s="392"/>
      <c r="MEL107" s="381"/>
      <c r="MET107" s="392"/>
      <c r="MEU107" s="381"/>
      <c r="MFC107" s="392"/>
      <c r="MFD107" s="381"/>
      <c r="MFL107" s="392"/>
      <c r="MFM107" s="381"/>
      <c r="MFU107" s="392"/>
      <c r="MFV107" s="381"/>
      <c r="MGD107" s="392"/>
      <c r="MGE107" s="381"/>
      <c r="MGM107" s="392"/>
      <c r="MGN107" s="381"/>
      <c r="MGV107" s="392"/>
      <c r="MGW107" s="381"/>
      <c r="MHE107" s="392"/>
      <c r="MHF107" s="381"/>
      <c r="MHN107" s="392"/>
      <c r="MHO107" s="381"/>
      <c r="MHW107" s="392"/>
      <c r="MHX107" s="381"/>
      <c r="MIF107" s="392"/>
      <c r="MIG107" s="381"/>
      <c r="MIO107" s="392"/>
      <c r="MIP107" s="381"/>
      <c r="MIX107" s="392"/>
      <c r="MIY107" s="381"/>
      <c r="MJG107" s="392"/>
      <c r="MJH107" s="381"/>
      <c r="MJP107" s="392"/>
      <c r="MJQ107" s="381"/>
      <c r="MJY107" s="392"/>
      <c r="MJZ107" s="381"/>
      <c r="MKH107" s="392"/>
      <c r="MKI107" s="381"/>
      <c r="MKQ107" s="392"/>
      <c r="MKR107" s="381"/>
      <c r="MKZ107" s="392"/>
      <c r="MLA107" s="381"/>
      <c r="MLI107" s="392"/>
      <c r="MLJ107" s="381"/>
      <c r="MLR107" s="392"/>
      <c r="MLS107" s="381"/>
      <c r="MMA107" s="392"/>
      <c r="MMB107" s="381"/>
      <c r="MMJ107" s="392"/>
      <c r="MMK107" s="381"/>
      <c r="MMS107" s="392"/>
      <c r="MMT107" s="381"/>
      <c r="MNB107" s="392"/>
      <c r="MNC107" s="381"/>
      <c r="MNK107" s="392"/>
      <c r="MNL107" s="381"/>
      <c r="MNT107" s="392"/>
      <c r="MNU107" s="381"/>
      <c r="MOC107" s="392"/>
      <c r="MOD107" s="381"/>
      <c r="MOL107" s="392"/>
      <c r="MOM107" s="381"/>
      <c r="MOU107" s="392"/>
      <c r="MOV107" s="381"/>
      <c r="MPD107" s="392"/>
      <c r="MPE107" s="381"/>
      <c r="MPM107" s="392"/>
      <c r="MPN107" s="381"/>
      <c r="MPV107" s="392"/>
      <c r="MPW107" s="381"/>
      <c r="MQE107" s="392"/>
      <c r="MQF107" s="381"/>
      <c r="MQN107" s="392"/>
      <c r="MQO107" s="381"/>
      <c r="MQW107" s="392"/>
      <c r="MQX107" s="381"/>
      <c r="MRF107" s="392"/>
      <c r="MRG107" s="381"/>
      <c r="MRO107" s="392"/>
      <c r="MRP107" s="381"/>
      <c r="MRX107" s="392"/>
      <c r="MRY107" s="381"/>
      <c r="MSG107" s="392"/>
      <c r="MSH107" s="381"/>
      <c r="MSP107" s="392"/>
      <c r="MSQ107" s="381"/>
      <c r="MSY107" s="392"/>
      <c r="MSZ107" s="381"/>
      <c r="MTH107" s="392"/>
      <c r="MTI107" s="381"/>
      <c r="MTQ107" s="392"/>
      <c r="MTR107" s="381"/>
      <c r="MTZ107" s="392"/>
      <c r="MUA107" s="381"/>
      <c r="MUI107" s="392"/>
      <c r="MUJ107" s="381"/>
      <c r="MUR107" s="392"/>
      <c r="MUS107" s="381"/>
      <c r="MVA107" s="392"/>
      <c r="MVB107" s="381"/>
      <c r="MVJ107" s="392"/>
      <c r="MVK107" s="381"/>
      <c r="MVS107" s="392"/>
      <c r="MVT107" s="381"/>
      <c r="MWB107" s="392"/>
      <c r="MWC107" s="381"/>
      <c r="MWK107" s="392"/>
      <c r="MWL107" s="381"/>
      <c r="MWT107" s="392"/>
      <c r="MWU107" s="381"/>
      <c r="MXC107" s="392"/>
      <c r="MXD107" s="381"/>
      <c r="MXL107" s="392"/>
      <c r="MXM107" s="381"/>
      <c r="MXU107" s="392"/>
      <c r="MXV107" s="381"/>
      <c r="MYD107" s="392"/>
      <c r="MYE107" s="381"/>
      <c r="MYM107" s="392"/>
      <c r="MYN107" s="381"/>
      <c r="MYV107" s="392"/>
      <c r="MYW107" s="381"/>
      <c r="MZE107" s="392"/>
      <c r="MZF107" s="381"/>
      <c r="MZN107" s="392"/>
      <c r="MZO107" s="381"/>
      <c r="MZW107" s="392"/>
      <c r="MZX107" s="381"/>
      <c r="NAF107" s="392"/>
      <c r="NAG107" s="381"/>
      <c r="NAO107" s="392"/>
      <c r="NAP107" s="381"/>
      <c r="NAX107" s="392"/>
      <c r="NAY107" s="381"/>
      <c r="NBG107" s="392"/>
      <c r="NBH107" s="381"/>
      <c r="NBP107" s="392"/>
      <c r="NBQ107" s="381"/>
      <c r="NBY107" s="392"/>
      <c r="NBZ107" s="381"/>
      <c r="NCH107" s="392"/>
      <c r="NCI107" s="381"/>
      <c r="NCQ107" s="392"/>
      <c r="NCR107" s="381"/>
      <c r="NCZ107" s="392"/>
      <c r="NDA107" s="381"/>
      <c r="NDI107" s="392"/>
      <c r="NDJ107" s="381"/>
      <c r="NDR107" s="392"/>
      <c r="NDS107" s="381"/>
      <c r="NEA107" s="392"/>
      <c r="NEB107" s="381"/>
      <c r="NEJ107" s="392"/>
      <c r="NEK107" s="381"/>
      <c r="NES107" s="392"/>
      <c r="NET107" s="381"/>
      <c r="NFB107" s="392"/>
      <c r="NFC107" s="381"/>
      <c r="NFK107" s="392"/>
      <c r="NFL107" s="381"/>
      <c r="NFT107" s="392"/>
      <c r="NFU107" s="381"/>
      <c r="NGC107" s="392"/>
      <c r="NGD107" s="381"/>
      <c r="NGL107" s="392"/>
      <c r="NGM107" s="381"/>
      <c r="NGU107" s="392"/>
      <c r="NGV107" s="381"/>
      <c r="NHD107" s="392"/>
      <c r="NHE107" s="381"/>
      <c r="NHM107" s="392"/>
      <c r="NHN107" s="381"/>
      <c r="NHV107" s="392"/>
      <c r="NHW107" s="381"/>
      <c r="NIE107" s="392"/>
      <c r="NIF107" s="381"/>
      <c r="NIN107" s="392"/>
      <c r="NIO107" s="381"/>
      <c r="NIW107" s="392"/>
      <c r="NIX107" s="381"/>
      <c r="NJF107" s="392"/>
      <c r="NJG107" s="381"/>
      <c r="NJO107" s="392"/>
      <c r="NJP107" s="381"/>
      <c r="NJX107" s="392"/>
      <c r="NJY107" s="381"/>
      <c r="NKG107" s="392"/>
      <c r="NKH107" s="381"/>
      <c r="NKP107" s="392"/>
      <c r="NKQ107" s="381"/>
      <c r="NKY107" s="392"/>
      <c r="NKZ107" s="381"/>
      <c r="NLH107" s="392"/>
      <c r="NLI107" s="381"/>
      <c r="NLQ107" s="392"/>
      <c r="NLR107" s="381"/>
      <c r="NLZ107" s="392"/>
      <c r="NMA107" s="381"/>
      <c r="NMI107" s="392"/>
      <c r="NMJ107" s="381"/>
      <c r="NMR107" s="392"/>
      <c r="NMS107" s="381"/>
      <c r="NNA107" s="392"/>
      <c r="NNB107" s="381"/>
      <c r="NNJ107" s="392"/>
      <c r="NNK107" s="381"/>
      <c r="NNS107" s="392"/>
      <c r="NNT107" s="381"/>
      <c r="NOB107" s="392"/>
      <c r="NOC107" s="381"/>
      <c r="NOK107" s="392"/>
      <c r="NOL107" s="381"/>
      <c r="NOT107" s="392"/>
      <c r="NOU107" s="381"/>
      <c r="NPC107" s="392"/>
      <c r="NPD107" s="381"/>
      <c r="NPL107" s="392"/>
      <c r="NPM107" s="381"/>
      <c r="NPU107" s="392"/>
      <c r="NPV107" s="381"/>
      <c r="NQD107" s="392"/>
      <c r="NQE107" s="381"/>
      <c r="NQM107" s="392"/>
      <c r="NQN107" s="381"/>
      <c r="NQV107" s="392"/>
      <c r="NQW107" s="381"/>
      <c r="NRE107" s="392"/>
      <c r="NRF107" s="381"/>
      <c r="NRN107" s="392"/>
      <c r="NRO107" s="381"/>
      <c r="NRW107" s="392"/>
      <c r="NRX107" s="381"/>
      <c r="NSF107" s="392"/>
      <c r="NSG107" s="381"/>
      <c r="NSO107" s="392"/>
      <c r="NSP107" s="381"/>
      <c r="NSX107" s="392"/>
      <c r="NSY107" s="381"/>
      <c r="NTG107" s="392"/>
      <c r="NTH107" s="381"/>
      <c r="NTP107" s="392"/>
      <c r="NTQ107" s="381"/>
      <c r="NTY107" s="392"/>
      <c r="NTZ107" s="381"/>
      <c r="NUH107" s="392"/>
      <c r="NUI107" s="381"/>
      <c r="NUQ107" s="392"/>
      <c r="NUR107" s="381"/>
      <c r="NUZ107" s="392"/>
      <c r="NVA107" s="381"/>
      <c r="NVI107" s="392"/>
      <c r="NVJ107" s="381"/>
      <c r="NVR107" s="392"/>
      <c r="NVS107" s="381"/>
      <c r="NWA107" s="392"/>
      <c r="NWB107" s="381"/>
      <c r="NWJ107" s="392"/>
      <c r="NWK107" s="381"/>
      <c r="NWS107" s="392"/>
      <c r="NWT107" s="381"/>
      <c r="NXB107" s="392"/>
      <c r="NXC107" s="381"/>
      <c r="NXK107" s="392"/>
      <c r="NXL107" s="381"/>
      <c r="NXT107" s="392"/>
      <c r="NXU107" s="381"/>
      <c r="NYC107" s="392"/>
      <c r="NYD107" s="381"/>
      <c r="NYL107" s="392"/>
      <c r="NYM107" s="381"/>
      <c r="NYU107" s="392"/>
      <c r="NYV107" s="381"/>
      <c r="NZD107" s="392"/>
      <c r="NZE107" s="381"/>
      <c r="NZM107" s="392"/>
      <c r="NZN107" s="381"/>
      <c r="NZV107" s="392"/>
      <c r="NZW107" s="381"/>
      <c r="OAE107" s="392"/>
      <c r="OAF107" s="381"/>
      <c r="OAN107" s="392"/>
      <c r="OAO107" s="381"/>
      <c r="OAW107" s="392"/>
      <c r="OAX107" s="381"/>
      <c r="OBF107" s="392"/>
      <c r="OBG107" s="381"/>
      <c r="OBO107" s="392"/>
      <c r="OBP107" s="381"/>
      <c r="OBX107" s="392"/>
      <c r="OBY107" s="381"/>
      <c r="OCG107" s="392"/>
      <c r="OCH107" s="381"/>
      <c r="OCP107" s="392"/>
      <c r="OCQ107" s="381"/>
      <c r="OCY107" s="392"/>
      <c r="OCZ107" s="381"/>
      <c r="ODH107" s="392"/>
      <c r="ODI107" s="381"/>
      <c r="ODQ107" s="392"/>
      <c r="ODR107" s="381"/>
      <c r="ODZ107" s="392"/>
      <c r="OEA107" s="381"/>
      <c r="OEI107" s="392"/>
      <c r="OEJ107" s="381"/>
      <c r="OER107" s="392"/>
      <c r="OES107" s="381"/>
      <c r="OFA107" s="392"/>
      <c r="OFB107" s="381"/>
      <c r="OFJ107" s="392"/>
      <c r="OFK107" s="381"/>
      <c r="OFS107" s="392"/>
      <c r="OFT107" s="381"/>
      <c r="OGB107" s="392"/>
      <c r="OGC107" s="381"/>
      <c r="OGK107" s="392"/>
      <c r="OGL107" s="381"/>
      <c r="OGT107" s="392"/>
      <c r="OGU107" s="381"/>
      <c r="OHC107" s="392"/>
      <c r="OHD107" s="381"/>
      <c r="OHL107" s="392"/>
      <c r="OHM107" s="381"/>
      <c r="OHU107" s="392"/>
      <c r="OHV107" s="381"/>
      <c r="OID107" s="392"/>
      <c r="OIE107" s="381"/>
      <c r="OIM107" s="392"/>
      <c r="OIN107" s="381"/>
      <c r="OIV107" s="392"/>
      <c r="OIW107" s="381"/>
      <c r="OJE107" s="392"/>
      <c r="OJF107" s="381"/>
      <c r="OJN107" s="392"/>
      <c r="OJO107" s="381"/>
      <c r="OJW107" s="392"/>
      <c r="OJX107" s="381"/>
      <c r="OKF107" s="392"/>
      <c r="OKG107" s="381"/>
      <c r="OKO107" s="392"/>
      <c r="OKP107" s="381"/>
      <c r="OKX107" s="392"/>
      <c r="OKY107" s="381"/>
      <c r="OLG107" s="392"/>
      <c r="OLH107" s="381"/>
      <c r="OLP107" s="392"/>
      <c r="OLQ107" s="381"/>
      <c r="OLY107" s="392"/>
      <c r="OLZ107" s="381"/>
      <c r="OMH107" s="392"/>
      <c r="OMI107" s="381"/>
      <c r="OMQ107" s="392"/>
      <c r="OMR107" s="381"/>
      <c r="OMZ107" s="392"/>
      <c r="ONA107" s="381"/>
      <c r="ONI107" s="392"/>
      <c r="ONJ107" s="381"/>
      <c r="ONR107" s="392"/>
      <c r="ONS107" s="381"/>
      <c r="OOA107" s="392"/>
      <c r="OOB107" s="381"/>
      <c r="OOJ107" s="392"/>
      <c r="OOK107" s="381"/>
      <c r="OOS107" s="392"/>
      <c r="OOT107" s="381"/>
      <c r="OPB107" s="392"/>
      <c r="OPC107" s="381"/>
      <c r="OPK107" s="392"/>
      <c r="OPL107" s="381"/>
      <c r="OPT107" s="392"/>
      <c r="OPU107" s="381"/>
      <c r="OQC107" s="392"/>
      <c r="OQD107" s="381"/>
      <c r="OQL107" s="392"/>
      <c r="OQM107" s="381"/>
      <c r="OQU107" s="392"/>
      <c r="OQV107" s="381"/>
      <c r="ORD107" s="392"/>
      <c r="ORE107" s="381"/>
      <c r="ORM107" s="392"/>
      <c r="ORN107" s="381"/>
      <c r="ORV107" s="392"/>
      <c r="ORW107" s="381"/>
      <c r="OSE107" s="392"/>
      <c r="OSF107" s="381"/>
      <c r="OSN107" s="392"/>
      <c r="OSO107" s="381"/>
      <c r="OSW107" s="392"/>
      <c r="OSX107" s="381"/>
      <c r="OTF107" s="392"/>
      <c r="OTG107" s="381"/>
      <c r="OTO107" s="392"/>
      <c r="OTP107" s="381"/>
      <c r="OTX107" s="392"/>
      <c r="OTY107" s="381"/>
      <c r="OUG107" s="392"/>
      <c r="OUH107" s="381"/>
      <c r="OUP107" s="392"/>
      <c r="OUQ107" s="381"/>
      <c r="OUY107" s="392"/>
      <c r="OUZ107" s="381"/>
      <c r="OVH107" s="392"/>
      <c r="OVI107" s="381"/>
      <c r="OVQ107" s="392"/>
      <c r="OVR107" s="381"/>
      <c r="OVZ107" s="392"/>
      <c r="OWA107" s="381"/>
      <c r="OWI107" s="392"/>
      <c r="OWJ107" s="381"/>
      <c r="OWR107" s="392"/>
      <c r="OWS107" s="381"/>
      <c r="OXA107" s="392"/>
      <c r="OXB107" s="381"/>
      <c r="OXJ107" s="392"/>
      <c r="OXK107" s="381"/>
      <c r="OXS107" s="392"/>
      <c r="OXT107" s="381"/>
      <c r="OYB107" s="392"/>
      <c r="OYC107" s="381"/>
      <c r="OYK107" s="392"/>
      <c r="OYL107" s="381"/>
      <c r="OYT107" s="392"/>
      <c r="OYU107" s="381"/>
      <c r="OZC107" s="392"/>
      <c r="OZD107" s="381"/>
      <c r="OZL107" s="392"/>
      <c r="OZM107" s="381"/>
      <c r="OZU107" s="392"/>
      <c r="OZV107" s="381"/>
      <c r="PAD107" s="392"/>
      <c r="PAE107" s="381"/>
      <c r="PAM107" s="392"/>
      <c r="PAN107" s="381"/>
      <c r="PAV107" s="392"/>
      <c r="PAW107" s="381"/>
      <c r="PBE107" s="392"/>
      <c r="PBF107" s="381"/>
      <c r="PBN107" s="392"/>
      <c r="PBO107" s="381"/>
      <c r="PBW107" s="392"/>
      <c r="PBX107" s="381"/>
      <c r="PCF107" s="392"/>
      <c r="PCG107" s="381"/>
      <c r="PCO107" s="392"/>
      <c r="PCP107" s="381"/>
      <c r="PCX107" s="392"/>
      <c r="PCY107" s="381"/>
      <c r="PDG107" s="392"/>
      <c r="PDH107" s="381"/>
      <c r="PDP107" s="392"/>
      <c r="PDQ107" s="381"/>
      <c r="PDY107" s="392"/>
      <c r="PDZ107" s="381"/>
      <c r="PEH107" s="392"/>
      <c r="PEI107" s="381"/>
      <c r="PEQ107" s="392"/>
      <c r="PER107" s="381"/>
      <c r="PEZ107" s="392"/>
      <c r="PFA107" s="381"/>
      <c r="PFI107" s="392"/>
      <c r="PFJ107" s="381"/>
      <c r="PFR107" s="392"/>
      <c r="PFS107" s="381"/>
      <c r="PGA107" s="392"/>
      <c r="PGB107" s="381"/>
      <c r="PGJ107" s="392"/>
      <c r="PGK107" s="381"/>
      <c r="PGS107" s="392"/>
      <c r="PGT107" s="381"/>
      <c r="PHB107" s="392"/>
      <c r="PHC107" s="381"/>
      <c r="PHK107" s="392"/>
      <c r="PHL107" s="381"/>
      <c r="PHT107" s="392"/>
      <c r="PHU107" s="381"/>
      <c r="PIC107" s="392"/>
      <c r="PID107" s="381"/>
      <c r="PIL107" s="392"/>
      <c r="PIM107" s="381"/>
      <c r="PIU107" s="392"/>
      <c r="PIV107" s="381"/>
      <c r="PJD107" s="392"/>
      <c r="PJE107" s="381"/>
      <c r="PJM107" s="392"/>
      <c r="PJN107" s="381"/>
      <c r="PJV107" s="392"/>
      <c r="PJW107" s="381"/>
      <c r="PKE107" s="392"/>
      <c r="PKF107" s="381"/>
      <c r="PKN107" s="392"/>
      <c r="PKO107" s="381"/>
      <c r="PKW107" s="392"/>
      <c r="PKX107" s="381"/>
      <c r="PLF107" s="392"/>
      <c r="PLG107" s="381"/>
      <c r="PLO107" s="392"/>
      <c r="PLP107" s="381"/>
      <c r="PLX107" s="392"/>
      <c r="PLY107" s="381"/>
      <c r="PMG107" s="392"/>
      <c r="PMH107" s="381"/>
      <c r="PMP107" s="392"/>
      <c r="PMQ107" s="381"/>
      <c r="PMY107" s="392"/>
      <c r="PMZ107" s="381"/>
      <c r="PNH107" s="392"/>
      <c r="PNI107" s="381"/>
      <c r="PNQ107" s="392"/>
      <c r="PNR107" s="381"/>
      <c r="PNZ107" s="392"/>
      <c r="POA107" s="381"/>
      <c r="POI107" s="392"/>
      <c r="POJ107" s="381"/>
      <c r="POR107" s="392"/>
      <c r="POS107" s="381"/>
      <c r="PPA107" s="392"/>
      <c r="PPB107" s="381"/>
      <c r="PPJ107" s="392"/>
      <c r="PPK107" s="381"/>
      <c r="PPS107" s="392"/>
      <c r="PPT107" s="381"/>
      <c r="PQB107" s="392"/>
      <c r="PQC107" s="381"/>
      <c r="PQK107" s="392"/>
      <c r="PQL107" s="381"/>
      <c r="PQT107" s="392"/>
      <c r="PQU107" s="381"/>
      <c r="PRC107" s="392"/>
      <c r="PRD107" s="381"/>
      <c r="PRL107" s="392"/>
      <c r="PRM107" s="381"/>
      <c r="PRU107" s="392"/>
      <c r="PRV107" s="381"/>
      <c r="PSD107" s="392"/>
      <c r="PSE107" s="381"/>
      <c r="PSM107" s="392"/>
      <c r="PSN107" s="381"/>
      <c r="PSV107" s="392"/>
      <c r="PSW107" s="381"/>
      <c r="PTE107" s="392"/>
      <c r="PTF107" s="381"/>
      <c r="PTN107" s="392"/>
      <c r="PTO107" s="381"/>
      <c r="PTW107" s="392"/>
      <c r="PTX107" s="381"/>
      <c r="PUF107" s="392"/>
      <c r="PUG107" s="381"/>
      <c r="PUO107" s="392"/>
      <c r="PUP107" s="381"/>
      <c r="PUX107" s="392"/>
      <c r="PUY107" s="381"/>
      <c r="PVG107" s="392"/>
      <c r="PVH107" s="381"/>
      <c r="PVP107" s="392"/>
      <c r="PVQ107" s="381"/>
      <c r="PVY107" s="392"/>
      <c r="PVZ107" s="381"/>
      <c r="PWH107" s="392"/>
      <c r="PWI107" s="381"/>
      <c r="PWQ107" s="392"/>
      <c r="PWR107" s="381"/>
      <c r="PWZ107" s="392"/>
      <c r="PXA107" s="381"/>
      <c r="PXI107" s="392"/>
      <c r="PXJ107" s="381"/>
      <c r="PXR107" s="392"/>
      <c r="PXS107" s="381"/>
      <c r="PYA107" s="392"/>
      <c r="PYB107" s="381"/>
      <c r="PYJ107" s="392"/>
      <c r="PYK107" s="381"/>
      <c r="PYS107" s="392"/>
      <c r="PYT107" s="381"/>
      <c r="PZB107" s="392"/>
      <c r="PZC107" s="381"/>
      <c r="PZK107" s="392"/>
      <c r="PZL107" s="381"/>
      <c r="PZT107" s="392"/>
      <c r="PZU107" s="381"/>
      <c r="QAC107" s="392"/>
      <c r="QAD107" s="381"/>
      <c r="QAL107" s="392"/>
      <c r="QAM107" s="381"/>
      <c r="QAU107" s="392"/>
      <c r="QAV107" s="381"/>
      <c r="QBD107" s="392"/>
      <c r="QBE107" s="381"/>
      <c r="QBM107" s="392"/>
      <c r="QBN107" s="381"/>
      <c r="QBV107" s="392"/>
      <c r="QBW107" s="381"/>
      <c r="QCE107" s="392"/>
      <c r="QCF107" s="381"/>
      <c r="QCN107" s="392"/>
      <c r="QCO107" s="381"/>
      <c r="QCW107" s="392"/>
      <c r="QCX107" s="381"/>
      <c r="QDF107" s="392"/>
      <c r="QDG107" s="381"/>
      <c r="QDO107" s="392"/>
      <c r="QDP107" s="381"/>
      <c r="QDX107" s="392"/>
      <c r="QDY107" s="381"/>
      <c r="QEG107" s="392"/>
      <c r="QEH107" s="381"/>
      <c r="QEP107" s="392"/>
      <c r="QEQ107" s="381"/>
      <c r="QEY107" s="392"/>
      <c r="QEZ107" s="381"/>
      <c r="QFH107" s="392"/>
      <c r="QFI107" s="381"/>
      <c r="QFQ107" s="392"/>
      <c r="QFR107" s="381"/>
      <c r="QFZ107" s="392"/>
      <c r="QGA107" s="381"/>
      <c r="QGI107" s="392"/>
      <c r="QGJ107" s="381"/>
      <c r="QGR107" s="392"/>
      <c r="QGS107" s="381"/>
      <c r="QHA107" s="392"/>
      <c r="QHB107" s="381"/>
      <c r="QHJ107" s="392"/>
      <c r="QHK107" s="381"/>
      <c r="QHS107" s="392"/>
      <c r="QHT107" s="381"/>
      <c r="QIB107" s="392"/>
      <c r="QIC107" s="381"/>
      <c r="QIK107" s="392"/>
      <c r="QIL107" s="381"/>
      <c r="QIT107" s="392"/>
      <c r="QIU107" s="381"/>
      <c r="QJC107" s="392"/>
      <c r="QJD107" s="381"/>
      <c r="QJL107" s="392"/>
      <c r="QJM107" s="381"/>
      <c r="QJU107" s="392"/>
      <c r="QJV107" s="381"/>
      <c r="QKD107" s="392"/>
      <c r="QKE107" s="381"/>
      <c r="QKM107" s="392"/>
      <c r="QKN107" s="381"/>
      <c r="QKV107" s="392"/>
      <c r="QKW107" s="381"/>
      <c r="QLE107" s="392"/>
      <c r="QLF107" s="381"/>
      <c r="QLN107" s="392"/>
      <c r="QLO107" s="381"/>
      <c r="QLW107" s="392"/>
      <c r="QLX107" s="381"/>
      <c r="QMF107" s="392"/>
      <c r="QMG107" s="381"/>
      <c r="QMO107" s="392"/>
      <c r="QMP107" s="381"/>
      <c r="QMX107" s="392"/>
      <c r="QMY107" s="381"/>
      <c r="QNG107" s="392"/>
      <c r="QNH107" s="381"/>
      <c r="QNP107" s="392"/>
      <c r="QNQ107" s="381"/>
      <c r="QNY107" s="392"/>
      <c r="QNZ107" s="381"/>
      <c r="QOH107" s="392"/>
      <c r="QOI107" s="381"/>
      <c r="QOQ107" s="392"/>
      <c r="QOR107" s="381"/>
      <c r="QOZ107" s="392"/>
      <c r="QPA107" s="381"/>
      <c r="QPI107" s="392"/>
      <c r="QPJ107" s="381"/>
      <c r="QPR107" s="392"/>
      <c r="QPS107" s="381"/>
      <c r="QQA107" s="392"/>
      <c r="QQB107" s="381"/>
      <c r="QQJ107" s="392"/>
      <c r="QQK107" s="381"/>
      <c r="QQS107" s="392"/>
      <c r="QQT107" s="381"/>
      <c r="QRB107" s="392"/>
      <c r="QRC107" s="381"/>
      <c r="QRK107" s="392"/>
      <c r="QRL107" s="381"/>
      <c r="QRT107" s="392"/>
      <c r="QRU107" s="381"/>
      <c r="QSC107" s="392"/>
      <c r="QSD107" s="381"/>
      <c r="QSL107" s="392"/>
      <c r="QSM107" s="381"/>
      <c r="QSU107" s="392"/>
      <c r="QSV107" s="381"/>
      <c r="QTD107" s="392"/>
      <c r="QTE107" s="381"/>
      <c r="QTM107" s="392"/>
      <c r="QTN107" s="381"/>
      <c r="QTV107" s="392"/>
      <c r="QTW107" s="381"/>
      <c r="QUE107" s="392"/>
      <c r="QUF107" s="381"/>
      <c r="QUN107" s="392"/>
      <c r="QUO107" s="381"/>
      <c r="QUW107" s="392"/>
      <c r="QUX107" s="381"/>
      <c r="QVF107" s="392"/>
      <c r="QVG107" s="381"/>
      <c r="QVO107" s="392"/>
      <c r="QVP107" s="381"/>
      <c r="QVX107" s="392"/>
      <c r="QVY107" s="381"/>
      <c r="QWG107" s="392"/>
      <c r="QWH107" s="381"/>
      <c r="QWP107" s="392"/>
      <c r="QWQ107" s="381"/>
      <c r="QWY107" s="392"/>
      <c r="QWZ107" s="381"/>
      <c r="QXH107" s="392"/>
      <c r="QXI107" s="381"/>
      <c r="QXQ107" s="392"/>
      <c r="QXR107" s="381"/>
      <c r="QXZ107" s="392"/>
      <c r="QYA107" s="381"/>
      <c r="QYI107" s="392"/>
      <c r="QYJ107" s="381"/>
      <c r="QYR107" s="392"/>
      <c r="QYS107" s="381"/>
      <c r="QZA107" s="392"/>
      <c r="QZB107" s="381"/>
      <c r="QZJ107" s="392"/>
      <c r="QZK107" s="381"/>
      <c r="QZS107" s="392"/>
      <c r="QZT107" s="381"/>
      <c r="RAB107" s="392"/>
      <c r="RAC107" s="381"/>
      <c r="RAK107" s="392"/>
      <c r="RAL107" s="381"/>
      <c r="RAT107" s="392"/>
      <c r="RAU107" s="381"/>
      <c r="RBC107" s="392"/>
      <c r="RBD107" s="381"/>
      <c r="RBL107" s="392"/>
      <c r="RBM107" s="381"/>
      <c r="RBU107" s="392"/>
      <c r="RBV107" s="381"/>
      <c r="RCD107" s="392"/>
      <c r="RCE107" s="381"/>
      <c r="RCM107" s="392"/>
      <c r="RCN107" s="381"/>
      <c r="RCV107" s="392"/>
      <c r="RCW107" s="381"/>
      <c r="RDE107" s="392"/>
      <c r="RDF107" s="381"/>
      <c r="RDN107" s="392"/>
      <c r="RDO107" s="381"/>
      <c r="RDW107" s="392"/>
      <c r="RDX107" s="381"/>
      <c r="REF107" s="392"/>
      <c r="REG107" s="381"/>
      <c r="REO107" s="392"/>
      <c r="REP107" s="381"/>
      <c r="REX107" s="392"/>
      <c r="REY107" s="381"/>
      <c r="RFG107" s="392"/>
      <c r="RFH107" s="381"/>
      <c r="RFP107" s="392"/>
      <c r="RFQ107" s="381"/>
      <c r="RFY107" s="392"/>
      <c r="RFZ107" s="381"/>
      <c r="RGH107" s="392"/>
      <c r="RGI107" s="381"/>
      <c r="RGQ107" s="392"/>
      <c r="RGR107" s="381"/>
      <c r="RGZ107" s="392"/>
      <c r="RHA107" s="381"/>
      <c r="RHI107" s="392"/>
      <c r="RHJ107" s="381"/>
      <c r="RHR107" s="392"/>
      <c r="RHS107" s="381"/>
      <c r="RIA107" s="392"/>
      <c r="RIB107" s="381"/>
      <c r="RIJ107" s="392"/>
      <c r="RIK107" s="381"/>
      <c r="RIS107" s="392"/>
      <c r="RIT107" s="381"/>
      <c r="RJB107" s="392"/>
      <c r="RJC107" s="381"/>
      <c r="RJK107" s="392"/>
      <c r="RJL107" s="381"/>
      <c r="RJT107" s="392"/>
      <c r="RJU107" s="381"/>
      <c r="RKC107" s="392"/>
      <c r="RKD107" s="381"/>
      <c r="RKL107" s="392"/>
      <c r="RKM107" s="381"/>
      <c r="RKU107" s="392"/>
      <c r="RKV107" s="381"/>
      <c r="RLD107" s="392"/>
      <c r="RLE107" s="381"/>
      <c r="RLM107" s="392"/>
      <c r="RLN107" s="381"/>
      <c r="RLV107" s="392"/>
      <c r="RLW107" s="381"/>
      <c r="RME107" s="392"/>
      <c r="RMF107" s="381"/>
      <c r="RMN107" s="392"/>
      <c r="RMO107" s="381"/>
      <c r="RMW107" s="392"/>
      <c r="RMX107" s="381"/>
      <c r="RNF107" s="392"/>
      <c r="RNG107" s="381"/>
      <c r="RNO107" s="392"/>
      <c r="RNP107" s="381"/>
      <c r="RNX107" s="392"/>
      <c r="RNY107" s="381"/>
      <c r="ROG107" s="392"/>
      <c r="ROH107" s="381"/>
      <c r="ROP107" s="392"/>
      <c r="ROQ107" s="381"/>
      <c r="ROY107" s="392"/>
      <c r="ROZ107" s="381"/>
      <c r="RPH107" s="392"/>
      <c r="RPI107" s="381"/>
      <c r="RPQ107" s="392"/>
      <c r="RPR107" s="381"/>
      <c r="RPZ107" s="392"/>
      <c r="RQA107" s="381"/>
      <c r="RQI107" s="392"/>
      <c r="RQJ107" s="381"/>
      <c r="RQR107" s="392"/>
      <c r="RQS107" s="381"/>
      <c r="RRA107" s="392"/>
      <c r="RRB107" s="381"/>
      <c r="RRJ107" s="392"/>
      <c r="RRK107" s="381"/>
      <c r="RRS107" s="392"/>
      <c r="RRT107" s="381"/>
      <c r="RSB107" s="392"/>
      <c r="RSC107" s="381"/>
      <c r="RSK107" s="392"/>
      <c r="RSL107" s="381"/>
      <c r="RST107" s="392"/>
      <c r="RSU107" s="381"/>
      <c r="RTC107" s="392"/>
      <c r="RTD107" s="381"/>
      <c r="RTL107" s="392"/>
      <c r="RTM107" s="381"/>
      <c r="RTU107" s="392"/>
      <c r="RTV107" s="381"/>
      <c r="RUD107" s="392"/>
      <c r="RUE107" s="381"/>
      <c r="RUM107" s="392"/>
      <c r="RUN107" s="381"/>
      <c r="RUV107" s="392"/>
      <c r="RUW107" s="381"/>
      <c r="RVE107" s="392"/>
      <c r="RVF107" s="381"/>
      <c r="RVN107" s="392"/>
      <c r="RVO107" s="381"/>
      <c r="RVW107" s="392"/>
      <c r="RVX107" s="381"/>
      <c r="RWF107" s="392"/>
      <c r="RWG107" s="381"/>
      <c r="RWO107" s="392"/>
      <c r="RWP107" s="381"/>
      <c r="RWX107" s="392"/>
      <c r="RWY107" s="381"/>
      <c r="RXG107" s="392"/>
      <c r="RXH107" s="381"/>
      <c r="RXP107" s="392"/>
      <c r="RXQ107" s="381"/>
      <c r="RXY107" s="392"/>
      <c r="RXZ107" s="381"/>
      <c r="RYH107" s="392"/>
      <c r="RYI107" s="381"/>
      <c r="RYQ107" s="392"/>
      <c r="RYR107" s="381"/>
      <c r="RYZ107" s="392"/>
      <c r="RZA107" s="381"/>
      <c r="RZI107" s="392"/>
      <c r="RZJ107" s="381"/>
      <c r="RZR107" s="392"/>
      <c r="RZS107" s="381"/>
      <c r="SAA107" s="392"/>
      <c r="SAB107" s="381"/>
      <c r="SAJ107" s="392"/>
      <c r="SAK107" s="381"/>
      <c r="SAS107" s="392"/>
      <c r="SAT107" s="381"/>
      <c r="SBB107" s="392"/>
      <c r="SBC107" s="381"/>
      <c r="SBK107" s="392"/>
      <c r="SBL107" s="381"/>
      <c r="SBT107" s="392"/>
      <c r="SBU107" s="381"/>
      <c r="SCC107" s="392"/>
      <c r="SCD107" s="381"/>
      <c r="SCL107" s="392"/>
      <c r="SCM107" s="381"/>
      <c r="SCU107" s="392"/>
      <c r="SCV107" s="381"/>
      <c r="SDD107" s="392"/>
      <c r="SDE107" s="381"/>
      <c r="SDM107" s="392"/>
      <c r="SDN107" s="381"/>
      <c r="SDV107" s="392"/>
      <c r="SDW107" s="381"/>
      <c r="SEE107" s="392"/>
      <c r="SEF107" s="381"/>
      <c r="SEN107" s="392"/>
      <c r="SEO107" s="381"/>
      <c r="SEW107" s="392"/>
      <c r="SEX107" s="381"/>
      <c r="SFF107" s="392"/>
      <c r="SFG107" s="381"/>
      <c r="SFO107" s="392"/>
      <c r="SFP107" s="381"/>
      <c r="SFX107" s="392"/>
      <c r="SFY107" s="381"/>
      <c r="SGG107" s="392"/>
      <c r="SGH107" s="381"/>
      <c r="SGP107" s="392"/>
      <c r="SGQ107" s="381"/>
      <c r="SGY107" s="392"/>
      <c r="SGZ107" s="381"/>
      <c r="SHH107" s="392"/>
      <c r="SHI107" s="381"/>
      <c r="SHQ107" s="392"/>
      <c r="SHR107" s="381"/>
      <c r="SHZ107" s="392"/>
      <c r="SIA107" s="381"/>
      <c r="SII107" s="392"/>
      <c r="SIJ107" s="381"/>
      <c r="SIR107" s="392"/>
      <c r="SIS107" s="381"/>
      <c r="SJA107" s="392"/>
      <c r="SJB107" s="381"/>
      <c r="SJJ107" s="392"/>
      <c r="SJK107" s="381"/>
      <c r="SJS107" s="392"/>
      <c r="SJT107" s="381"/>
      <c r="SKB107" s="392"/>
      <c r="SKC107" s="381"/>
      <c r="SKK107" s="392"/>
      <c r="SKL107" s="381"/>
      <c r="SKT107" s="392"/>
      <c r="SKU107" s="381"/>
      <c r="SLC107" s="392"/>
      <c r="SLD107" s="381"/>
      <c r="SLL107" s="392"/>
      <c r="SLM107" s="381"/>
      <c r="SLU107" s="392"/>
      <c r="SLV107" s="381"/>
      <c r="SMD107" s="392"/>
      <c r="SME107" s="381"/>
      <c r="SMM107" s="392"/>
      <c r="SMN107" s="381"/>
      <c r="SMV107" s="392"/>
      <c r="SMW107" s="381"/>
      <c r="SNE107" s="392"/>
      <c r="SNF107" s="381"/>
      <c r="SNN107" s="392"/>
      <c r="SNO107" s="381"/>
      <c r="SNW107" s="392"/>
      <c r="SNX107" s="381"/>
      <c r="SOF107" s="392"/>
      <c r="SOG107" s="381"/>
      <c r="SOO107" s="392"/>
      <c r="SOP107" s="381"/>
      <c r="SOX107" s="392"/>
      <c r="SOY107" s="381"/>
      <c r="SPG107" s="392"/>
      <c r="SPH107" s="381"/>
      <c r="SPP107" s="392"/>
      <c r="SPQ107" s="381"/>
      <c r="SPY107" s="392"/>
      <c r="SPZ107" s="381"/>
      <c r="SQH107" s="392"/>
      <c r="SQI107" s="381"/>
      <c r="SQQ107" s="392"/>
      <c r="SQR107" s="381"/>
      <c r="SQZ107" s="392"/>
      <c r="SRA107" s="381"/>
      <c r="SRI107" s="392"/>
      <c r="SRJ107" s="381"/>
      <c r="SRR107" s="392"/>
      <c r="SRS107" s="381"/>
      <c r="SSA107" s="392"/>
      <c r="SSB107" s="381"/>
      <c r="SSJ107" s="392"/>
      <c r="SSK107" s="381"/>
      <c r="SSS107" s="392"/>
      <c r="SST107" s="381"/>
      <c r="STB107" s="392"/>
      <c r="STC107" s="381"/>
      <c r="STK107" s="392"/>
      <c r="STL107" s="381"/>
      <c r="STT107" s="392"/>
      <c r="STU107" s="381"/>
      <c r="SUC107" s="392"/>
      <c r="SUD107" s="381"/>
      <c r="SUL107" s="392"/>
      <c r="SUM107" s="381"/>
      <c r="SUU107" s="392"/>
      <c r="SUV107" s="381"/>
      <c r="SVD107" s="392"/>
      <c r="SVE107" s="381"/>
      <c r="SVM107" s="392"/>
      <c r="SVN107" s="381"/>
      <c r="SVV107" s="392"/>
      <c r="SVW107" s="381"/>
      <c r="SWE107" s="392"/>
      <c r="SWF107" s="381"/>
      <c r="SWN107" s="392"/>
      <c r="SWO107" s="381"/>
      <c r="SWW107" s="392"/>
      <c r="SWX107" s="381"/>
      <c r="SXF107" s="392"/>
      <c r="SXG107" s="381"/>
      <c r="SXO107" s="392"/>
      <c r="SXP107" s="381"/>
      <c r="SXX107" s="392"/>
      <c r="SXY107" s="381"/>
      <c r="SYG107" s="392"/>
      <c r="SYH107" s="381"/>
      <c r="SYP107" s="392"/>
      <c r="SYQ107" s="381"/>
      <c r="SYY107" s="392"/>
      <c r="SYZ107" s="381"/>
      <c r="SZH107" s="392"/>
      <c r="SZI107" s="381"/>
      <c r="SZQ107" s="392"/>
      <c r="SZR107" s="381"/>
      <c r="SZZ107" s="392"/>
      <c r="TAA107" s="381"/>
      <c r="TAI107" s="392"/>
      <c r="TAJ107" s="381"/>
      <c r="TAR107" s="392"/>
      <c r="TAS107" s="381"/>
      <c r="TBA107" s="392"/>
      <c r="TBB107" s="381"/>
      <c r="TBJ107" s="392"/>
      <c r="TBK107" s="381"/>
      <c r="TBS107" s="392"/>
      <c r="TBT107" s="381"/>
      <c r="TCB107" s="392"/>
      <c r="TCC107" s="381"/>
      <c r="TCK107" s="392"/>
      <c r="TCL107" s="381"/>
      <c r="TCT107" s="392"/>
      <c r="TCU107" s="381"/>
      <c r="TDC107" s="392"/>
      <c r="TDD107" s="381"/>
      <c r="TDL107" s="392"/>
      <c r="TDM107" s="381"/>
      <c r="TDU107" s="392"/>
      <c r="TDV107" s="381"/>
      <c r="TED107" s="392"/>
      <c r="TEE107" s="381"/>
      <c r="TEM107" s="392"/>
      <c r="TEN107" s="381"/>
      <c r="TEV107" s="392"/>
      <c r="TEW107" s="381"/>
      <c r="TFE107" s="392"/>
      <c r="TFF107" s="381"/>
      <c r="TFN107" s="392"/>
      <c r="TFO107" s="381"/>
      <c r="TFW107" s="392"/>
      <c r="TFX107" s="381"/>
      <c r="TGF107" s="392"/>
      <c r="TGG107" s="381"/>
      <c r="TGO107" s="392"/>
      <c r="TGP107" s="381"/>
      <c r="TGX107" s="392"/>
      <c r="TGY107" s="381"/>
      <c r="THG107" s="392"/>
      <c r="THH107" s="381"/>
      <c r="THP107" s="392"/>
      <c r="THQ107" s="381"/>
      <c r="THY107" s="392"/>
      <c r="THZ107" s="381"/>
      <c r="TIH107" s="392"/>
      <c r="TII107" s="381"/>
      <c r="TIQ107" s="392"/>
      <c r="TIR107" s="381"/>
      <c r="TIZ107" s="392"/>
      <c r="TJA107" s="381"/>
      <c r="TJI107" s="392"/>
      <c r="TJJ107" s="381"/>
      <c r="TJR107" s="392"/>
      <c r="TJS107" s="381"/>
      <c r="TKA107" s="392"/>
      <c r="TKB107" s="381"/>
      <c r="TKJ107" s="392"/>
      <c r="TKK107" s="381"/>
      <c r="TKS107" s="392"/>
      <c r="TKT107" s="381"/>
      <c r="TLB107" s="392"/>
      <c r="TLC107" s="381"/>
      <c r="TLK107" s="392"/>
      <c r="TLL107" s="381"/>
      <c r="TLT107" s="392"/>
      <c r="TLU107" s="381"/>
      <c r="TMC107" s="392"/>
      <c r="TMD107" s="381"/>
      <c r="TML107" s="392"/>
      <c r="TMM107" s="381"/>
      <c r="TMU107" s="392"/>
      <c r="TMV107" s="381"/>
      <c r="TND107" s="392"/>
      <c r="TNE107" s="381"/>
      <c r="TNM107" s="392"/>
      <c r="TNN107" s="381"/>
      <c r="TNV107" s="392"/>
      <c r="TNW107" s="381"/>
      <c r="TOE107" s="392"/>
      <c r="TOF107" s="381"/>
      <c r="TON107" s="392"/>
      <c r="TOO107" s="381"/>
      <c r="TOW107" s="392"/>
      <c r="TOX107" s="381"/>
      <c r="TPF107" s="392"/>
      <c r="TPG107" s="381"/>
      <c r="TPO107" s="392"/>
      <c r="TPP107" s="381"/>
      <c r="TPX107" s="392"/>
      <c r="TPY107" s="381"/>
      <c r="TQG107" s="392"/>
      <c r="TQH107" s="381"/>
      <c r="TQP107" s="392"/>
      <c r="TQQ107" s="381"/>
      <c r="TQY107" s="392"/>
      <c r="TQZ107" s="381"/>
      <c r="TRH107" s="392"/>
      <c r="TRI107" s="381"/>
      <c r="TRQ107" s="392"/>
      <c r="TRR107" s="381"/>
      <c r="TRZ107" s="392"/>
      <c r="TSA107" s="381"/>
      <c r="TSI107" s="392"/>
      <c r="TSJ107" s="381"/>
      <c r="TSR107" s="392"/>
      <c r="TSS107" s="381"/>
      <c r="TTA107" s="392"/>
      <c r="TTB107" s="381"/>
      <c r="TTJ107" s="392"/>
      <c r="TTK107" s="381"/>
      <c r="TTS107" s="392"/>
      <c r="TTT107" s="381"/>
      <c r="TUB107" s="392"/>
      <c r="TUC107" s="381"/>
      <c r="TUK107" s="392"/>
      <c r="TUL107" s="381"/>
      <c r="TUT107" s="392"/>
      <c r="TUU107" s="381"/>
      <c r="TVC107" s="392"/>
      <c r="TVD107" s="381"/>
      <c r="TVL107" s="392"/>
      <c r="TVM107" s="381"/>
      <c r="TVU107" s="392"/>
      <c r="TVV107" s="381"/>
      <c r="TWD107" s="392"/>
      <c r="TWE107" s="381"/>
      <c r="TWM107" s="392"/>
      <c r="TWN107" s="381"/>
      <c r="TWV107" s="392"/>
      <c r="TWW107" s="381"/>
      <c r="TXE107" s="392"/>
      <c r="TXF107" s="381"/>
      <c r="TXN107" s="392"/>
      <c r="TXO107" s="381"/>
      <c r="TXW107" s="392"/>
      <c r="TXX107" s="381"/>
      <c r="TYF107" s="392"/>
      <c r="TYG107" s="381"/>
      <c r="TYO107" s="392"/>
      <c r="TYP107" s="381"/>
      <c r="TYX107" s="392"/>
      <c r="TYY107" s="381"/>
      <c r="TZG107" s="392"/>
      <c r="TZH107" s="381"/>
      <c r="TZP107" s="392"/>
      <c r="TZQ107" s="381"/>
      <c r="TZY107" s="392"/>
      <c r="TZZ107" s="381"/>
      <c r="UAH107" s="392"/>
      <c r="UAI107" s="381"/>
      <c r="UAQ107" s="392"/>
      <c r="UAR107" s="381"/>
      <c r="UAZ107" s="392"/>
      <c r="UBA107" s="381"/>
      <c r="UBI107" s="392"/>
      <c r="UBJ107" s="381"/>
      <c r="UBR107" s="392"/>
      <c r="UBS107" s="381"/>
      <c r="UCA107" s="392"/>
      <c r="UCB107" s="381"/>
      <c r="UCJ107" s="392"/>
      <c r="UCK107" s="381"/>
      <c r="UCS107" s="392"/>
      <c r="UCT107" s="381"/>
      <c r="UDB107" s="392"/>
      <c r="UDC107" s="381"/>
      <c r="UDK107" s="392"/>
      <c r="UDL107" s="381"/>
      <c r="UDT107" s="392"/>
      <c r="UDU107" s="381"/>
      <c r="UEC107" s="392"/>
      <c r="UED107" s="381"/>
      <c r="UEL107" s="392"/>
      <c r="UEM107" s="381"/>
      <c r="UEU107" s="392"/>
      <c r="UEV107" s="381"/>
      <c r="UFD107" s="392"/>
      <c r="UFE107" s="381"/>
      <c r="UFM107" s="392"/>
      <c r="UFN107" s="381"/>
      <c r="UFV107" s="392"/>
      <c r="UFW107" s="381"/>
      <c r="UGE107" s="392"/>
      <c r="UGF107" s="381"/>
      <c r="UGN107" s="392"/>
      <c r="UGO107" s="381"/>
      <c r="UGW107" s="392"/>
      <c r="UGX107" s="381"/>
      <c r="UHF107" s="392"/>
      <c r="UHG107" s="381"/>
      <c r="UHO107" s="392"/>
      <c r="UHP107" s="381"/>
      <c r="UHX107" s="392"/>
      <c r="UHY107" s="381"/>
      <c r="UIG107" s="392"/>
      <c r="UIH107" s="381"/>
      <c r="UIP107" s="392"/>
      <c r="UIQ107" s="381"/>
      <c r="UIY107" s="392"/>
      <c r="UIZ107" s="381"/>
      <c r="UJH107" s="392"/>
      <c r="UJI107" s="381"/>
      <c r="UJQ107" s="392"/>
      <c r="UJR107" s="381"/>
      <c r="UJZ107" s="392"/>
      <c r="UKA107" s="381"/>
      <c r="UKI107" s="392"/>
      <c r="UKJ107" s="381"/>
      <c r="UKR107" s="392"/>
      <c r="UKS107" s="381"/>
      <c r="ULA107" s="392"/>
      <c r="ULB107" s="381"/>
      <c r="ULJ107" s="392"/>
      <c r="ULK107" s="381"/>
      <c r="ULS107" s="392"/>
      <c r="ULT107" s="381"/>
      <c r="UMB107" s="392"/>
      <c r="UMC107" s="381"/>
      <c r="UMK107" s="392"/>
      <c r="UML107" s="381"/>
      <c r="UMT107" s="392"/>
      <c r="UMU107" s="381"/>
      <c r="UNC107" s="392"/>
      <c r="UND107" s="381"/>
      <c r="UNL107" s="392"/>
      <c r="UNM107" s="381"/>
      <c r="UNU107" s="392"/>
      <c r="UNV107" s="381"/>
      <c r="UOD107" s="392"/>
      <c r="UOE107" s="381"/>
      <c r="UOM107" s="392"/>
      <c r="UON107" s="381"/>
      <c r="UOV107" s="392"/>
      <c r="UOW107" s="381"/>
      <c r="UPE107" s="392"/>
      <c r="UPF107" s="381"/>
      <c r="UPN107" s="392"/>
      <c r="UPO107" s="381"/>
      <c r="UPW107" s="392"/>
      <c r="UPX107" s="381"/>
      <c r="UQF107" s="392"/>
      <c r="UQG107" s="381"/>
      <c r="UQO107" s="392"/>
      <c r="UQP107" s="381"/>
      <c r="UQX107" s="392"/>
      <c r="UQY107" s="381"/>
      <c r="URG107" s="392"/>
      <c r="URH107" s="381"/>
      <c r="URP107" s="392"/>
      <c r="URQ107" s="381"/>
      <c r="URY107" s="392"/>
      <c r="URZ107" s="381"/>
      <c r="USH107" s="392"/>
      <c r="USI107" s="381"/>
      <c r="USQ107" s="392"/>
      <c r="USR107" s="381"/>
      <c r="USZ107" s="392"/>
      <c r="UTA107" s="381"/>
      <c r="UTI107" s="392"/>
      <c r="UTJ107" s="381"/>
      <c r="UTR107" s="392"/>
      <c r="UTS107" s="381"/>
      <c r="UUA107" s="392"/>
      <c r="UUB107" s="381"/>
      <c r="UUJ107" s="392"/>
      <c r="UUK107" s="381"/>
      <c r="UUS107" s="392"/>
      <c r="UUT107" s="381"/>
      <c r="UVB107" s="392"/>
      <c r="UVC107" s="381"/>
      <c r="UVK107" s="392"/>
      <c r="UVL107" s="381"/>
      <c r="UVT107" s="392"/>
      <c r="UVU107" s="381"/>
      <c r="UWC107" s="392"/>
      <c r="UWD107" s="381"/>
      <c r="UWL107" s="392"/>
      <c r="UWM107" s="381"/>
      <c r="UWU107" s="392"/>
      <c r="UWV107" s="381"/>
      <c r="UXD107" s="392"/>
      <c r="UXE107" s="381"/>
      <c r="UXM107" s="392"/>
      <c r="UXN107" s="381"/>
      <c r="UXV107" s="392"/>
      <c r="UXW107" s="381"/>
      <c r="UYE107" s="392"/>
      <c r="UYF107" s="381"/>
      <c r="UYN107" s="392"/>
      <c r="UYO107" s="381"/>
      <c r="UYW107" s="392"/>
      <c r="UYX107" s="381"/>
      <c r="UZF107" s="392"/>
      <c r="UZG107" s="381"/>
      <c r="UZO107" s="392"/>
      <c r="UZP107" s="381"/>
      <c r="UZX107" s="392"/>
      <c r="UZY107" s="381"/>
      <c r="VAG107" s="392"/>
      <c r="VAH107" s="381"/>
      <c r="VAP107" s="392"/>
      <c r="VAQ107" s="381"/>
      <c r="VAY107" s="392"/>
      <c r="VAZ107" s="381"/>
      <c r="VBH107" s="392"/>
      <c r="VBI107" s="381"/>
      <c r="VBQ107" s="392"/>
      <c r="VBR107" s="381"/>
      <c r="VBZ107" s="392"/>
      <c r="VCA107" s="381"/>
      <c r="VCI107" s="392"/>
      <c r="VCJ107" s="381"/>
      <c r="VCR107" s="392"/>
      <c r="VCS107" s="381"/>
      <c r="VDA107" s="392"/>
      <c r="VDB107" s="381"/>
      <c r="VDJ107" s="392"/>
      <c r="VDK107" s="381"/>
      <c r="VDS107" s="392"/>
      <c r="VDT107" s="381"/>
      <c r="VEB107" s="392"/>
      <c r="VEC107" s="381"/>
      <c r="VEK107" s="392"/>
      <c r="VEL107" s="381"/>
      <c r="VET107" s="392"/>
      <c r="VEU107" s="381"/>
      <c r="VFC107" s="392"/>
      <c r="VFD107" s="381"/>
      <c r="VFL107" s="392"/>
      <c r="VFM107" s="381"/>
      <c r="VFU107" s="392"/>
      <c r="VFV107" s="381"/>
      <c r="VGD107" s="392"/>
      <c r="VGE107" s="381"/>
      <c r="VGM107" s="392"/>
      <c r="VGN107" s="381"/>
      <c r="VGV107" s="392"/>
      <c r="VGW107" s="381"/>
      <c r="VHE107" s="392"/>
      <c r="VHF107" s="381"/>
      <c r="VHN107" s="392"/>
      <c r="VHO107" s="381"/>
      <c r="VHW107" s="392"/>
      <c r="VHX107" s="381"/>
      <c r="VIF107" s="392"/>
      <c r="VIG107" s="381"/>
      <c r="VIO107" s="392"/>
      <c r="VIP107" s="381"/>
      <c r="VIX107" s="392"/>
      <c r="VIY107" s="381"/>
      <c r="VJG107" s="392"/>
      <c r="VJH107" s="381"/>
      <c r="VJP107" s="392"/>
      <c r="VJQ107" s="381"/>
      <c r="VJY107" s="392"/>
      <c r="VJZ107" s="381"/>
      <c r="VKH107" s="392"/>
      <c r="VKI107" s="381"/>
      <c r="VKQ107" s="392"/>
      <c r="VKR107" s="381"/>
      <c r="VKZ107" s="392"/>
      <c r="VLA107" s="381"/>
      <c r="VLI107" s="392"/>
      <c r="VLJ107" s="381"/>
      <c r="VLR107" s="392"/>
      <c r="VLS107" s="381"/>
      <c r="VMA107" s="392"/>
      <c r="VMB107" s="381"/>
      <c r="VMJ107" s="392"/>
      <c r="VMK107" s="381"/>
      <c r="VMS107" s="392"/>
      <c r="VMT107" s="381"/>
      <c r="VNB107" s="392"/>
      <c r="VNC107" s="381"/>
      <c r="VNK107" s="392"/>
      <c r="VNL107" s="381"/>
      <c r="VNT107" s="392"/>
      <c r="VNU107" s="381"/>
      <c r="VOC107" s="392"/>
      <c r="VOD107" s="381"/>
      <c r="VOL107" s="392"/>
      <c r="VOM107" s="381"/>
      <c r="VOU107" s="392"/>
      <c r="VOV107" s="381"/>
      <c r="VPD107" s="392"/>
      <c r="VPE107" s="381"/>
      <c r="VPM107" s="392"/>
      <c r="VPN107" s="381"/>
      <c r="VPV107" s="392"/>
      <c r="VPW107" s="381"/>
      <c r="VQE107" s="392"/>
      <c r="VQF107" s="381"/>
      <c r="VQN107" s="392"/>
      <c r="VQO107" s="381"/>
      <c r="VQW107" s="392"/>
      <c r="VQX107" s="381"/>
      <c r="VRF107" s="392"/>
      <c r="VRG107" s="381"/>
      <c r="VRO107" s="392"/>
      <c r="VRP107" s="381"/>
      <c r="VRX107" s="392"/>
      <c r="VRY107" s="381"/>
      <c r="VSG107" s="392"/>
      <c r="VSH107" s="381"/>
      <c r="VSP107" s="392"/>
      <c r="VSQ107" s="381"/>
      <c r="VSY107" s="392"/>
      <c r="VSZ107" s="381"/>
      <c r="VTH107" s="392"/>
      <c r="VTI107" s="381"/>
      <c r="VTQ107" s="392"/>
      <c r="VTR107" s="381"/>
      <c r="VTZ107" s="392"/>
      <c r="VUA107" s="381"/>
      <c r="VUI107" s="392"/>
      <c r="VUJ107" s="381"/>
      <c r="VUR107" s="392"/>
      <c r="VUS107" s="381"/>
      <c r="VVA107" s="392"/>
      <c r="VVB107" s="381"/>
      <c r="VVJ107" s="392"/>
      <c r="VVK107" s="381"/>
      <c r="VVS107" s="392"/>
      <c r="VVT107" s="381"/>
      <c r="VWB107" s="392"/>
      <c r="VWC107" s="381"/>
      <c r="VWK107" s="392"/>
      <c r="VWL107" s="381"/>
      <c r="VWT107" s="392"/>
      <c r="VWU107" s="381"/>
      <c r="VXC107" s="392"/>
      <c r="VXD107" s="381"/>
      <c r="VXL107" s="392"/>
      <c r="VXM107" s="381"/>
      <c r="VXU107" s="392"/>
      <c r="VXV107" s="381"/>
      <c r="VYD107" s="392"/>
      <c r="VYE107" s="381"/>
      <c r="VYM107" s="392"/>
      <c r="VYN107" s="381"/>
      <c r="VYV107" s="392"/>
      <c r="VYW107" s="381"/>
      <c r="VZE107" s="392"/>
      <c r="VZF107" s="381"/>
      <c r="VZN107" s="392"/>
      <c r="VZO107" s="381"/>
      <c r="VZW107" s="392"/>
      <c r="VZX107" s="381"/>
      <c r="WAF107" s="392"/>
      <c r="WAG107" s="381"/>
      <c r="WAO107" s="392"/>
      <c r="WAP107" s="381"/>
      <c r="WAX107" s="392"/>
      <c r="WAY107" s="381"/>
      <c r="WBG107" s="392"/>
      <c r="WBH107" s="381"/>
      <c r="WBP107" s="392"/>
      <c r="WBQ107" s="381"/>
      <c r="WBY107" s="392"/>
      <c r="WBZ107" s="381"/>
      <c r="WCH107" s="392"/>
      <c r="WCI107" s="381"/>
      <c r="WCQ107" s="392"/>
      <c r="WCR107" s="381"/>
      <c r="WCZ107" s="392"/>
      <c r="WDA107" s="381"/>
      <c r="WDI107" s="392"/>
      <c r="WDJ107" s="381"/>
      <c r="WDR107" s="392"/>
      <c r="WDS107" s="381"/>
      <c r="WEA107" s="392"/>
      <c r="WEB107" s="381"/>
      <c r="WEJ107" s="392"/>
      <c r="WEK107" s="381"/>
      <c r="WES107" s="392"/>
      <c r="WET107" s="381"/>
      <c r="WFB107" s="392"/>
      <c r="WFC107" s="381"/>
      <c r="WFK107" s="392"/>
      <c r="WFL107" s="381"/>
      <c r="WFT107" s="392"/>
      <c r="WFU107" s="381"/>
      <c r="WGC107" s="392"/>
      <c r="WGD107" s="381"/>
      <c r="WGL107" s="392"/>
      <c r="WGM107" s="381"/>
      <c r="WGU107" s="392"/>
      <c r="WGV107" s="381"/>
      <c r="WHD107" s="392"/>
      <c r="WHE107" s="381"/>
      <c r="WHM107" s="392"/>
      <c r="WHN107" s="381"/>
      <c r="WHV107" s="392"/>
      <c r="WHW107" s="381"/>
      <c r="WIE107" s="392"/>
      <c r="WIF107" s="381"/>
      <c r="WIN107" s="392"/>
      <c r="WIO107" s="381"/>
      <c r="WIW107" s="392"/>
      <c r="WIX107" s="381"/>
      <c r="WJF107" s="392"/>
      <c r="WJG107" s="381"/>
      <c r="WJO107" s="392"/>
      <c r="WJP107" s="381"/>
      <c r="WJX107" s="392"/>
      <c r="WJY107" s="381"/>
      <c r="WKG107" s="392"/>
      <c r="WKH107" s="381"/>
      <c r="WKP107" s="392"/>
      <c r="WKQ107" s="381"/>
      <c r="WKY107" s="392"/>
      <c r="WKZ107" s="381"/>
      <c r="WLH107" s="392"/>
      <c r="WLI107" s="381"/>
      <c r="WLQ107" s="392"/>
      <c r="WLR107" s="381"/>
      <c r="WLZ107" s="392"/>
      <c r="WMA107" s="381"/>
      <c r="WMI107" s="392"/>
      <c r="WMJ107" s="381"/>
      <c r="WMR107" s="392"/>
      <c r="WMS107" s="381"/>
      <c r="WNA107" s="392"/>
      <c r="WNB107" s="381"/>
      <c r="WNJ107" s="392"/>
      <c r="WNK107" s="381"/>
      <c r="WNS107" s="392"/>
      <c r="WNT107" s="381"/>
      <c r="WOB107" s="392"/>
      <c r="WOC107" s="381"/>
      <c r="WOK107" s="392"/>
      <c r="WOL107" s="381"/>
      <c r="WOT107" s="392"/>
      <c r="WOU107" s="381"/>
      <c r="WPC107" s="392"/>
      <c r="WPD107" s="381"/>
      <c r="WPL107" s="392"/>
      <c r="WPM107" s="381"/>
      <c r="WPU107" s="392"/>
      <c r="WPV107" s="381"/>
      <c r="WQD107" s="392"/>
      <c r="WQE107" s="381"/>
      <c r="WQM107" s="392"/>
      <c r="WQN107" s="381"/>
      <c r="WQV107" s="392"/>
      <c r="WQW107" s="381"/>
      <c r="WRE107" s="392"/>
      <c r="WRF107" s="381"/>
      <c r="WRN107" s="392"/>
      <c r="WRO107" s="381"/>
      <c r="WRW107" s="392"/>
      <c r="WRX107" s="381"/>
      <c r="WSF107" s="392"/>
      <c r="WSG107" s="381"/>
      <c r="WSO107" s="392"/>
      <c r="WSP107" s="381"/>
      <c r="WSX107" s="392"/>
      <c r="WSY107" s="381"/>
      <c r="WTG107" s="392"/>
      <c r="WTH107" s="381"/>
      <c r="WTP107" s="392"/>
      <c r="WTQ107" s="381"/>
      <c r="WTY107" s="392"/>
      <c r="WTZ107" s="381"/>
      <c r="WUH107" s="392"/>
      <c r="WUI107" s="381"/>
      <c r="WUQ107" s="392"/>
      <c r="WUR107" s="381"/>
      <c r="WUZ107" s="392"/>
      <c r="WVA107" s="381"/>
      <c r="WVI107" s="392"/>
      <c r="WVJ107" s="381"/>
      <c r="WVR107" s="392"/>
      <c r="WVS107" s="381"/>
      <c r="WWA107" s="392"/>
      <c r="WWB107" s="381"/>
      <c r="WWJ107" s="392"/>
      <c r="WWK107" s="381"/>
      <c r="WWS107" s="392"/>
      <c r="WWT107" s="381"/>
      <c r="WXB107" s="392"/>
      <c r="WXC107" s="381"/>
      <c r="WXK107" s="392"/>
      <c r="WXL107" s="381"/>
      <c r="WXT107" s="392"/>
      <c r="WXU107" s="381"/>
      <c r="WYC107" s="392"/>
      <c r="WYD107" s="381"/>
      <c r="WYL107" s="392"/>
      <c r="WYM107" s="381"/>
      <c r="WYU107" s="392"/>
      <c r="WYV107" s="381"/>
      <c r="WZD107" s="392"/>
      <c r="WZE107" s="381"/>
      <c r="WZM107" s="392"/>
      <c r="WZN107" s="381"/>
      <c r="WZV107" s="392"/>
      <c r="WZW107" s="381"/>
      <c r="XAE107" s="392"/>
      <c r="XAF107" s="381"/>
      <c r="XAN107" s="392"/>
      <c r="XAO107" s="381"/>
      <c r="XAW107" s="392"/>
      <c r="XAX107" s="381"/>
      <c r="XBF107" s="392"/>
      <c r="XBG107" s="381"/>
      <c r="XBO107" s="392"/>
      <c r="XBP107" s="381"/>
      <c r="XBX107" s="392"/>
      <c r="XBY107" s="381"/>
      <c r="XCG107" s="392"/>
      <c r="XCH107" s="381"/>
      <c r="XCP107" s="392"/>
      <c r="XCQ107" s="381"/>
      <c r="XCY107" s="392"/>
      <c r="XCZ107" s="381"/>
      <c r="XDH107" s="392"/>
      <c r="XDI107" s="381"/>
      <c r="XDQ107" s="392"/>
      <c r="XDR107" s="381"/>
      <c r="XDZ107" s="392"/>
      <c r="XEA107" s="381"/>
      <c r="XEI107" s="392"/>
      <c r="XEJ107" s="381"/>
      <c r="XER107" s="392"/>
      <c r="XES107" s="381"/>
      <c r="XFA107" s="392"/>
      <c r="XFB107" s="381"/>
    </row>
    <row r="108" spans="1:1019 1027:2045 2053:3071 3079:5114 5122:6140 6148:7166 7174:8192 8200:9209 9217:10235 10243:11261 11269:12287 12295:14330 14338:15356 15364:16382">
      <c r="A108" s="392"/>
      <c r="B108" s="381"/>
      <c r="J108" s="392"/>
      <c r="K108" s="381"/>
      <c r="S108" s="392"/>
      <c r="T108" s="381"/>
      <c r="AB108" s="392"/>
      <c r="AC108" s="381"/>
      <c r="AK108" s="392"/>
      <c r="AL108" s="381"/>
      <c r="AT108" s="392"/>
      <c r="AU108" s="381"/>
      <c r="BC108" s="392"/>
      <c r="BD108" s="381"/>
      <c r="BL108" s="392"/>
      <c r="BM108" s="381"/>
      <c r="BU108" s="392"/>
      <c r="BV108" s="381"/>
      <c r="CD108" s="392"/>
      <c r="CE108" s="381"/>
      <c r="CM108" s="392"/>
      <c r="CN108" s="381"/>
      <c r="CV108" s="392"/>
      <c r="CW108" s="381"/>
      <c r="DE108" s="392"/>
      <c r="DF108" s="381"/>
      <c r="DN108" s="392"/>
      <c r="DO108" s="381"/>
      <c r="DW108" s="392"/>
      <c r="DX108" s="381"/>
      <c r="EF108" s="392"/>
      <c r="EG108" s="381"/>
      <c r="EO108" s="392"/>
      <c r="EP108" s="381"/>
      <c r="EX108" s="392"/>
      <c r="EY108" s="381"/>
      <c r="FG108" s="392"/>
      <c r="FH108" s="381"/>
      <c r="FP108" s="392"/>
      <c r="FQ108" s="381"/>
      <c r="FY108" s="392"/>
      <c r="FZ108" s="381"/>
      <c r="GH108" s="392"/>
      <c r="GI108" s="381"/>
      <c r="GQ108" s="392"/>
      <c r="GR108" s="381"/>
      <c r="GZ108" s="392"/>
      <c r="HA108" s="381"/>
      <c r="HI108" s="392"/>
      <c r="HJ108" s="381"/>
      <c r="HR108" s="392"/>
      <c r="HS108" s="381"/>
      <c r="IA108" s="392"/>
      <c r="IB108" s="381"/>
      <c r="IJ108" s="392"/>
      <c r="IK108" s="381"/>
      <c r="IS108" s="392"/>
      <c r="IT108" s="381"/>
      <c r="JB108" s="392"/>
      <c r="JC108" s="381"/>
      <c r="JK108" s="392"/>
      <c r="JL108" s="381"/>
      <c r="JT108" s="392"/>
      <c r="JU108" s="381"/>
      <c r="KC108" s="392"/>
      <c r="KD108" s="381"/>
      <c r="KL108" s="392"/>
      <c r="KM108" s="381"/>
      <c r="KU108" s="392"/>
      <c r="KV108" s="381"/>
      <c r="LD108" s="392"/>
      <c r="LE108" s="381"/>
      <c r="LM108" s="392"/>
      <c r="LN108" s="381"/>
      <c r="LV108" s="392"/>
      <c r="LW108" s="381"/>
      <c r="ME108" s="392"/>
      <c r="MF108" s="381"/>
      <c r="MN108" s="392"/>
      <c r="MO108" s="381"/>
      <c r="MW108" s="392"/>
      <c r="MX108" s="381"/>
      <c r="NF108" s="392"/>
      <c r="NG108" s="381"/>
      <c r="NO108" s="392"/>
      <c r="NP108" s="381"/>
      <c r="NX108" s="392"/>
      <c r="NY108" s="381"/>
      <c r="OG108" s="392"/>
      <c r="OH108" s="381"/>
      <c r="OP108" s="392"/>
      <c r="OQ108" s="381"/>
      <c r="OY108" s="392"/>
      <c r="OZ108" s="381"/>
      <c r="PH108" s="392"/>
      <c r="PI108" s="381"/>
      <c r="PQ108" s="392"/>
      <c r="PR108" s="381"/>
      <c r="PZ108" s="392"/>
      <c r="QA108" s="381"/>
      <c r="QI108" s="392"/>
      <c r="QJ108" s="381"/>
      <c r="QR108" s="392"/>
      <c r="QS108" s="381"/>
      <c r="RA108" s="392"/>
      <c r="RB108" s="381"/>
      <c r="RJ108" s="392"/>
      <c r="RK108" s="381"/>
      <c r="RS108" s="392"/>
      <c r="RT108" s="381"/>
      <c r="SB108" s="392"/>
      <c r="SC108" s="381"/>
      <c r="SK108" s="392"/>
      <c r="SL108" s="381"/>
      <c r="ST108" s="392"/>
      <c r="SU108" s="381"/>
      <c r="TC108" s="392"/>
      <c r="TD108" s="381"/>
      <c r="TL108" s="392"/>
      <c r="TM108" s="381"/>
      <c r="TU108" s="392"/>
      <c r="TV108" s="381"/>
      <c r="UD108" s="392"/>
      <c r="UE108" s="381"/>
      <c r="UM108" s="392"/>
      <c r="UN108" s="381"/>
      <c r="UV108" s="392"/>
      <c r="UW108" s="381"/>
      <c r="VE108" s="392"/>
      <c r="VF108" s="381"/>
      <c r="VN108" s="392"/>
      <c r="VO108" s="381"/>
      <c r="VW108" s="392"/>
      <c r="VX108" s="381"/>
      <c r="WF108" s="392"/>
      <c r="WG108" s="381"/>
      <c r="WO108" s="392"/>
      <c r="WP108" s="381"/>
      <c r="WX108" s="392"/>
      <c r="WY108" s="381"/>
      <c r="XG108" s="392"/>
      <c r="XH108" s="381"/>
      <c r="XP108" s="392"/>
      <c r="XQ108" s="381"/>
      <c r="XY108" s="392"/>
      <c r="XZ108" s="381"/>
      <c r="YH108" s="392"/>
      <c r="YI108" s="381"/>
      <c r="YQ108" s="392"/>
      <c r="YR108" s="381"/>
      <c r="YZ108" s="392"/>
      <c r="ZA108" s="381"/>
      <c r="ZI108" s="392"/>
      <c r="ZJ108" s="381"/>
      <c r="ZR108" s="392"/>
      <c r="ZS108" s="381"/>
      <c r="AAA108" s="392"/>
      <c r="AAB108" s="381"/>
      <c r="AAJ108" s="392"/>
      <c r="AAK108" s="381"/>
      <c r="AAS108" s="392"/>
      <c r="AAT108" s="381"/>
      <c r="ABB108" s="392"/>
      <c r="ABC108" s="381"/>
      <c r="ABK108" s="392"/>
      <c r="ABL108" s="381"/>
      <c r="ABT108" s="392"/>
      <c r="ABU108" s="381"/>
      <c r="ACC108" s="392"/>
      <c r="ACD108" s="381"/>
      <c r="ACL108" s="392"/>
      <c r="ACM108" s="381"/>
      <c r="ACU108" s="392"/>
      <c r="ACV108" s="381"/>
      <c r="ADD108" s="392"/>
      <c r="ADE108" s="381"/>
      <c r="ADM108" s="392"/>
      <c r="ADN108" s="381"/>
      <c r="ADV108" s="392"/>
      <c r="ADW108" s="381"/>
      <c r="AEE108" s="392"/>
      <c r="AEF108" s="381"/>
      <c r="AEN108" s="392"/>
      <c r="AEO108" s="381"/>
      <c r="AEW108" s="392"/>
      <c r="AEX108" s="381"/>
      <c r="AFF108" s="392"/>
      <c r="AFG108" s="381"/>
      <c r="AFO108" s="392"/>
      <c r="AFP108" s="381"/>
      <c r="AFX108" s="392"/>
      <c r="AFY108" s="381"/>
      <c r="AGG108" s="392"/>
      <c r="AGH108" s="381"/>
      <c r="AGP108" s="392"/>
      <c r="AGQ108" s="381"/>
      <c r="AGY108" s="392"/>
      <c r="AGZ108" s="381"/>
      <c r="AHH108" s="392"/>
      <c r="AHI108" s="381"/>
      <c r="AHQ108" s="392"/>
      <c r="AHR108" s="381"/>
      <c r="AHZ108" s="392"/>
      <c r="AIA108" s="381"/>
      <c r="AII108" s="392"/>
      <c r="AIJ108" s="381"/>
      <c r="AIR108" s="392"/>
      <c r="AIS108" s="381"/>
      <c r="AJA108" s="392"/>
      <c r="AJB108" s="381"/>
      <c r="AJJ108" s="392"/>
      <c r="AJK108" s="381"/>
      <c r="AJS108" s="392"/>
      <c r="AJT108" s="381"/>
      <c r="AKB108" s="392"/>
      <c r="AKC108" s="381"/>
      <c r="AKK108" s="392"/>
      <c r="AKL108" s="381"/>
      <c r="AKT108" s="392"/>
      <c r="AKU108" s="381"/>
      <c r="ALC108" s="392"/>
      <c r="ALD108" s="381"/>
      <c r="ALL108" s="392"/>
      <c r="ALM108" s="381"/>
      <c r="ALU108" s="392"/>
      <c r="ALV108" s="381"/>
      <c r="AMD108" s="392"/>
      <c r="AME108" s="381"/>
      <c r="AMM108" s="392"/>
      <c r="AMN108" s="381"/>
      <c r="AMV108" s="392"/>
      <c r="AMW108" s="381"/>
      <c r="ANE108" s="392"/>
      <c r="ANF108" s="381"/>
      <c r="ANN108" s="392"/>
      <c r="ANO108" s="381"/>
      <c r="ANW108" s="392"/>
      <c r="ANX108" s="381"/>
      <c r="AOF108" s="392"/>
      <c r="AOG108" s="381"/>
      <c r="AOO108" s="392"/>
      <c r="AOP108" s="381"/>
      <c r="AOX108" s="392"/>
      <c r="AOY108" s="381"/>
      <c r="APG108" s="392"/>
      <c r="APH108" s="381"/>
      <c r="APP108" s="392"/>
      <c r="APQ108" s="381"/>
      <c r="APY108" s="392"/>
      <c r="APZ108" s="381"/>
      <c r="AQH108" s="392"/>
      <c r="AQI108" s="381"/>
      <c r="AQQ108" s="392"/>
      <c r="AQR108" s="381"/>
      <c r="AQZ108" s="392"/>
      <c r="ARA108" s="381"/>
      <c r="ARI108" s="392"/>
      <c r="ARJ108" s="381"/>
      <c r="ARR108" s="392"/>
      <c r="ARS108" s="381"/>
      <c r="ASA108" s="392"/>
      <c r="ASB108" s="381"/>
      <c r="ASJ108" s="392"/>
      <c r="ASK108" s="381"/>
      <c r="ASS108" s="392"/>
      <c r="AST108" s="381"/>
      <c r="ATB108" s="392"/>
      <c r="ATC108" s="381"/>
      <c r="ATK108" s="392"/>
      <c r="ATL108" s="381"/>
      <c r="ATT108" s="392"/>
      <c r="ATU108" s="381"/>
      <c r="AUC108" s="392"/>
      <c r="AUD108" s="381"/>
      <c r="AUL108" s="392"/>
      <c r="AUM108" s="381"/>
      <c r="AUU108" s="392"/>
      <c r="AUV108" s="381"/>
      <c r="AVD108" s="392"/>
      <c r="AVE108" s="381"/>
      <c r="AVM108" s="392"/>
      <c r="AVN108" s="381"/>
      <c r="AVV108" s="392"/>
      <c r="AVW108" s="381"/>
      <c r="AWE108" s="392"/>
      <c r="AWF108" s="381"/>
      <c r="AWN108" s="392"/>
      <c r="AWO108" s="381"/>
      <c r="AWW108" s="392"/>
      <c r="AWX108" s="381"/>
      <c r="AXF108" s="392"/>
      <c r="AXG108" s="381"/>
      <c r="AXO108" s="392"/>
      <c r="AXP108" s="381"/>
      <c r="AXX108" s="392"/>
      <c r="AXY108" s="381"/>
      <c r="AYG108" s="392"/>
      <c r="AYH108" s="381"/>
      <c r="AYP108" s="392"/>
      <c r="AYQ108" s="381"/>
      <c r="AYY108" s="392"/>
      <c r="AYZ108" s="381"/>
      <c r="AZH108" s="392"/>
      <c r="AZI108" s="381"/>
      <c r="AZQ108" s="392"/>
      <c r="AZR108" s="381"/>
      <c r="AZZ108" s="392"/>
      <c r="BAA108" s="381"/>
      <c r="BAI108" s="392"/>
      <c r="BAJ108" s="381"/>
      <c r="BAR108" s="392"/>
      <c r="BAS108" s="381"/>
      <c r="BBA108" s="392"/>
      <c r="BBB108" s="381"/>
      <c r="BBJ108" s="392"/>
      <c r="BBK108" s="381"/>
      <c r="BBS108" s="392"/>
      <c r="BBT108" s="381"/>
      <c r="BCB108" s="392"/>
      <c r="BCC108" s="381"/>
      <c r="BCK108" s="392"/>
      <c r="BCL108" s="381"/>
      <c r="BCT108" s="392"/>
      <c r="BCU108" s="381"/>
      <c r="BDC108" s="392"/>
      <c r="BDD108" s="381"/>
      <c r="BDL108" s="392"/>
      <c r="BDM108" s="381"/>
      <c r="BDU108" s="392"/>
      <c r="BDV108" s="381"/>
      <c r="BED108" s="392"/>
      <c r="BEE108" s="381"/>
      <c r="BEM108" s="392"/>
      <c r="BEN108" s="381"/>
      <c r="BEV108" s="392"/>
      <c r="BEW108" s="381"/>
      <c r="BFE108" s="392"/>
      <c r="BFF108" s="381"/>
      <c r="BFN108" s="392"/>
      <c r="BFO108" s="381"/>
      <c r="BFW108" s="392"/>
      <c r="BFX108" s="381"/>
      <c r="BGF108" s="392"/>
      <c r="BGG108" s="381"/>
      <c r="BGO108" s="392"/>
      <c r="BGP108" s="381"/>
      <c r="BGX108" s="392"/>
      <c r="BGY108" s="381"/>
      <c r="BHG108" s="392"/>
      <c r="BHH108" s="381"/>
      <c r="BHP108" s="392"/>
      <c r="BHQ108" s="381"/>
      <c r="BHY108" s="392"/>
      <c r="BHZ108" s="381"/>
      <c r="BIH108" s="392"/>
      <c r="BII108" s="381"/>
      <c r="BIQ108" s="392"/>
      <c r="BIR108" s="381"/>
      <c r="BIZ108" s="392"/>
      <c r="BJA108" s="381"/>
      <c r="BJI108" s="392"/>
      <c r="BJJ108" s="381"/>
      <c r="BJR108" s="392"/>
      <c r="BJS108" s="381"/>
      <c r="BKA108" s="392"/>
      <c r="BKB108" s="381"/>
      <c r="BKJ108" s="392"/>
      <c r="BKK108" s="381"/>
      <c r="BKS108" s="392"/>
      <c r="BKT108" s="381"/>
      <c r="BLB108" s="392"/>
      <c r="BLC108" s="381"/>
      <c r="BLK108" s="392"/>
      <c r="BLL108" s="381"/>
      <c r="BLT108" s="392"/>
      <c r="BLU108" s="381"/>
      <c r="BMC108" s="392"/>
      <c r="BMD108" s="381"/>
      <c r="BML108" s="392"/>
      <c r="BMM108" s="381"/>
      <c r="BMU108" s="392"/>
      <c r="BMV108" s="381"/>
      <c r="BND108" s="392"/>
      <c r="BNE108" s="381"/>
      <c r="BNM108" s="392"/>
      <c r="BNN108" s="381"/>
      <c r="BNV108" s="392"/>
      <c r="BNW108" s="381"/>
      <c r="BOE108" s="392"/>
      <c r="BOF108" s="381"/>
      <c r="BON108" s="392"/>
      <c r="BOO108" s="381"/>
      <c r="BOW108" s="392"/>
      <c r="BOX108" s="381"/>
      <c r="BPF108" s="392"/>
      <c r="BPG108" s="381"/>
      <c r="BPO108" s="392"/>
      <c r="BPP108" s="381"/>
      <c r="BPX108" s="392"/>
      <c r="BPY108" s="381"/>
      <c r="BQG108" s="392"/>
      <c r="BQH108" s="381"/>
      <c r="BQP108" s="392"/>
      <c r="BQQ108" s="381"/>
      <c r="BQY108" s="392"/>
      <c r="BQZ108" s="381"/>
      <c r="BRH108" s="392"/>
      <c r="BRI108" s="381"/>
      <c r="BRQ108" s="392"/>
      <c r="BRR108" s="381"/>
      <c r="BRZ108" s="392"/>
      <c r="BSA108" s="381"/>
      <c r="BSI108" s="392"/>
      <c r="BSJ108" s="381"/>
      <c r="BSR108" s="392"/>
      <c r="BSS108" s="381"/>
      <c r="BTA108" s="392"/>
      <c r="BTB108" s="381"/>
      <c r="BTJ108" s="392"/>
      <c r="BTK108" s="381"/>
      <c r="BTS108" s="392"/>
      <c r="BTT108" s="381"/>
      <c r="BUB108" s="392"/>
      <c r="BUC108" s="381"/>
      <c r="BUK108" s="392"/>
      <c r="BUL108" s="381"/>
      <c r="BUT108" s="392"/>
      <c r="BUU108" s="381"/>
      <c r="BVC108" s="392"/>
      <c r="BVD108" s="381"/>
      <c r="BVL108" s="392"/>
      <c r="BVM108" s="381"/>
      <c r="BVU108" s="392"/>
      <c r="BVV108" s="381"/>
      <c r="BWD108" s="392"/>
      <c r="BWE108" s="381"/>
      <c r="BWM108" s="392"/>
      <c r="BWN108" s="381"/>
      <c r="BWV108" s="392"/>
      <c r="BWW108" s="381"/>
      <c r="BXE108" s="392"/>
      <c r="BXF108" s="381"/>
      <c r="BXN108" s="392"/>
      <c r="BXO108" s="381"/>
      <c r="BXW108" s="392"/>
      <c r="BXX108" s="381"/>
      <c r="BYF108" s="392"/>
      <c r="BYG108" s="381"/>
      <c r="BYO108" s="392"/>
      <c r="BYP108" s="381"/>
      <c r="BYX108" s="392"/>
      <c r="BYY108" s="381"/>
      <c r="BZG108" s="392"/>
      <c r="BZH108" s="381"/>
      <c r="BZP108" s="392"/>
      <c r="BZQ108" s="381"/>
      <c r="BZY108" s="392"/>
      <c r="BZZ108" s="381"/>
      <c r="CAH108" s="392"/>
      <c r="CAI108" s="381"/>
      <c r="CAQ108" s="392"/>
      <c r="CAR108" s="381"/>
      <c r="CAZ108" s="392"/>
      <c r="CBA108" s="381"/>
      <c r="CBI108" s="392"/>
      <c r="CBJ108" s="381"/>
      <c r="CBR108" s="392"/>
      <c r="CBS108" s="381"/>
      <c r="CCA108" s="392"/>
      <c r="CCB108" s="381"/>
      <c r="CCJ108" s="392"/>
      <c r="CCK108" s="381"/>
      <c r="CCS108" s="392"/>
      <c r="CCT108" s="381"/>
      <c r="CDB108" s="392"/>
      <c r="CDC108" s="381"/>
      <c r="CDK108" s="392"/>
      <c r="CDL108" s="381"/>
      <c r="CDT108" s="392"/>
      <c r="CDU108" s="381"/>
      <c r="CEC108" s="392"/>
      <c r="CED108" s="381"/>
      <c r="CEL108" s="392"/>
      <c r="CEM108" s="381"/>
      <c r="CEU108" s="392"/>
      <c r="CEV108" s="381"/>
      <c r="CFD108" s="392"/>
      <c r="CFE108" s="381"/>
      <c r="CFM108" s="392"/>
      <c r="CFN108" s="381"/>
      <c r="CFV108" s="392"/>
      <c r="CFW108" s="381"/>
      <c r="CGE108" s="392"/>
      <c r="CGF108" s="381"/>
      <c r="CGN108" s="392"/>
      <c r="CGO108" s="381"/>
      <c r="CGW108" s="392"/>
      <c r="CGX108" s="381"/>
      <c r="CHF108" s="392"/>
      <c r="CHG108" s="381"/>
      <c r="CHO108" s="392"/>
      <c r="CHP108" s="381"/>
      <c r="CHX108" s="392"/>
      <c r="CHY108" s="381"/>
      <c r="CIG108" s="392"/>
      <c r="CIH108" s="381"/>
      <c r="CIP108" s="392"/>
      <c r="CIQ108" s="381"/>
      <c r="CIY108" s="392"/>
      <c r="CIZ108" s="381"/>
      <c r="CJH108" s="392"/>
      <c r="CJI108" s="381"/>
      <c r="CJQ108" s="392"/>
      <c r="CJR108" s="381"/>
      <c r="CJZ108" s="392"/>
      <c r="CKA108" s="381"/>
      <c r="CKI108" s="392"/>
      <c r="CKJ108" s="381"/>
      <c r="CKR108" s="392"/>
      <c r="CKS108" s="381"/>
      <c r="CLA108" s="392"/>
      <c r="CLB108" s="381"/>
      <c r="CLJ108" s="392"/>
      <c r="CLK108" s="381"/>
      <c r="CLS108" s="392"/>
      <c r="CLT108" s="381"/>
      <c r="CMB108" s="392"/>
      <c r="CMC108" s="381"/>
      <c r="CMK108" s="392"/>
      <c r="CML108" s="381"/>
      <c r="CMT108" s="392"/>
      <c r="CMU108" s="381"/>
      <c r="CNC108" s="392"/>
      <c r="CND108" s="381"/>
      <c r="CNL108" s="392"/>
      <c r="CNM108" s="381"/>
      <c r="CNU108" s="392"/>
      <c r="CNV108" s="381"/>
      <c r="COD108" s="392"/>
      <c r="COE108" s="381"/>
      <c r="COM108" s="392"/>
      <c r="CON108" s="381"/>
      <c r="COV108" s="392"/>
      <c r="COW108" s="381"/>
      <c r="CPE108" s="392"/>
      <c r="CPF108" s="381"/>
      <c r="CPN108" s="392"/>
      <c r="CPO108" s="381"/>
      <c r="CPW108" s="392"/>
      <c r="CPX108" s="381"/>
      <c r="CQF108" s="392"/>
      <c r="CQG108" s="381"/>
      <c r="CQO108" s="392"/>
      <c r="CQP108" s="381"/>
      <c r="CQX108" s="392"/>
      <c r="CQY108" s="381"/>
      <c r="CRG108" s="392"/>
      <c r="CRH108" s="381"/>
      <c r="CRP108" s="392"/>
      <c r="CRQ108" s="381"/>
      <c r="CRY108" s="392"/>
      <c r="CRZ108" s="381"/>
      <c r="CSH108" s="392"/>
      <c r="CSI108" s="381"/>
      <c r="CSQ108" s="392"/>
      <c r="CSR108" s="381"/>
      <c r="CSZ108" s="392"/>
      <c r="CTA108" s="381"/>
      <c r="CTI108" s="392"/>
      <c r="CTJ108" s="381"/>
      <c r="CTR108" s="392"/>
      <c r="CTS108" s="381"/>
      <c r="CUA108" s="392"/>
      <c r="CUB108" s="381"/>
      <c r="CUJ108" s="392"/>
      <c r="CUK108" s="381"/>
      <c r="CUS108" s="392"/>
      <c r="CUT108" s="381"/>
      <c r="CVB108" s="392"/>
      <c r="CVC108" s="381"/>
      <c r="CVK108" s="392"/>
      <c r="CVL108" s="381"/>
      <c r="CVT108" s="392"/>
      <c r="CVU108" s="381"/>
      <c r="CWC108" s="392"/>
      <c r="CWD108" s="381"/>
      <c r="CWL108" s="392"/>
      <c r="CWM108" s="381"/>
      <c r="CWU108" s="392"/>
      <c r="CWV108" s="381"/>
      <c r="CXD108" s="392"/>
      <c r="CXE108" s="381"/>
      <c r="CXM108" s="392"/>
      <c r="CXN108" s="381"/>
      <c r="CXV108" s="392"/>
      <c r="CXW108" s="381"/>
      <c r="CYE108" s="392"/>
      <c r="CYF108" s="381"/>
      <c r="CYN108" s="392"/>
      <c r="CYO108" s="381"/>
      <c r="CYW108" s="392"/>
      <c r="CYX108" s="381"/>
      <c r="CZF108" s="392"/>
      <c r="CZG108" s="381"/>
      <c r="CZO108" s="392"/>
      <c r="CZP108" s="381"/>
      <c r="CZX108" s="392"/>
      <c r="CZY108" s="381"/>
      <c r="DAG108" s="392"/>
      <c r="DAH108" s="381"/>
      <c r="DAP108" s="392"/>
      <c r="DAQ108" s="381"/>
      <c r="DAY108" s="392"/>
      <c r="DAZ108" s="381"/>
      <c r="DBH108" s="392"/>
      <c r="DBI108" s="381"/>
      <c r="DBQ108" s="392"/>
      <c r="DBR108" s="381"/>
      <c r="DBZ108" s="392"/>
      <c r="DCA108" s="381"/>
      <c r="DCI108" s="392"/>
      <c r="DCJ108" s="381"/>
      <c r="DCR108" s="392"/>
      <c r="DCS108" s="381"/>
      <c r="DDA108" s="392"/>
      <c r="DDB108" s="381"/>
      <c r="DDJ108" s="392"/>
      <c r="DDK108" s="381"/>
      <c r="DDS108" s="392"/>
      <c r="DDT108" s="381"/>
      <c r="DEB108" s="392"/>
      <c r="DEC108" s="381"/>
      <c r="DEK108" s="392"/>
      <c r="DEL108" s="381"/>
      <c r="DET108" s="392"/>
      <c r="DEU108" s="381"/>
      <c r="DFC108" s="392"/>
      <c r="DFD108" s="381"/>
      <c r="DFL108" s="392"/>
      <c r="DFM108" s="381"/>
      <c r="DFU108" s="392"/>
      <c r="DFV108" s="381"/>
      <c r="DGD108" s="392"/>
      <c r="DGE108" s="381"/>
      <c r="DGM108" s="392"/>
      <c r="DGN108" s="381"/>
      <c r="DGV108" s="392"/>
      <c r="DGW108" s="381"/>
      <c r="DHE108" s="392"/>
      <c r="DHF108" s="381"/>
      <c r="DHN108" s="392"/>
      <c r="DHO108" s="381"/>
      <c r="DHW108" s="392"/>
      <c r="DHX108" s="381"/>
      <c r="DIF108" s="392"/>
      <c r="DIG108" s="381"/>
      <c r="DIO108" s="392"/>
      <c r="DIP108" s="381"/>
      <c r="DIX108" s="392"/>
      <c r="DIY108" s="381"/>
      <c r="DJG108" s="392"/>
      <c r="DJH108" s="381"/>
      <c r="DJP108" s="392"/>
      <c r="DJQ108" s="381"/>
      <c r="DJY108" s="392"/>
      <c r="DJZ108" s="381"/>
      <c r="DKH108" s="392"/>
      <c r="DKI108" s="381"/>
      <c r="DKQ108" s="392"/>
      <c r="DKR108" s="381"/>
      <c r="DKZ108" s="392"/>
      <c r="DLA108" s="381"/>
      <c r="DLI108" s="392"/>
      <c r="DLJ108" s="381"/>
      <c r="DLR108" s="392"/>
      <c r="DLS108" s="381"/>
      <c r="DMA108" s="392"/>
      <c r="DMB108" s="381"/>
      <c r="DMJ108" s="392"/>
      <c r="DMK108" s="381"/>
      <c r="DMS108" s="392"/>
      <c r="DMT108" s="381"/>
      <c r="DNB108" s="392"/>
      <c r="DNC108" s="381"/>
      <c r="DNK108" s="392"/>
      <c r="DNL108" s="381"/>
      <c r="DNT108" s="392"/>
      <c r="DNU108" s="381"/>
      <c r="DOC108" s="392"/>
      <c r="DOD108" s="381"/>
      <c r="DOL108" s="392"/>
      <c r="DOM108" s="381"/>
      <c r="DOU108" s="392"/>
      <c r="DOV108" s="381"/>
      <c r="DPD108" s="392"/>
      <c r="DPE108" s="381"/>
      <c r="DPM108" s="392"/>
      <c r="DPN108" s="381"/>
      <c r="DPV108" s="392"/>
      <c r="DPW108" s="381"/>
      <c r="DQE108" s="392"/>
      <c r="DQF108" s="381"/>
      <c r="DQN108" s="392"/>
      <c r="DQO108" s="381"/>
      <c r="DQW108" s="392"/>
      <c r="DQX108" s="381"/>
      <c r="DRF108" s="392"/>
      <c r="DRG108" s="381"/>
      <c r="DRO108" s="392"/>
      <c r="DRP108" s="381"/>
      <c r="DRX108" s="392"/>
      <c r="DRY108" s="381"/>
      <c r="DSG108" s="392"/>
      <c r="DSH108" s="381"/>
      <c r="DSP108" s="392"/>
      <c r="DSQ108" s="381"/>
      <c r="DSY108" s="392"/>
      <c r="DSZ108" s="381"/>
      <c r="DTH108" s="392"/>
      <c r="DTI108" s="381"/>
      <c r="DTQ108" s="392"/>
      <c r="DTR108" s="381"/>
      <c r="DTZ108" s="392"/>
      <c r="DUA108" s="381"/>
      <c r="DUI108" s="392"/>
      <c r="DUJ108" s="381"/>
      <c r="DUR108" s="392"/>
      <c r="DUS108" s="381"/>
      <c r="DVA108" s="392"/>
      <c r="DVB108" s="381"/>
      <c r="DVJ108" s="392"/>
      <c r="DVK108" s="381"/>
      <c r="DVS108" s="392"/>
      <c r="DVT108" s="381"/>
      <c r="DWB108" s="392"/>
      <c r="DWC108" s="381"/>
      <c r="DWK108" s="392"/>
      <c r="DWL108" s="381"/>
      <c r="DWT108" s="392"/>
      <c r="DWU108" s="381"/>
      <c r="DXC108" s="392"/>
      <c r="DXD108" s="381"/>
      <c r="DXL108" s="392"/>
      <c r="DXM108" s="381"/>
      <c r="DXU108" s="392"/>
      <c r="DXV108" s="381"/>
      <c r="DYD108" s="392"/>
      <c r="DYE108" s="381"/>
      <c r="DYM108" s="392"/>
      <c r="DYN108" s="381"/>
      <c r="DYV108" s="392"/>
      <c r="DYW108" s="381"/>
      <c r="DZE108" s="392"/>
      <c r="DZF108" s="381"/>
      <c r="DZN108" s="392"/>
      <c r="DZO108" s="381"/>
      <c r="DZW108" s="392"/>
      <c r="DZX108" s="381"/>
      <c r="EAF108" s="392"/>
      <c r="EAG108" s="381"/>
      <c r="EAO108" s="392"/>
      <c r="EAP108" s="381"/>
      <c r="EAX108" s="392"/>
      <c r="EAY108" s="381"/>
      <c r="EBG108" s="392"/>
      <c r="EBH108" s="381"/>
      <c r="EBP108" s="392"/>
      <c r="EBQ108" s="381"/>
      <c r="EBY108" s="392"/>
      <c r="EBZ108" s="381"/>
      <c r="ECH108" s="392"/>
      <c r="ECI108" s="381"/>
      <c r="ECQ108" s="392"/>
      <c r="ECR108" s="381"/>
      <c r="ECZ108" s="392"/>
      <c r="EDA108" s="381"/>
      <c r="EDI108" s="392"/>
      <c r="EDJ108" s="381"/>
      <c r="EDR108" s="392"/>
      <c r="EDS108" s="381"/>
      <c r="EEA108" s="392"/>
      <c r="EEB108" s="381"/>
      <c r="EEJ108" s="392"/>
      <c r="EEK108" s="381"/>
      <c r="EES108" s="392"/>
      <c r="EET108" s="381"/>
      <c r="EFB108" s="392"/>
      <c r="EFC108" s="381"/>
      <c r="EFK108" s="392"/>
      <c r="EFL108" s="381"/>
      <c r="EFT108" s="392"/>
      <c r="EFU108" s="381"/>
      <c r="EGC108" s="392"/>
      <c r="EGD108" s="381"/>
      <c r="EGL108" s="392"/>
      <c r="EGM108" s="381"/>
      <c r="EGU108" s="392"/>
      <c r="EGV108" s="381"/>
      <c r="EHD108" s="392"/>
      <c r="EHE108" s="381"/>
      <c r="EHM108" s="392"/>
      <c r="EHN108" s="381"/>
      <c r="EHV108" s="392"/>
      <c r="EHW108" s="381"/>
      <c r="EIE108" s="392"/>
      <c r="EIF108" s="381"/>
      <c r="EIN108" s="392"/>
      <c r="EIO108" s="381"/>
      <c r="EIW108" s="392"/>
      <c r="EIX108" s="381"/>
      <c r="EJF108" s="392"/>
      <c r="EJG108" s="381"/>
      <c r="EJO108" s="392"/>
      <c r="EJP108" s="381"/>
      <c r="EJX108" s="392"/>
      <c r="EJY108" s="381"/>
      <c r="EKG108" s="392"/>
      <c r="EKH108" s="381"/>
      <c r="EKP108" s="392"/>
      <c r="EKQ108" s="381"/>
      <c r="EKY108" s="392"/>
      <c r="EKZ108" s="381"/>
      <c r="ELH108" s="392"/>
      <c r="ELI108" s="381"/>
      <c r="ELQ108" s="392"/>
      <c r="ELR108" s="381"/>
      <c r="ELZ108" s="392"/>
      <c r="EMA108" s="381"/>
      <c r="EMI108" s="392"/>
      <c r="EMJ108" s="381"/>
      <c r="EMR108" s="392"/>
      <c r="EMS108" s="381"/>
      <c r="ENA108" s="392"/>
      <c r="ENB108" s="381"/>
      <c r="ENJ108" s="392"/>
      <c r="ENK108" s="381"/>
      <c r="ENS108" s="392"/>
      <c r="ENT108" s="381"/>
      <c r="EOB108" s="392"/>
      <c r="EOC108" s="381"/>
      <c r="EOK108" s="392"/>
      <c r="EOL108" s="381"/>
      <c r="EOT108" s="392"/>
      <c r="EOU108" s="381"/>
      <c r="EPC108" s="392"/>
      <c r="EPD108" s="381"/>
      <c r="EPL108" s="392"/>
      <c r="EPM108" s="381"/>
      <c r="EPU108" s="392"/>
      <c r="EPV108" s="381"/>
      <c r="EQD108" s="392"/>
      <c r="EQE108" s="381"/>
      <c r="EQM108" s="392"/>
      <c r="EQN108" s="381"/>
      <c r="EQV108" s="392"/>
      <c r="EQW108" s="381"/>
      <c r="ERE108" s="392"/>
      <c r="ERF108" s="381"/>
      <c r="ERN108" s="392"/>
      <c r="ERO108" s="381"/>
      <c r="ERW108" s="392"/>
      <c r="ERX108" s="381"/>
      <c r="ESF108" s="392"/>
      <c r="ESG108" s="381"/>
      <c r="ESO108" s="392"/>
      <c r="ESP108" s="381"/>
      <c r="ESX108" s="392"/>
      <c r="ESY108" s="381"/>
      <c r="ETG108" s="392"/>
      <c r="ETH108" s="381"/>
      <c r="ETP108" s="392"/>
      <c r="ETQ108" s="381"/>
      <c r="ETY108" s="392"/>
      <c r="ETZ108" s="381"/>
      <c r="EUH108" s="392"/>
      <c r="EUI108" s="381"/>
      <c r="EUQ108" s="392"/>
      <c r="EUR108" s="381"/>
      <c r="EUZ108" s="392"/>
      <c r="EVA108" s="381"/>
      <c r="EVI108" s="392"/>
      <c r="EVJ108" s="381"/>
      <c r="EVR108" s="392"/>
      <c r="EVS108" s="381"/>
      <c r="EWA108" s="392"/>
      <c r="EWB108" s="381"/>
      <c r="EWJ108" s="392"/>
      <c r="EWK108" s="381"/>
      <c r="EWS108" s="392"/>
      <c r="EWT108" s="381"/>
      <c r="EXB108" s="392"/>
      <c r="EXC108" s="381"/>
      <c r="EXK108" s="392"/>
      <c r="EXL108" s="381"/>
      <c r="EXT108" s="392"/>
      <c r="EXU108" s="381"/>
      <c r="EYC108" s="392"/>
      <c r="EYD108" s="381"/>
      <c r="EYL108" s="392"/>
      <c r="EYM108" s="381"/>
      <c r="EYU108" s="392"/>
      <c r="EYV108" s="381"/>
      <c r="EZD108" s="392"/>
      <c r="EZE108" s="381"/>
      <c r="EZM108" s="392"/>
      <c r="EZN108" s="381"/>
      <c r="EZV108" s="392"/>
      <c r="EZW108" s="381"/>
      <c r="FAE108" s="392"/>
      <c r="FAF108" s="381"/>
      <c r="FAN108" s="392"/>
      <c r="FAO108" s="381"/>
      <c r="FAW108" s="392"/>
      <c r="FAX108" s="381"/>
      <c r="FBF108" s="392"/>
      <c r="FBG108" s="381"/>
      <c r="FBO108" s="392"/>
      <c r="FBP108" s="381"/>
      <c r="FBX108" s="392"/>
      <c r="FBY108" s="381"/>
      <c r="FCG108" s="392"/>
      <c r="FCH108" s="381"/>
      <c r="FCP108" s="392"/>
      <c r="FCQ108" s="381"/>
      <c r="FCY108" s="392"/>
      <c r="FCZ108" s="381"/>
      <c r="FDH108" s="392"/>
      <c r="FDI108" s="381"/>
      <c r="FDQ108" s="392"/>
      <c r="FDR108" s="381"/>
      <c r="FDZ108" s="392"/>
      <c r="FEA108" s="381"/>
      <c r="FEI108" s="392"/>
      <c r="FEJ108" s="381"/>
      <c r="FER108" s="392"/>
      <c r="FES108" s="381"/>
      <c r="FFA108" s="392"/>
      <c r="FFB108" s="381"/>
      <c r="FFJ108" s="392"/>
      <c r="FFK108" s="381"/>
      <c r="FFS108" s="392"/>
      <c r="FFT108" s="381"/>
      <c r="FGB108" s="392"/>
      <c r="FGC108" s="381"/>
      <c r="FGK108" s="392"/>
      <c r="FGL108" s="381"/>
      <c r="FGT108" s="392"/>
      <c r="FGU108" s="381"/>
      <c r="FHC108" s="392"/>
      <c r="FHD108" s="381"/>
      <c r="FHL108" s="392"/>
      <c r="FHM108" s="381"/>
      <c r="FHU108" s="392"/>
      <c r="FHV108" s="381"/>
      <c r="FID108" s="392"/>
      <c r="FIE108" s="381"/>
      <c r="FIM108" s="392"/>
      <c r="FIN108" s="381"/>
      <c r="FIV108" s="392"/>
      <c r="FIW108" s="381"/>
      <c r="FJE108" s="392"/>
      <c r="FJF108" s="381"/>
      <c r="FJN108" s="392"/>
      <c r="FJO108" s="381"/>
      <c r="FJW108" s="392"/>
      <c r="FJX108" s="381"/>
      <c r="FKF108" s="392"/>
      <c r="FKG108" s="381"/>
      <c r="FKO108" s="392"/>
      <c r="FKP108" s="381"/>
      <c r="FKX108" s="392"/>
      <c r="FKY108" s="381"/>
      <c r="FLG108" s="392"/>
      <c r="FLH108" s="381"/>
      <c r="FLP108" s="392"/>
      <c r="FLQ108" s="381"/>
      <c r="FLY108" s="392"/>
      <c r="FLZ108" s="381"/>
      <c r="FMH108" s="392"/>
      <c r="FMI108" s="381"/>
      <c r="FMQ108" s="392"/>
      <c r="FMR108" s="381"/>
      <c r="FMZ108" s="392"/>
      <c r="FNA108" s="381"/>
      <c r="FNI108" s="392"/>
      <c r="FNJ108" s="381"/>
      <c r="FNR108" s="392"/>
      <c r="FNS108" s="381"/>
      <c r="FOA108" s="392"/>
      <c r="FOB108" s="381"/>
      <c r="FOJ108" s="392"/>
      <c r="FOK108" s="381"/>
      <c r="FOS108" s="392"/>
      <c r="FOT108" s="381"/>
      <c r="FPB108" s="392"/>
      <c r="FPC108" s="381"/>
      <c r="FPK108" s="392"/>
      <c r="FPL108" s="381"/>
      <c r="FPT108" s="392"/>
      <c r="FPU108" s="381"/>
      <c r="FQC108" s="392"/>
      <c r="FQD108" s="381"/>
      <c r="FQL108" s="392"/>
      <c r="FQM108" s="381"/>
      <c r="FQU108" s="392"/>
      <c r="FQV108" s="381"/>
      <c r="FRD108" s="392"/>
      <c r="FRE108" s="381"/>
      <c r="FRM108" s="392"/>
      <c r="FRN108" s="381"/>
      <c r="FRV108" s="392"/>
      <c r="FRW108" s="381"/>
      <c r="FSE108" s="392"/>
      <c r="FSF108" s="381"/>
      <c r="FSN108" s="392"/>
      <c r="FSO108" s="381"/>
      <c r="FSW108" s="392"/>
      <c r="FSX108" s="381"/>
      <c r="FTF108" s="392"/>
      <c r="FTG108" s="381"/>
      <c r="FTO108" s="392"/>
      <c r="FTP108" s="381"/>
      <c r="FTX108" s="392"/>
      <c r="FTY108" s="381"/>
      <c r="FUG108" s="392"/>
      <c r="FUH108" s="381"/>
      <c r="FUP108" s="392"/>
      <c r="FUQ108" s="381"/>
      <c r="FUY108" s="392"/>
      <c r="FUZ108" s="381"/>
      <c r="FVH108" s="392"/>
      <c r="FVI108" s="381"/>
      <c r="FVQ108" s="392"/>
      <c r="FVR108" s="381"/>
      <c r="FVZ108" s="392"/>
      <c r="FWA108" s="381"/>
      <c r="FWI108" s="392"/>
      <c r="FWJ108" s="381"/>
      <c r="FWR108" s="392"/>
      <c r="FWS108" s="381"/>
      <c r="FXA108" s="392"/>
      <c r="FXB108" s="381"/>
      <c r="FXJ108" s="392"/>
      <c r="FXK108" s="381"/>
      <c r="FXS108" s="392"/>
      <c r="FXT108" s="381"/>
      <c r="FYB108" s="392"/>
      <c r="FYC108" s="381"/>
      <c r="FYK108" s="392"/>
      <c r="FYL108" s="381"/>
      <c r="FYT108" s="392"/>
      <c r="FYU108" s="381"/>
      <c r="FZC108" s="392"/>
      <c r="FZD108" s="381"/>
      <c r="FZL108" s="392"/>
      <c r="FZM108" s="381"/>
      <c r="FZU108" s="392"/>
      <c r="FZV108" s="381"/>
      <c r="GAD108" s="392"/>
      <c r="GAE108" s="381"/>
      <c r="GAM108" s="392"/>
      <c r="GAN108" s="381"/>
      <c r="GAV108" s="392"/>
      <c r="GAW108" s="381"/>
      <c r="GBE108" s="392"/>
      <c r="GBF108" s="381"/>
      <c r="GBN108" s="392"/>
      <c r="GBO108" s="381"/>
      <c r="GBW108" s="392"/>
      <c r="GBX108" s="381"/>
      <c r="GCF108" s="392"/>
      <c r="GCG108" s="381"/>
      <c r="GCO108" s="392"/>
      <c r="GCP108" s="381"/>
      <c r="GCX108" s="392"/>
      <c r="GCY108" s="381"/>
      <c r="GDG108" s="392"/>
      <c r="GDH108" s="381"/>
      <c r="GDP108" s="392"/>
      <c r="GDQ108" s="381"/>
      <c r="GDY108" s="392"/>
      <c r="GDZ108" s="381"/>
      <c r="GEH108" s="392"/>
      <c r="GEI108" s="381"/>
      <c r="GEQ108" s="392"/>
      <c r="GER108" s="381"/>
      <c r="GEZ108" s="392"/>
      <c r="GFA108" s="381"/>
      <c r="GFI108" s="392"/>
      <c r="GFJ108" s="381"/>
      <c r="GFR108" s="392"/>
      <c r="GFS108" s="381"/>
      <c r="GGA108" s="392"/>
      <c r="GGB108" s="381"/>
      <c r="GGJ108" s="392"/>
      <c r="GGK108" s="381"/>
      <c r="GGS108" s="392"/>
      <c r="GGT108" s="381"/>
      <c r="GHB108" s="392"/>
      <c r="GHC108" s="381"/>
      <c r="GHK108" s="392"/>
      <c r="GHL108" s="381"/>
      <c r="GHT108" s="392"/>
      <c r="GHU108" s="381"/>
      <c r="GIC108" s="392"/>
      <c r="GID108" s="381"/>
      <c r="GIL108" s="392"/>
      <c r="GIM108" s="381"/>
      <c r="GIU108" s="392"/>
      <c r="GIV108" s="381"/>
      <c r="GJD108" s="392"/>
      <c r="GJE108" s="381"/>
      <c r="GJM108" s="392"/>
      <c r="GJN108" s="381"/>
      <c r="GJV108" s="392"/>
      <c r="GJW108" s="381"/>
      <c r="GKE108" s="392"/>
      <c r="GKF108" s="381"/>
      <c r="GKN108" s="392"/>
      <c r="GKO108" s="381"/>
      <c r="GKW108" s="392"/>
      <c r="GKX108" s="381"/>
      <c r="GLF108" s="392"/>
      <c r="GLG108" s="381"/>
      <c r="GLO108" s="392"/>
      <c r="GLP108" s="381"/>
      <c r="GLX108" s="392"/>
      <c r="GLY108" s="381"/>
      <c r="GMG108" s="392"/>
      <c r="GMH108" s="381"/>
      <c r="GMP108" s="392"/>
      <c r="GMQ108" s="381"/>
      <c r="GMY108" s="392"/>
      <c r="GMZ108" s="381"/>
      <c r="GNH108" s="392"/>
      <c r="GNI108" s="381"/>
      <c r="GNQ108" s="392"/>
      <c r="GNR108" s="381"/>
      <c r="GNZ108" s="392"/>
      <c r="GOA108" s="381"/>
      <c r="GOI108" s="392"/>
      <c r="GOJ108" s="381"/>
      <c r="GOR108" s="392"/>
      <c r="GOS108" s="381"/>
      <c r="GPA108" s="392"/>
      <c r="GPB108" s="381"/>
      <c r="GPJ108" s="392"/>
      <c r="GPK108" s="381"/>
      <c r="GPS108" s="392"/>
      <c r="GPT108" s="381"/>
      <c r="GQB108" s="392"/>
      <c r="GQC108" s="381"/>
      <c r="GQK108" s="392"/>
      <c r="GQL108" s="381"/>
      <c r="GQT108" s="392"/>
      <c r="GQU108" s="381"/>
      <c r="GRC108" s="392"/>
      <c r="GRD108" s="381"/>
      <c r="GRL108" s="392"/>
      <c r="GRM108" s="381"/>
      <c r="GRU108" s="392"/>
      <c r="GRV108" s="381"/>
      <c r="GSD108" s="392"/>
      <c r="GSE108" s="381"/>
      <c r="GSM108" s="392"/>
      <c r="GSN108" s="381"/>
      <c r="GSV108" s="392"/>
      <c r="GSW108" s="381"/>
      <c r="GTE108" s="392"/>
      <c r="GTF108" s="381"/>
      <c r="GTN108" s="392"/>
      <c r="GTO108" s="381"/>
      <c r="GTW108" s="392"/>
      <c r="GTX108" s="381"/>
      <c r="GUF108" s="392"/>
      <c r="GUG108" s="381"/>
      <c r="GUO108" s="392"/>
      <c r="GUP108" s="381"/>
      <c r="GUX108" s="392"/>
      <c r="GUY108" s="381"/>
      <c r="GVG108" s="392"/>
      <c r="GVH108" s="381"/>
      <c r="GVP108" s="392"/>
      <c r="GVQ108" s="381"/>
      <c r="GVY108" s="392"/>
      <c r="GVZ108" s="381"/>
      <c r="GWH108" s="392"/>
      <c r="GWI108" s="381"/>
      <c r="GWQ108" s="392"/>
      <c r="GWR108" s="381"/>
      <c r="GWZ108" s="392"/>
      <c r="GXA108" s="381"/>
      <c r="GXI108" s="392"/>
      <c r="GXJ108" s="381"/>
      <c r="GXR108" s="392"/>
      <c r="GXS108" s="381"/>
      <c r="GYA108" s="392"/>
      <c r="GYB108" s="381"/>
      <c r="GYJ108" s="392"/>
      <c r="GYK108" s="381"/>
      <c r="GYS108" s="392"/>
      <c r="GYT108" s="381"/>
      <c r="GZB108" s="392"/>
      <c r="GZC108" s="381"/>
      <c r="GZK108" s="392"/>
      <c r="GZL108" s="381"/>
      <c r="GZT108" s="392"/>
      <c r="GZU108" s="381"/>
      <c r="HAC108" s="392"/>
      <c r="HAD108" s="381"/>
      <c r="HAL108" s="392"/>
      <c r="HAM108" s="381"/>
      <c r="HAU108" s="392"/>
      <c r="HAV108" s="381"/>
      <c r="HBD108" s="392"/>
      <c r="HBE108" s="381"/>
      <c r="HBM108" s="392"/>
      <c r="HBN108" s="381"/>
      <c r="HBV108" s="392"/>
      <c r="HBW108" s="381"/>
      <c r="HCE108" s="392"/>
      <c r="HCF108" s="381"/>
      <c r="HCN108" s="392"/>
      <c r="HCO108" s="381"/>
      <c r="HCW108" s="392"/>
      <c r="HCX108" s="381"/>
      <c r="HDF108" s="392"/>
      <c r="HDG108" s="381"/>
      <c r="HDO108" s="392"/>
      <c r="HDP108" s="381"/>
      <c r="HDX108" s="392"/>
      <c r="HDY108" s="381"/>
      <c r="HEG108" s="392"/>
      <c r="HEH108" s="381"/>
      <c r="HEP108" s="392"/>
      <c r="HEQ108" s="381"/>
      <c r="HEY108" s="392"/>
      <c r="HEZ108" s="381"/>
      <c r="HFH108" s="392"/>
      <c r="HFI108" s="381"/>
      <c r="HFQ108" s="392"/>
      <c r="HFR108" s="381"/>
      <c r="HFZ108" s="392"/>
      <c r="HGA108" s="381"/>
      <c r="HGI108" s="392"/>
      <c r="HGJ108" s="381"/>
      <c r="HGR108" s="392"/>
      <c r="HGS108" s="381"/>
      <c r="HHA108" s="392"/>
      <c r="HHB108" s="381"/>
      <c r="HHJ108" s="392"/>
      <c r="HHK108" s="381"/>
      <c r="HHS108" s="392"/>
      <c r="HHT108" s="381"/>
      <c r="HIB108" s="392"/>
      <c r="HIC108" s="381"/>
      <c r="HIK108" s="392"/>
      <c r="HIL108" s="381"/>
      <c r="HIT108" s="392"/>
      <c r="HIU108" s="381"/>
      <c r="HJC108" s="392"/>
      <c r="HJD108" s="381"/>
      <c r="HJL108" s="392"/>
      <c r="HJM108" s="381"/>
      <c r="HJU108" s="392"/>
      <c r="HJV108" s="381"/>
      <c r="HKD108" s="392"/>
      <c r="HKE108" s="381"/>
      <c r="HKM108" s="392"/>
      <c r="HKN108" s="381"/>
      <c r="HKV108" s="392"/>
      <c r="HKW108" s="381"/>
      <c r="HLE108" s="392"/>
      <c r="HLF108" s="381"/>
      <c r="HLN108" s="392"/>
      <c r="HLO108" s="381"/>
      <c r="HLW108" s="392"/>
      <c r="HLX108" s="381"/>
      <c r="HMF108" s="392"/>
      <c r="HMG108" s="381"/>
      <c r="HMO108" s="392"/>
      <c r="HMP108" s="381"/>
      <c r="HMX108" s="392"/>
      <c r="HMY108" s="381"/>
      <c r="HNG108" s="392"/>
      <c r="HNH108" s="381"/>
      <c r="HNP108" s="392"/>
      <c r="HNQ108" s="381"/>
      <c r="HNY108" s="392"/>
      <c r="HNZ108" s="381"/>
      <c r="HOH108" s="392"/>
      <c r="HOI108" s="381"/>
      <c r="HOQ108" s="392"/>
      <c r="HOR108" s="381"/>
      <c r="HOZ108" s="392"/>
      <c r="HPA108" s="381"/>
      <c r="HPI108" s="392"/>
      <c r="HPJ108" s="381"/>
      <c r="HPR108" s="392"/>
      <c r="HPS108" s="381"/>
      <c r="HQA108" s="392"/>
      <c r="HQB108" s="381"/>
      <c r="HQJ108" s="392"/>
      <c r="HQK108" s="381"/>
      <c r="HQS108" s="392"/>
      <c r="HQT108" s="381"/>
      <c r="HRB108" s="392"/>
      <c r="HRC108" s="381"/>
      <c r="HRK108" s="392"/>
      <c r="HRL108" s="381"/>
      <c r="HRT108" s="392"/>
      <c r="HRU108" s="381"/>
      <c r="HSC108" s="392"/>
      <c r="HSD108" s="381"/>
      <c r="HSL108" s="392"/>
      <c r="HSM108" s="381"/>
      <c r="HSU108" s="392"/>
      <c r="HSV108" s="381"/>
      <c r="HTD108" s="392"/>
      <c r="HTE108" s="381"/>
      <c r="HTM108" s="392"/>
      <c r="HTN108" s="381"/>
      <c r="HTV108" s="392"/>
      <c r="HTW108" s="381"/>
      <c r="HUE108" s="392"/>
      <c r="HUF108" s="381"/>
      <c r="HUN108" s="392"/>
      <c r="HUO108" s="381"/>
      <c r="HUW108" s="392"/>
      <c r="HUX108" s="381"/>
      <c r="HVF108" s="392"/>
      <c r="HVG108" s="381"/>
      <c r="HVO108" s="392"/>
      <c r="HVP108" s="381"/>
      <c r="HVX108" s="392"/>
      <c r="HVY108" s="381"/>
      <c r="HWG108" s="392"/>
      <c r="HWH108" s="381"/>
      <c r="HWP108" s="392"/>
      <c r="HWQ108" s="381"/>
      <c r="HWY108" s="392"/>
      <c r="HWZ108" s="381"/>
      <c r="HXH108" s="392"/>
      <c r="HXI108" s="381"/>
      <c r="HXQ108" s="392"/>
      <c r="HXR108" s="381"/>
      <c r="HXZ108" s="392"/>
      <c r="HYA108" s="381"/>
      <c r="HYI108" s="392"/>
      <c r="HYJ108" s="381"/>
      <c r="HYR108" s="392"/>
      <c r="HYS108" s="381"/>
      <c r="HZA108" s="392"/>
      <c r="HZB108" s="381"/>
      <c r="HZJ108" s="392"/>
      <c r="HZK108" s="381"/>
      <c r="HZS108" s="392"/>
      <c r="HZT108" s="381"/>
      <c r="IAB108" s="392"/>
      <c r="IAC108" s="381"/>
      <c r="IAK108" s="392"/>
      <c r="IAL108" s="381"/>
      <c r="IAT108" s="392"/>
      <c r="IAU108" s="381"/>
      <c r="IBC108" s="392"/>
      <c r="IBD108" s="381"/>
      <c r="IBL108" s="392"/>
      <c r="IBM108" s="381"/>
      <c r="IBU108" s="392"/>
      <c r="IBV108" s="381"/>
      <c r="ICD108" s="392"/>
      <c r="ICE108" s="381"/>
      <c r="ICM108" s="392"/>
      <c r="ICN108" s="381"/>
      <c r="ICV108" s="392"/>
      <c r="ICW108" s="381"/>
      <c r="IDE108" s="392"/>
      <c r="IDF108" s="381"/>
      <c r="IDN108" s="392"/>
      <c r="IDO108" s="381"/>
      <c r="IDW108" s="392"/>
      <c r="IDX108" s="381"/>
      <c r="IEF108" s="392"/>
      <c r="IEG108" s="381"/>
      <c r="IEO108" s="392"/>
      <c r="IEP108" s="381"/>
      <c r="IEX108" s="392"/>
      <c r="IEY108" s="381"/>
      <c r="IFG108" s="392"/>
      <c r="IFH108" s="381"/>
      <c r="IFP108" s="392"/>
      <c r="IFQ108" s="381"/>
      <c r="IFY108" s="392"/>
      <c r="IFZ108" s="381"/>
      <c r="IGH108" s="392"/>
      <c r="IGI108" s="381"/>
      <c r="IGQ108" s="392"/>
      <c r="IGR108" s="381"/>
      <c r="IGZ108" s="392"/>
      <c r="IHA108" s="381"/>
      <c r="IHI108" s="392"/>
      <c r="IHJ108" s="381"/>
      <c r="IHR108" s="392"/>
      <c r="IHS108" s="381"/>
      <c r="IIA108" s="392"/>
      <c r="IIB108" s="381"/>
      <c r="IIJ108" s="392"/>
      <c r="IIK108" s="381"/>
      <c r="IIS108" s="392"/>
      <c r="IIT108" s="381"/>
      <c r="IJB108" s="392"/>
      <c r="IJC108" s="381"/>
      <c r="IJK108" s="392"/>
      <c r="IJL108" s="381"/>
      <c r="IJT108" s="392"/>
      <c r="IJU108" s="381"/>
      <c r="IKC108" s="392"/>
      <c r="IKD108" s="381"/>
      <c r="IKL108" s="392"/>
      <c r="IKM108" s="381"/>
      <c r="IKU108" s="392"/>
      <c r="IKV108" s="381"/>
      <c r="ILD108" s="392"/>
      <c r="ILE108" s="381"/>
      <c r="ILM108" s="392"/>
      <c r="ILN108" s="381"/>
      <c r="ILV108" s="392"/>
      <c r="ILW108" s="381"/>
      <c r="IME108" s="392"/>
      <c r="IMF108" s="381"/>
      <c r="IMN108" s="392"/>
      <c r="IMO108" s="381"/>
      <c r="IMW108" s="392"/>
      <c r="IMX108" s="381"/>
      <c r="INF108" s="392"/>
      <c r="ING108" s="381"/>
      <c r="INO108" s="392"/>
      <c r="INP108" s="381"/>
      <c r="INX108" s="392"/>
      <c r="INY108" s="381"/>
      <c r="IOG108" s="392"/>
      <c r="IOH108" s="381"/>
      <c r="IOP108" s="392"/>
      <c r="IOQ108" s="381"/>
      <c r="IOY108" s="392"/>
      <c r="IOZ108" s="381"/>
      <c r="IPH108" s="392"/>
      <c r="IPI108" s="381"/>
      <c r="IPQ108" s="392"/>
      <c r="IPR108" s="381"/>
      <c r="IPZ108" s="392"/>
      <c r="IQA108" s="381"/>
      <c r="IQI108" s="392"/>
      <c r="IQJ108" s="381"/>
      <c r="IQR108" s="392"/>
      <c r="IQS108" s="381"/>
      <c r="IRA108" s="392"/>
      <c r="IRB108" s="381"/>
      <c r="IRJ108" s="392"/>
      <c r="IRK108" s="381"/>
      <c r="IRS108" s="392"/>
      <c r="IRT108" s="381"/>
      <c r="ISB108" s="392"/>
      <c r="ISC108" s="381"/>
      <c r="ISK108" s="392"/>
      <c r="ISL108" s="381"/>
      <c r="IST108" s="392"/>
      <c r="ISU108" s="381"/>
      <c r="ITC108" s="392"/>
      <c r="ITD108" s="381"/>
      <c r="ITL108" s="392"/>
      <c r="ITM108" s="381"/>
      <c r="ITU108" s="392"/>
      <c r="ITV108" s="381"/>
      <c r="IUD108" s="392"/>
      <c r="IUE108" s="381"/>
      <c r="IUM108" s="392"/>
      <c r="IUN108" s="381"/>
      <c r="IUV108" s="392"/>
      <c r="IUW108" s="381"/>
      <c r="IVE108" s="392"/>
      <c r="IVF108" s="381"/>
      <c r="IVN108" s="392"/>
      <c r="IVO108" s="381"/>
      <c r="IVW108" s="392"/>
      <c r="IVX108" s="381"/>
      <c r="IWF108" s="392"/>
      <c r="IWG108" s="381"/>
      <c r="IWO108" s="392"/>
      <c r="IWP108" s="381"/>
      <c r="IWX108" s="392"/>
      <c r="IWY108" s="381"/>
      <c r="IXG108" s="392"/>
      <c r="IXH108" s="381"/>
      <c r="IXP108" s="392"/>
      <c r="IXQ108" s="381"/>
      <c r="IXY108" s="392"/>
      <c r="IXZ108" s="381"/>
      <c r="IYH108" s="392"/>
      <c r="IYI108" s="381"/>
      <c r="IYQ108" s="392"/>
      <c r="IYR108" s="381"/>
      <c r="IYZ108" s="392"/>
      <c r="IZA108" s="381"/>
      <c r="IZI108" s="392"/>
      <c r="IZJ108" s="381"/>
      <c r="IZR108" s="392"/>
      <c r="IZS108" s="381"/>
      <c r="JAA108" s="392"/>
      <c r="JAB108" s="381"/>
      <c r="JAJ108" s="392"/>
      <c r="JAK108" s="381"/>
      <c r="JAS108" s="392"/>
      <c r="JAT108" s="381"/>
      <c r="JBB108" s="392"/>
      <c r="JBC108" s="381"/>
      <c r="JBK108" s="392"/>
      <c r="JBL108" s="381"/>
      <c r="JBT108" s="392"/>
      <c r="JBU108" s="381"/>
      <c r="JCC108" s="392"/>
      <c r="JCD108" s="381"/>
      <c r="JCL108" s="392"/>
      <c r="JCM108" s="381"/>
      <c r="JCU108" s="392"/>
      <c r="JCV108" s="381"/>
      <c r="JDD108" s="392"/>
      <c r="JDE108" s="381"/>
      <c r="JDM108" s="392"/>
      <c r="JDN108" s="381"/>
      <c r="JDV108" s="392"/>
      <c r="JDW108" s="381"/>
      <c r="JEE108" s="392"/>
      <c r="JEF108" s="381"/>
      <c r="JEN108" s="392"/>
      <c r="JEO108" s="381"/>
      <c r="JEW108" s="392"/>
      <c r="JEX108" s="381"/>
      <c r="JFF108" s="392"/>
      <c r="JFG108" s="381"/>
      <c r="JFO108" s="392"/>
      <c r="JFP108" s="381"/>
      <c r="JFX108" s="392"/>
      <c r="JFY108" s="381"/>
      <c r="JGG108" s="392"/>
      <c r="JGH108" s="381"/>
      <c r="JGP108" s="392"/>
      <c r="JGQ108" s="381"/>
      <c r="JGY108" s="392"/>
      <c r="JGZ108" s="381"/>
      <c r="JHH108" s="392"/>
      <c r="JHI108" s="381"/>
      <c r="JHQ108" s="392"/>
      <c r="JHR108" s="381"/>
      <c r="JHZ108" s="392"/>
      <c r="JIA108" s="381"/>
      <c r="JII108" s="392"/>
      <c r="JIJ108" s="381"/>
      <c r="JIR108" s="392"/>
      <c r="JIS108" s="381"/>
      <c r="JJA108" s="392"/>
      <c r="JJB108" s="381"/>
      <c r="JJJ108" s="392"/>
      <c r="JJK108" s="381"/>
      <c r="JJS108" s="392"/>
      <c r="JJT108" s="381"/>
      <c r="JKB108" s="392"/>
      <c r="JKC108" s="381"/>
      <c r="JKK108" s="392"/>
      <c r="JKL108" s="381"/>
      <c r="JKT108" s="392"/>
      <c r="JKU108" s="381"/>
      <c r="JLC108" s="392"/>
      <c r="JLD108" s="381"/>
      <c r="JLL108" s="392"/>
      <c r="JLM108" s="381"/>
      <c r="JLU108" s="392"/>
      <c r="JLV108" s="381"/>
      <c r="JMD108" s="392"/>
      <c r="JME108" s="381"/>
      <c r="JMM108" s="392"/>
      <c r="JMN108" s="381"/>
      <c r="JMV108" s="392"/>
      <c r="JMW108" s="381"/>
      <c r="JNE108" s="392"/>
      <c r="JNF108" s="381"/>
      <c r="JNN108" s="392"/>
      <c r="JNO108" s="381"/>
      <c r="JNW108" s="392"/>
      <c r="JNX108" s="381"/>
      <c r="JOF108" s="392"/>
      <c r="JOG108" s="381"/>
      <c r="JOO108" s="392"/>
      <c r="JOP108" s="381"/>
      <c r="JOX108" s="392"/>
      <c r="JOY108" s="381"/>
      <c r="JPG108" s="392"/>
      <c r="JPH108" s="381"/>
      <c r="JPP108" s="392"/>
      <c r="JPQ108" s="381"/>
      <c r="JPY108" s="392"/>
      <c r="JPZ108" s="381"/>
      <c r="JQH108" s="392"/>
      <c r="JQI108" s="381"/>
      <c r="JQQ108" s="392"/>
      <c r="JQR108" s="381"/>
      <c r="JQZ108" s="392"/>
      <c r="JRA108" s="381"/>
      <c r="JRI108" s="392"/>
      <c r="JRJ108" s="381"/>
      <c r="JRR108" s="392"/>
      <c r="JRS108" s="381"/>
      <c r="JSA108" s="392"/>
      <c r="JSB108" s="381"/>
      <c r="JSJ108" s="392"/>
      <c r="JSK108" s="381"/>
      <c r="JSS108" s="392"/>
      <c r="JST108" s="381"/>
      <c r="JTB108" s="392"/>
      <c r="JTC108" s="381"/>
      <c r="JTK108" s="392"/>
      <c r="JTL108" s="381"/>
      <c r="JTT108" s="392"/>
      <c r="JTU108" s="381"/>
      <c r="JUC108" s="392"/>
      <c r="JUD108" s="381"/>
      <c r="JUL108" s="392"/>
      <c r="JUM108" s="381"/>
      <c r="JUU108" s="392"/>
      <c r="JUV108" s="381"/>
      <c r="JVD108" s="392"/>
      <c r="JVE108" s="381"/>
      <c r="JVM108" s="392"/>
      <c r="JVN108" s="381"/>
      <c r="JVV108" s="392"/>
      <c r="JVW108" s="381"/>
      <c r="JWE108" s="392"/>
      <c r="JWF108" s="381"/>
      <c r="JWN108" s="392"/>
      <c r="JWO108" s="381"/>
      <c r="JWW108" s="392"/>
      <c r="JWX108" s="381"/>
      <c r="JXF108" s="392"/>
      <c r="JXG108" s="381"/>
      <c r="JXO108" s="392"/>
      <c r="JXP108" s="381"/>
      <c r="JXX108" s="392"/>
      <c r="JXY108" s="381"/>
      <c r="JYG108" s="392"/>
      <c r="JYH108" s="381"/>
      <c r="JYP108" s="392"/>
      <c r="JYQ108" s="381"/>
      <c r="JYY108" s="392"/>
      <c r="JYZ108" s="381"/>
      <c r="JZH108" s="392"/>
      <c r="JZI108" s="381"/>
      <c r="JZQ108" s="392"/>
      <c r="JZR108" s="381"/>
      <c r="JZZ108" s="392"/>
      <c r="KAA108" s="381"/>
      <c r="KAI108" s="392"/>
      <c r="KAJ108" s="381"/>
      <c r="KAR108" s="392"/>
      <c r="KAS108" s="381"/>
      <c r="KBA108" s="392"/>
      <c r="KBB108" s="381"/>
      <c r="KBJ108" s="392"/>
      <c r="KBK108" s="381"/>
      <c r="KBS108" s="392"/>
      <c r="KBT108" s="381"/>
      <c r="KCB108" s="392"/>
      <c r="KCC108" s="381"/>
      <c r="KCK108" s="392"/>
      <c r="KCL108" s="381"/>
      <c r="KCT108" s="392"/>
      <c r="KCU108" s="381"/>
      <c r="KDC108" s="392"/>
      <c r="KDD108" s="381"/>
      <c r="KDL108" s="392"/>
      <c r="KDM108" s="381"/>
      <c r="KDU108" s="392"/>
      <c r="KDV108" s="381"/>
      <c r="KED108" s="392"/>
      <c r="KEE108" s="381"/>
      <c r="KEM108" s="392"/>
      <c r="KEN108" s="381"/>
      <c r="KEV108" s="392"/>
      <c r="KEW108" s="381"/>
      <c r="KFE108" s="392"/>
      <c r="KFF108" s="381"/>
      <c r="KFN108" s="392"/>
      <c r="KFO108" s="381"/>
      <c r="KFW108" s="392"/>
      <c r="KFX108" s="381"/>
      <c r="KGF108" s="392"/>
      <c r="KGG108" s="381"/>
      <c r="KGO108" s="392"/>
      <c r="KGP108" s="381"/>
      <c r="KGX108" s="392"/>
      <c r="KGY108" s="381"/>
      <c r="KHG108" s="392"/>
      <c r="KHH108" s="381"/>
      <c r="KHP108" s="392"/>
      <c r="KHQ108" s="381"/>
      <c r="KHY108" s="392"/>
      <c r="KHZ108" s="381"/>
      <c r="KIH108" s="392"/>
      <c r="KII108" s="381"/>
      <c r="KIQ108" s="392"/>
      <c r="KIR108" s="381"/>
      <c r="KIZ108" s="392"/>
      <c r="KJA108" s="381"/>
      <c r="KJI108" s="392"/>
      <c r="KJJ108" s="381"/>
      <c r="KJR108" s="392"/>
      <c r="KJS108" s="381"/>
      <c r="KKA108" s="392"/>
      <c r="KKB108" s="381"/>
      <c r="KKJ108" s="392"/>
      <c r="KKK108" s="381"/>
      <c r="KKS108" s="392"/>
      <c r="KKT108" s="381"/>
      <c r="KLB108" s="392"/>
      <c r="KLC108" s="381"/>
      <c r="KLK108" s="392"/>
      <c r="KLL108" s="381"/>
      <c r="KLT108" s="392"/>
      <c r="KLU108" s="381"/>
      <c r="KMC108" s="392"/>
      <c r="KMD108" s="381"/>
      <c r="KML108" s="392"/>
      <c r="KMM108" s="381"/>
      <c r="KMU108" s="392"/>
      <c r="KMV108" s="381"/>
      <c r="KND108" s="392"/>
      <c r="KNE108" s="381"/>
      <c r="KNM108" s="392"/>
      <c r="KNN108" s="381"/>
      <c r="KNV108" s="392"/>
      <c r="KNW108" s="381"/>
      <c r="KOE108" s="392"/>
      <c r="KOF108" s="381"/>
      <c r="KON108" s="392"/>
      <c r="KOO108" s="381"/>
      <c r="KOW108" s="392"/>
      <c r="KOX108" s="381"/>
      <c r="KPF108" s="392"/>
      <c r="KPG108" s="381"/>
      <c r="KPO108" s="392"/>
      <c r="KPP108" s="381"/>
      <c r="KPX108" s="392"/>
      <c r="KPY108" s="381"/>
      <c r="KQG108" s="392"/>
      <c r="KQH108" s="381"/>
      <c r="KQP108" s="392"/>
      <c r="KQQ108" s="381"/>
      <c r="KQY108" s="392"/>
      <c r="KQZ108" s="381"/>
      <c r="KRH108" s="392"/>
      <c r="KRI108" s="381"/>
      <c r="KRQ108" s="392"/>
      <c r="KRR108" s="381"/>
      <c r="KRZ108" s="392"/>
      <c r="KSA108" s="381"/>
      <c r="KSI108" s="392"/>
      <c r="KSJ108" s="381"/>
      <c r="KSR108" s="392"/>
      <c r="KSS108" s="381"/>
      <c r="KTA108" s="392"/>
      <c r="KTB108" s="381"/>
      <c r="KTJ108" s="392"/>
      <c r="KTK108" s="381"/>
      <c r="KTS108" s="392"/>
      <c r="KTT108" s="381"/>
      <c r="KUB108" s="392"/>
      <c r="KUC108" s="381"/>
      <c r="KUK108" s="392"/>
      <c r="KUL108" s="381"/>
      <c r="KUT108" s="392"/>
      <c r="KUU108" s="381"/>
      <c r="KVC108" s="392"/>
      <c r="KVD108" s="381"/>
      <c r="KVL108" s="392"/>
      <c r="KVM108" s="381"/>
      <c r="KVU108" s="392"/>
      <c r="KVV108" s="381"/>
      <c r="KWD108" s="392"/>
      <c r="KWE108" s="381"/>
      <c r="KWM108" s="392"/>
      <c r="KWN108" s="381"/>
      <c r="KWV108" s="392"/>
      <c r="KWW108" s="381"/>
      <c r="KXE108" s="392"/>
      <c r="KXF108" s="381"/>
      <c r="KXN108" s="392"/>
      <c r="KXO108" s="381"/>
      <c r="KXW108" s="392"/>
      <c r="KXX108" s="381"/>
      <c r="KYF108" s="392"/>
      <c r="KYG108" s="381"/>
      <c r="KYO108" s="392"/>
      <c r="KYP108" s="381"/>
      <c r="KYX108" s="392"/>
      <c r="KYY108" s="381"/>
      <c r="KZG108" s="392"/>
      <c r="KZH108" s="381"/>
      <c r="KZP108" s="392"/>
      <c r="KZQ108" s="381"/>
      <c r="KZY108" s="392"/>
      <c r="KZZ108" s="381"/>
      <c r="LAH108" s="392"/>
      <c r="LAI108" s="381"/>
      <c r="LAQ108" s="392"/>
      <c r="LAR108" s="381"/>
      <c r="LAZ108" s="392"/>
      <c r="LBA108" s="381"/>
      <c r="LBI108" s="392"/>
      <c r="LBJ108" s="381"/>
      <c r="LBR108" s="392"/>
      <c r="LBS108" s="381"/>
      <c r="LCA108" s="392"/>
      <c r="LCB108" s="381"/>
      <c r="LCJ108" s="392"/>
      <c r="LCK108" s="381"/>
      <c r="LCS108" s="392"/>
      <c r="LCT108" s="381"/>
      <c r="LDB108" s="392"/>
      <c r="LDC108" s="381"/>
      <c r="LDK108" s="392"/>
      <c r="LDL108" s="381"/>
      <c r="LDT108" s="392"/>
      <c r="LDU108" s="381"/>
      <c r="LEC108" s="392"/>
      <c r="LED108" s="381"/>
      <c r="LEL108" s="392"/>
      <c r="LEM108" s="381"/>
      <c r="LEU108" s="392"/>
      <c r="LEV108" s="381"/>
      <c r="LFD108" s="392"/>
      <c r="LFE108" s="381"/>
      <c r="LFM108" s="392"/>
      <c r="LFN108" s="381"/>
      <c r="LFV108" s="392"/>
      <c r="LFW108" s="381"/>
      <c r="LGE108" s="392"/>
      <c r="LGF108" s="381"/>
      <c r="LGN108" s="392"/>
      <c r="LGO108" s="381"/>
      <c r="LGW108" s="392"/>
      <c r="LGX108" s="381"/>
      <c r="LHF108" s="392"/>
      <c r="LHG108" s="381"/>
      <c r="LHO108" s="392"/>
      <c r="LHP108" s="381"/>
      <c r="LHX108" s="392"/>
      <c r="LHY108" s="381"/>
      <c r="LIG108" s="392"/>
      <c r="LIH108" s="381"/>
      <c r="LIP108" s="392"/>
      <c r="LIQ108" s="381"/>
      <c r="LIY108" s="392"/>
      <c r="LIZ108" s="381"/>
      <c r="LJH108" s="392"/>
      <c r="LJI108" s="381"/>
      <c r="LJQ108" s="392"/>
      <c r="LJR108" s="381"/>
      <c r="LJZ108" s="392"/>
      <c r="LKA108" s="381"/>
      <c r="LKI108" s="392"/>
      <c r="LKJ108" s="381"/>
      <c r="LKR108" s="392"/>
      <c r="LKS108" s="381"/>
      <c r="LLA108" s="392"/>
      <c r="LLB108" s="381"/>
      <c r="LLJ108" s="392"/>
      <c r="LLK108" s="381"/>
      <c r="LLS108" s="392"/>
      <c r="LLT108" s="381"/>
      <c r="LMB108" s="392"/>
      <c r="LMC108" s="381"/>
      <c r="LMK108" s="392"/>
      <c r="LML108" s="381"/>
      <c r="LMT108" s="392"/>
      <c r="LMU108" s="381"/>
      <c r="LNC108" s="392"/>
      <c r="LND108" s="381"/>
      <c r="LNL108" s="392"/>
      <c r="LNM108" s="381"/>
      <c r="LNU108" s="392"/>
      <c r="LNV108" s="381"/>
      <c r="LOD108" s="392"/>
      <c r="LOE108" s="381"/>
      <c r="LOM108" s="392"/>
      <c r="LON108" s="381"/>
      <c r="LOV108" s="392"/>
      <c r="LOW108" s="381"/>
      <c r="LPE108" s="392"/>
      <c r="LPF108" s="381"/>
      <c r="LPN108" s="392"/>
      <c r="LPO108" s="381"/>
      <c r="LPW108" s="392"/>
      <c r="LPX108" s="381"/>
      <c r="LQF108" s="392"/>
      <c r="LQG108" s="381"/>
      <c r="LQO108" s="392"/>
      <c r="LQP108" s="381"/>
      <c r="LQX108" s="392"/>
      <c r="LQY108" s="381"/>
      <c r="LRG108" s="392"/>
      <c r="LRH108" s="381"/>
      <c r="LRP108" s="392"/>
      <c r="LRQ108" s="381"/>
      <c r="LRY108" s="392"/>
      <c r="LRZ108" s="381"/>
      <c r="LSH108" s="392"/>
      <c r="LSI108" s="381"/>
      <c r="LSQ108" s="392"/>
      <c r="LSR108" s="381"/>
      <c r="LSZ108" s="392"/>
      <c r="LTA108" s="381"/>
      <c r="LTI108" s="392"/>
      <c r="LTJ108" s="381"/>
      <c r="LTR108" s="392"/>
      <c r="LTS108" s="381"/>
      <c r="LUA108" s="392"/>
      <c r="LUB108" s="381"/>
      <c r="LUJ108" s="392"/>
      <c r="LUK108" s="381"/>
      <c r="LUS108" s="392"/>
      <c r="LUT108" s="381"/>
      <c r="LVB108" s="392"/>
      <c r="LVC108" s="381"/>
      <c r="LVK108" s="392"/>
      <c r="LVL108" s="381"/>
      <c r="LVT108" s="392"/>
      <c r="LVU108" s="381"/>
      <c r="LWC108" s="392"/>
      <c r="LWD108" s="381"/>
      <c r="LWL108" s="392"/>
      <c r="LWM108" s="381"/>
      <c r="LWU108" s="392"/>
      <c r="LWV108" s="381"/>
      <c r="LXD108" s="392"/>
      <c r="LXE108" s="381"/>
      <c r="LXM108" s="392"/>
      <c r="LXN108" s="381"/>
      <c r="LXV108" s="392"/>
      <c r="LXW108" s="381"/>
      <c r="LYE108" s="392"/>
      <c r="LYF108" s="381"/>
      <c r="LYN108" s="392"/>
      <c r="LYO108" s="381"/>
      <c r="LYW108" s="392"/>
      <c r="LYX108" s="381"/>
      <c r="LZF108" s="392"/>
      <c r="LZG108" s="381"/>
      <c r="LZO108" s="392"/>
      <c r="LZP108" s="381"/>
      <c r="LZX108" s="392"/>
      <c r="LZY108" s="381"/>
      <c r="MAG108" s="392"/>
      <c r="MAH108" s="381"/>
      <c r="MAP108" s="392"/>
      <c r="MAQ108" s="381"/>
      <c r="MAY108" s="392"/>
      <c r="MAZ108" s="381"/>
      <c r="MBH108" s="392"/>
      <c r="MBI108" s="381"/>
      <c r="MBQ108" s="392"/>
      <c r="MBR108" s="381"/>
      <c r="MBZ108" s="392"/>
      <c r="MCA108" s="381"/>
      <c r="MCI108" s="392"/>
      <c r="MCJ108" s="381"/>
      <c r="MCR108" s="392"/>
      <c r="MCS108" s="381"/>
      <c r="MDA108" s="392"/>
      <c r="MDB108" s="381"/>
      <c r="MDJ108" s="392"/>
      <c r="MDK108" s="381"/>
      <c r="MDS108" s="392"/>
      <c r="MDT108" s="381"/>
      <c r="MEB108" s="392"/>
      <c r="MEC108" s="381"/>
      <c r="MEK108" s="392"/>
      <c r="MEL108" s="381"/>
      <c r="MET108" s="392"/>
      <c r="MEU108" s="381"/>
      <c r="MFC108" s="392"/>
      <c r="MFD108" s="381"/>
      <c r="MFL108" s="392"/>
      <c r="MFM108" s="381"/>
      <c r="MFU108" s="392"/>
      <c r="MFV108" s="381"/>
      <c r="MGD108" s="392"/>
      <c r="MGE108" s="381"/>
      <c r="MGM108" s="392"/>
      <c r="MGN108" s="381"/>
      <c r="MGV108" s="392"/>
      <c r="MGW108" s="381"/>
      <c r="MHE108" s="392"/>
      <c r="MHF108" s="381"/>
      <c r="MHN108" s="392"/>
      <c r="MHO108" s="381"/>
      <c r="MHW108" s="392"/>
      <c r="MHX108" s="381"/>
      <c r="MIF108" s="392"/>
      <c r="MIG108" s="381"/>
      <c r="MIO108" s="392"/>
      <c r="MIP108" s="381"/>
      <c r="MIX108" s="392"/>
      <c r="MIY108" s="381"/>
      <c r="MJG108" s="392"/>
      <c r="MJH108" s="381"/>
      <c r="MJP108" s="392"/>
      <c r="MJQ108" s="381"/>
      <c r="MJY108" s="392"/>
      <c r="MJZ108" s="381"/>
      <c r="MKH108" s="392"/>
      <c r="MKI108" s="381"/>
      <c r="MKQ108" s="392"/>
      <c r="MKR108" s="381"/>
      <c r="MKZ108" s="392"/>
      <c r="MLA108" s="381"/>
      <c r="MLI108" s="392"/>
      <c r="MLJ108" s="381"/>
      <c r="MLR108" s="392"/>
      <c r="MLS108" s="381"/>
      <c r="MMA108" s="392"/>
      <c r="MMB108" s="381"/>
      <c r="MMJ108" s="392"/>
      <c r="MMK108" s="381"/>
      <c r="MMS108" s="392"/>
      <c r="MMT108" s="381"/>
      <c r="MNB108" s="392"/>
      <c r="MNC108" s="381"/>
      <c r="MNK108" s="392"/>
      <c r="MNL108" s="381"/>
      <c r="MNT108" s="392"/>
      <c r="MNU108" s="381"/>
      <c r="MOC108" s="392"/>
      <c r="MOD108" s="381"/>
      <c r="MOL108" s="392"/>
      <c r="MOM108" s="381"/>
      <c r="MOU108" s="392"/>
      <c r="MOV108" s="381"/>
      <c r="MPD108" s="392"/>
      <c r="MPE108" s="381"/>
      <c r="MPM108" s="392"/>
      <c r="MPN108" s="381"/>
      <c r="MPV108" s="392"/>
      <c r="MPW108" s="381"/>
      <c r="MQE108" s="392"/>
      <c r="MQF108" s="381"/>
      <c r="MQN108" s="392"/>
      <c r="MQO108" s="381"/>
      <c r="MQW108" s="392"/>
      <c r="MQX108" s="381"/>
      <c r="MRF108" s="392"/>
      <c r="MRG108" s="381"/>
      <c r="MRO108" s="392"/>
      <c r="MRP108" s="381"/>
      <c r="MRX108" s="392"/>
      <c r="MRY108" s="381"/>
      <c r="MSG108" s="392"/>
      <c r="MSH108" s="381"/>
      <c r="MSP108" s="392"/>
      <c r="MSQ108" s="381"/>
      <c r="MSY108" s="392"/>
      <c r="MSZ108" s="381"/>
      <c r="MTH108" s="392"/>
      <c r="MTI108" s="381"/>
      <c r="MTQ108" s="392"/>
      <c r="MTR108" s="381"/>
      <c r="MTZ108" s="392"/>
      <c r="MUA108" s="381"/>
      <c r="MUI108" s="392"/>
      <c r="MUJ108" s="381"/>
      <c r="MUR108" s="392"/>
      <c r="MUS108" s="381"/>
      <c r="MVA108" s="392"/>
      <c r="MVB108" s="381"/>
      <c r="MVJ108" s="392"/>
      <c r="MVK108" s="381"/>
      <c r="MVS108" s="392"/>
      <c r="MVT108" s="381"/>
      <c r="MWB108" s="392"/>
      <c r="MWC108" s="381"/>
      <c r="MWK108" s="392"/>
      <c r="MWL108" s="381"/>
      <c r="MWT108" s="392"/>
      <c r="MWU108" s="381"/>
      <c r="MXC108" s="392"/>
      <c r="MXD108" s="381"/>
      <c r="MXL108" s="392"/>
      <c r="MXM108" s="381"/>
      <c r="MXU108" s="392"/>
      <c r="MXV108" s="381"/>
      <c r="MYD108" s="392"/>
      <c r="MYE108" s="381"/>
      <c r="MYM108" s="392"/>
      <c r="MYN108" s="381"/>
      <c r="MYV108" s="392"/>
      <c r="MYW108" s="381"/>
      <c r="MZE108" s="392"/>
      <c r="MZF108" s="381"/>
      <c r="MZN108" s="392"/>
      <c r="MZO108" s="381"/>
      <c r="MZW108" s="392"/>
      <c r="MZX108" s="381"/>
      <c r="NAF108" s="392"/>
      <c r="NAG108" s="381"/>
      <c r="NAO108" s="392"/>
      <c r="NAP108" s="381"/>
      <c r="NAX108" s="392"/>
      <c r="NAY108" s="381"/>
      <c r="NBG108" s="392"/>
      <c r="NBH108" s="381"/>
      <c r="NBP108" s="392"/>
      <c r="NBQ108" s="381"/>
      <c r="NBY108" s="392"/>
      <c r="NBZ108" s="381"/>
      <c r="NCH108" s="392"/>
      <c r="NCI108" s="381"/>
      <c r="NCQ108" s="392"/>
      <c r="NCR108" s="381"/>
      <c r="NCZ108" s="392"/>
      <c r="NDA108" s="381"/>
      <c r="NDI108" s="392"/>
      <c r="NDJ108" s="381"/>
      <c r="NDR108" s="392"/>
      <c r="NDS108" s="381"/>
      <c r="NEA108" s="392"/>
      <c r="NEB108" s="381"/>
      <c r="NEJ108" s="392"/>
      <c r="NEK108" s="381"/>
      <c r="NES108" s="392"/>
      <c r="NET108" s="381"/>
      <c r="NFB108" s="392"/>
      <c r="NFC108" s="381"/>
      <c r="NFK108" s="392"/>
      <c r="NFL108" s="381"/>
      <c r="NFT108" s="392"/>
      <c r="NFU108" s="381"/>
      <c r="NGC108" s="392"/>
      <c r="NGD108" s="381"/>
      <c r="NGL108" s="392"/>
      <c r="NGM108" s="381"/>
      <c r="NGU108" s="392"/>
      <c r="NGV108" s="381"/>
      <c r="NHD108" s="392"/>
      <c r="NHE108" s="381"/>
      <c r="NHM108" s="392"/>
      <c r="NHN108" s="381"/>
      <c r="NHV108" s="392"/>
      <c r="NHW108" s="381"/>
      <c r="NIE108" s="392"/>
      <c r="NIF108" s="381"/>
      <c r="NIN108" s="392"/>
      <c r="NIO108" s="381"/>
      <c r="NIW108" s="392"/>
      <c r="NIX108" s="381"/>
      <c r="NJF108" s="392"/>
      <c r="NJG108" s="381"/>
      <c r="NJO108" s="392"/>
      <c r="NJP108" s="381"/>
      <c r="NJX108" s="392"/>
      <c r="NJY108" s="381"/>
      <c r="NKG108" s="392"/>
      <c r="NKH108" s="381"/>
      <c r="NKP108" s="392"/>
      <c r="NKQ108" s="381"/>
      <c r="NKY108" s="392"/>
      <c r="NKZ108" s="381"/>
      <c r="NLH108" s="392"/>
      <c r="NLI108" s="381"/>
      <c r="NLQ108" s="392"/>
      <c r="NLR108" s="381"/>
      <c r="NLZ108" s="392"/>
      <c r="NMA108" s="381"/>
      <c r="NMI108" s="392"/>
      <c r="NMJ108" s="381"/>
      <c r="NMR108" s="392"/>
      <c r="NMS108" s="381"/>
      <c r="NNA108" s="392"/>
      <c r="NNB108" s="381"/>
      <c r="NNJ108" s="392"/>
      <c r="NNK108" s="381"/>
      <c r="NNS108" s="392"/>
      <c r="NNT108" s="381"/>
      <c r="NOB108" s="392"/>
      <c r="NOC108" s="381"/>
      <c r="NOK108" s="392"/>
      <c r="NOL108" s="381"/>
      <c r="NOT108" s="392"/>
      <c r="NOU108" s="381"/>
      <c r="NPC108" s="392"/>
      <c r="NPD108" s="381"/>
      <c r="NPL108" s="392"/>
      <c r="NPM108" s="381"/>
      <c r="NPU108" s="392"/>
      <c r="NPV108" s="381"/>
      <c r="NQD108" s="392"/>
      <c r="NQE108" s="381"/>
      <c r="NQM108" s="392"/>
      <c r="NQN108" s="381"/>
      <c r="NQV108" s="392"/>
      <c r="NQW108" s="381"/>
      <c r="NRE108" s="392"/>
      <c r="NRF108" s="381"/>
      <c r="NRN108" s="392"/>
      <c r="NRO108" s="381"/>
      <c r="NRW108" s="392"/>
      <c r="NRX108" s="381"/>
      <c r="NSF108" s="392"/>
      <c r="NSG108" s="381"/>
      <c r="NSO108" s="392"/>
      <c r="NSP108" s="381"/>
      <c r="NSX108" s="392"/>
      <c r="NSY108" s="381"/>
      <c r="NTG108" s="392"/>
      <c r="NTH108" s="381"/>
      <c r="NTP108" s="392"/>
      <c r="NTQ108" s="381"/>
      <c r="NTY108" s="392"/>
      <c r="NTZ108" s="381"/>
      <c r="NUH108" s="392"/>
      <c r="NUI108" s="381"/>
      <c r="NUQ108" s="392"/>
      <c r="NUR108" s="381"/>
      <c r="NUZ108" s="392"/>
      <c r="NVA108" s="381"/>
      <c r="NVI108" s="392"/>
      <c r="NVJ108" s="381"/>
      <c r="NVR108" s="392"/>
      <c r="NVS108" s="381"/>
      <c r="NWA108" s="392"/>
      <c r="NWB108" s="381"/>
      <c r="NWJ108" s="392"/>
      <c r="NWK108" s="381"/>
      <c r="NWS108" s="392"/>
      <c r="NWT108" s="381"/>
      <c r="NXB108" s="392"/>
      <c r="NXC108" s="381"/>
      <c r="NXK108" s="392"/>
      <c r="NXL108" s="381"/>
      <c r="NXT108" s="392"/>
      <c r="NXU108" s="381"/>
      <c r="NYC108" s="392"/>
      <c r="NYD108" s="381"/>
      <c r="NYL108" s="392"/>
      <c r="NYM108" s="381"/>
      <c r="NYU108" s="392"/>
      <c r="NYV108" s="381"/>
      <c r="NZD108" s="392"/>
      <c r="NZE108" s="381"/>
      <c r="NZM108" s="392"/>
      <c r="NZN108" s="381"/>
      <c r="NZV108" s="392"/>
      <c r="NZW108" s="381"/>
      <c r="OAE108" s="392"/>
      <c r="OAF108" s="381"/>
      <c r="OAN108" s="392"/>
      <c r="OAO108" s="381"/>
      <c r="OAW108" s="392"/>
      <c r="OAX108" s="381"/>
      <c r="OBF108" s="392"/>
      <c r="OBG108" s="381"/>
      <c r="OBO108" s="392"/>
      <c r="OBP108" s="381"/>
      <c r="OBX108" s="392"/>
      <c r="OBY108" s="381"/>
      <c r="OCG108" s="392"/>
      <c r="OCH108" s="381"/>
      <c r="OCP108" s="392"/>
      <c r="OCQ108" s="381"/>
      <c r="OCY108" s="392"/>
      <c r="OCZ108" s="381"/>
      <c r="ODH108" s="392"/>
      <c r="ODI108" s="381"/>
      <c r="ODQ108" s="392"/>
      <c r="ODR108" s="381"/>
      <c r="ODZ108" s="392"/>
      <c r="OEA108" s="381"/>
      <c r="OEI108" s="392"/>
      <c r="OEJ108" s="381"/>
      <c r="OER108" s="392"/>
      <c r="OES108" s="381"/>
      <c r="OFA108" s="392"/>
      <c r="OFB108" s="381"/>
      <c r="OFJ108" s="392"/>
      <c r="OFK108" s="381"/>
      <c r="OFS108" s="392"/>
      <c r="OFT108" s="381"/>
      <c r="OGB108" s="392"/>
      <c r="OGC108" s="381"/>
      <c r="OGK108" s="392"/>
      <c r="OGL108" s="381"/>
      <c r="OGT108" s="392"/>
      <c r="OGU108" s="381"/>
      <c r="OHC108" s="392"/>
      <c r="OHD108" s="381"/>
      <c r="OHL108" s="392"/>
      <c r="OHM108" s="381"/>
      <c r="OHU108" s="392"/>
      <c r="OHV108" s="381"/>
      <c r="OID108" s="392"/>
      <c r="OIE108" s="381"/>
      <c r="OIM108" s="392"/>
      <c r="OIN108" s="381"/>
      <c r="OIV108" s="392"/>
      <c r="OIW108" s="381"/>
      <c r="OJE108" s="392"/>
      <c r="OJF108" s="381"/>
      <c r="OJN108" s="392"/>
      <c r="OJO108" s="381"/>
      <c r="OJW108" s="392"/>
      <c r="OJX108" s="381"/>
      <c r="OKF108" s="392"/>
      <c r="OKG108" s="381"/>
      <c r="OKO108" s="392"/>
      <c r="OKP108" s="381"/>
      <c r="OKX108" s="392"/>
      <c r="OKY108" s="381"/>
      <c r="OLG108" s="392"/>
      <c r="OLH108" s="381"/>
      <c r="OLP108" s="392"/>
      <c r="OLQ108" s="381"/>
      <c r="OLY108" s="392"/>
      <c r="OLZ108" s="381"/>
      <c r="OMH108" s="392"/>
      <c r="OMI108" s="381"/>
      <c r="OMQ108" s="392"/>
      <c r="OMR108" s="381"/>
      <c r="OMZ108" s="392"/>
      <c r="ONA108" s="381"/>
      <c r="ONI108" s="392"/>
      <c r="ONJ108" s="381"/>
      <c r="ONR108" s="392"/>
      <c r="ONS108" s="381"/>
      <c r="OOA108" s="392"/>
      <c r="OOB108" s="381"/>
      <c r="OOJ108" s="392"/>
      <c r="OOK108" s="381"/>
      <c r="OOS108" s="392"/>
      <c r="OOT108" s="381"/>
      <c r="OPB108" s="392"/>
      <c r="OPC108" s="381"/>
      <c r="OPK108" s="392"/>
      <c r="OPL108" s="381"/>
      <c r="OPT108" s="392"/>
      <c r="OPU108" s="381"/>
      <c r="OQC108" s="392"/>
      <c r="OQD108" s="381"/>
      <c r="OQL108" s="392"/>
      <c r="OQM108" s="381"/>
      <c r="OQU108" s="392"/>
      <c r="OQV108" s="381"/>
      <c r="ORD108" s="392"/>
      <c r="ORE108" s="381"/>
      <c r="ORM108" s="392"/>
      <c r="ORN108" s="381"/>
      <c r="ORV108" s="392"/>
      <c r="ORW108" s="381"/>
      <c r="OSE108" s="392"/>
      <c r="OSF108" s="381"/>
      <c r="OSN108" s="392"/>
      <c r="OSO108" s="381"/>
      <c r="OSW108" s="392"/>
      <c r="OSX108" s="381"/>
      <c r="OTF108" s="392"/>
      <c r="OTG108" s="381"/>
      <c r="OTO108" s="392"/>
      <c r="OTP108" s="381"/>
      <c r="OTX108" s="392"/>
      <c r="OTY108" s="381"/>
      <c r="OUG108" s="392"/>
      <c r="OUH108" s="381"/>
      <c r="OUP108" s="392"/>
      <c r="OUQ108" s="381"/>
      <c r="OUY108" s="392"/>
      <c r="OUZ108" s="381"/>
      <c r="OVH108" s="392"/>
      <c r="OVI108" s="381"/>
      <c r="OVQ108" s="392"/>
      <c r="OVR108" s="381"/>
      <c r="OVZ108" s="392"/>
      <c r="OWA108" s="381"/>
      <c r="OWI108" s="392"/>
      <c r="OWJ108" s="381"/>
      <c r="OWR108" s="392"/>
      <c r="OWS108" s="381"/>
      <c r="OXA108" s="392"/>
      <c r="OXB108" s="381"/>
      <c r="OXJ108" s="392"/>
      <c r="OXK108" s="381"/>
      <c r="OXS108" s="392"/>
      <c r="OXT108" s="381"/>
      <c r="OYB108" s="392"/>
      <c r="OYC108" s="381"/>
      <c r="OYK108" s="392"/>
      <c r="OYL108" s="381"/>
      <c r="OYT108" s="392"/>
      <c r="OYU108" s="381"/>
      <c r="OZC108" s="392"/>
      <c r="OZD108" s="381"/>
      <c r="OZL108" s="392"/>
      <c r="OZM108" s="381"/>
      <c r="OZU108" s="392"/>
      <c r="OZV108" s="381"/>
      <c r="PAD108" s="392"/>
      <c r="PAE108" s="381"/>
      <c r="PAM108" s="392"/>
      <c r="PAN108" s="381"/>
      <c r="PAV108" s="392"/>
      <c r="PAW108" s="381"/>
      <c r="PBE108" s="392"/>
      <c r="PBF108" s="381"/>
      <c r="PBN108" s="392"/>
      <c r="PBO108" s="381"/>
      <c r="PBW108" s="392"/>
      <c r="PBX108" s="381"/>
      <c r="PCF108" s="392"/>
      <c r="PCG108" s="381"/>
      <c r="PCO108" s="392"/>
      <c r="PCP108" s="381"/>
      <c r="PCX108" s="392"/>
      <c r="PCY108" s="381"/>
      <c r="PDG108" s="392"/>
      <c r="PDH108" s="381"/>
      <c r="PDP108" s="392"/>
      <c r="PDQ108" s="381"/>
      <c r="PDY108" s="392"/>
      <c r="PDZ108" s="381"/>
      <c r="PEH108" s="392"/>
      <c r="PEI108" s="381"/>
      <c r="PEQ108" s="392"/>
      <c r="PER108" s="381"/>
      <c r="PEZ108" s="392"/>
      <c r="PFA108" s="381"/>
      <c r="PFI108" s="392"/>
      <c r="PFJ108" s="381"/>
      <c r="PFR108" s="392"/>
      <c r="PFS108" s="381"/>
      <c r="PGA108" s="392"/>
      <c r="PGB108" s="381"/>
      <c r="PGJ108" s="392"/>
      <c r="PGK108" s="381"/>
      <c r="PGS108" s="392"/>
      <c r="PGT108" s="381"/>
      <c r="PHB108" s="392"/>
      <c r="PHC108" s="381"/>
      <c r="PHK108" s="392"/>
      <c r="PHL108" s="381"/>
      <c r="PHT108" s="392"/>
      <c r="PHU108" s="381"/>
      <c r="PIC108" s="392"/>
      <c r="PID108" s="381"/>
      <c r="PIL108" s="392"/>
      <c r="PIM108" s="381"/>
      <c r="PIU108" s="392"/>
      <c r="PIV108" s="381"/>
      <c r="PJD108" s="392"/>
      <c r="PJE108" s="381"/>
      <c r="PJM108" s="392"/>
      <c r="PJN108" s="381"/>
      <c r="PJV108" s="392"/>
      <c r="PJW108" s="381"/>
      <c r="PKE108" s="392"/>
      <c r="PKF108" s="381"/>
      <c r="PKN108" s="392"/>
      <c r="PKO108" s="381"/>
      <c r="PKW108" s="392"/>
      <c r="PKX108" s="381"/>
      <c r="PLF108" s="392"/>
      <c r="PLG108" s="381"/>
      <c r="PLO108" s="392"/>
      <c r="PLP108" s="381"/>
      <c r="PLX108" s="392"/>
      <c r="PLY108" s="381"/>
      <c r="PMG108" s="392"/>
      <c r="PMH108" s="381"/>
      <c r="PMP108" s="392"/>
      <c r="PMQ108" s="381"/>
      <c r="PMY108" s="392"/>
      <c r="PMZ108" s="381"/>
      <c r="PNH108" s="392"/>
      <c r="PNI108" s="381"/>
      <c r="PNQ108" s="392"/>
      <c r="PNR108" s="381"/>
      <c r="PNZ108" s="392"/>
      <c r="POA108" s="381"/>
      <c r="POI108" s="392"/>
      <c r="POJ108" s="381"/>
      <c r="POR108" s="392"/>
      <c r="POS108" s="381"/>
      <c r="PPA108" s="392"/>
      <c r="PPB108" s="381"/>
      <c r="PPJ108" s="392"/>
      <c r="PPK108" s="381"/>
      <c r="PPS108" s="392"/>
      <c r="PPT108" s="381"/>
      <c r="PQB108" s="392"/>
      <c r="PQC108" s="381"/>
      <c r="PQK108" s="392"/>
      <c r="PQL108" s="381"/>
      <c r="PQT108" s="392"/>
      <c r="PQU108" s="381"/>
      <c r="PRC108" s="392"/>
      <c r="PRD108" s="381"/>
      <c r="PRL108" s="392"/>
      <c r="PRM108" s="381"/>
      <c r="PRU108" s="392"/>
      <c r="PRV108" s="381"/>
      <c r="PSD108" s="392"/>
      <c r="PSE108" s="381"/>
      <c r="PSM108" s="392"/>
      <c r="PSN108" s="381"/>
      <c r="PSV108" s="392"/>
      <c r="PSW108" s="381"/>
      <c r="PTE108" s="392"/>
      <c r="PTF108" s="381"/>
      <c r="PTN108" s="392"/>
      <c r="PTO108" s="381"/>
      <c r="PTW108" s="392"/>
      <c r="PTX108" s="381"/>
      <c r="PUF108" s="392"/>
      <c r="PUG108" s="381"/>
      <c r="PUO108" s="392"/>
      <c r="PUP108" s="381"/>
      <c r="PUX108" s="392"/>
      <c r="PUY108" s="381"/>
      <c r="PVG108" s="392"/>
      <c r="PVH108" s="381"/>
      <c r="PVP108" s="392"/>
      <c r="PVQ108" s="381"/>
      <c r="PVY108" s="392"/>
      <c r="PVZ108" s="381"/>
      <c r="PWH108" s="392"/>
      <c r="PWI108" s="381"/>
      <c r="PWQ108" s="392"/>
      <c r="PWR108" s="381"/>
      <c r="PWZ108" s="392"/>
      <c r="PXA108" s="381"/>
      <c r="PXI108" s="392"/>
      <c r="PXJ108" s="381"/>
      <c r="PXR108" s="392"/>
      <c r="PXS108" s="381"/>
      <c r="PYA108" s="392"/>
      <c r="PYB108" s="381"/>
      <c r="PYJ108" s="392"/>
      <c r="PYK108" s="381"/>
      <c r="PYS108" s="392"/>
      <c r="PYT108" s="381"/>
      <c r="PZB108" s="392"/>
      <c r="PZC108" s="381"/>
      <c r="PZK108" s="392"/>
      <c r="PZL108" s="381"/>
      <c r="PZT108" s="392"/>
      <c r="PZU108" s="381"/>
      <c r="QAC108" s="392"/>
      <c r="QAD108" s="381"/>
      <c r="QAL108" s="392"/>
      <c r="QAM108" s="381"/>
      <c r="QAU108" s="392"/>
      <c r="QAV108" s="381"/>
      <c r="QBD108" s="392"/>
      <c r="QBE108" s="381"/>
      <c r="QBM108" s="392"/>
      <c r="QBN108" s="381"/>
      <c r="QBV108" s="392"/>
      <c r="QBW108" s="381"/>
      <c r="QCE108" s="392"/>
      <c r="QCF108" s="381"/>
      <c r="QCN108" s="392"/>
      <c r="QCO108" s="381"/>
      <c r="QCW108" s="392"/>
      <c r="QCX108" s="381"/>
      <c r="QDF108" s="392"/>
      <c r="QDG108" s="381"/>
      <c r="QDO108" s="392"/>
      <c r="QDP108" s="381"/>
      <c r="QDX108" s="392"/>
      <c r="QDY108" s="381"/>
      <c r="QEG108" s="392"/>
      <c r="QEH108" s="381"/>
      <c r="QEP108" s="392"/>
      <c r="QEQ108" s="381"/>
      <c r="QEY108" s="392"/>
      <c r="QEZ108" s="381"/>
      <c r="QFH108" s="392"/>
      <c r="QFI108" s="381"/>
      <c r="QFQ108" s="392"/>
      <c r="QFR108" s="381"/>
      <c r="QFZ108" s="392"/>
      <c r="QGA108" s="381"/>
      <c r="QGI108" s="392"/>
      <c r="QGJ108" s="381"/>
      <c r="QGR108" s="392"/>
      <c r="QGS108" s="381"/>
      <c r="QHA108" s="392"/>
      <c r="QHB108" s="381"/>
      <c r="QHJ108" s="392"/>
      <c r="QHK108" s="381"/>
      <c r="QHS108" s="392"/>
      <c r="QHT108" s="381"/>
      <c r="QIB108" s="392"/>
      <c r="QIC108" s="381"/>
      <c r="QIK108" s="392"/>
      <c r="QIL108" s="381"/>
      <c r="QIT108" s="392"/>
      <c r="QIU108" s="381"/>
      <c r="QJC108" s="392"/>
      <c r="QJD108" s="381"/>
      <c r="QJL108" s="392"/>
      <c r="QJM108" s="381"/>
      <c r="QJU108" s="392"/>
      <c r="QJV108" s="381"/>
      <c r="QKD108" s="392"/>
      <c r="QKE108" s="381"/>
      <c r="QKM108" s="392"/>
      <c r="QKN108" s="381"/>
      <c r="QKV108" s="392"/>
      <c r="QKW108" s="381"/>
      <c r="QLE108" s="392"/>
      <c r="QLF108" s="381"/>
      <c r="QLN108" s="392"/>
      <c r="QLO108" s="381"/>
      <c r="QLW108" s="392"/>
      <c r="QLX108" s="381"/>
      <c r="QMF108" s="392"/>
      <c r="QMG108" s="381"/>
      <c r="QMO108" s="392"/>
      <c r="QMP108" s="381"/>
      <c r="QMX108" s="392"/>
      <c r="QMY108" s="381"/>
      <c r="QNG108" s="392"/>
      <c r="QNH108" s="381"/>
      <c r="QNP108" s="392"/>
      <c r="QNQ108" s="381"/>
      <c r="QNY108" s="392"/>
      <c r="QNZ108" s="381"/>
      <c r="QOH108" s="392"/>
      <c r="QOI108" s="381"/>
      <c r="QOQ108" s="392"/>
      <c r="QOR108" s="381"/>
      <c r="QOZ108" s="392"/>
      <c r="QPA108" s="381"/>
      <c r="QPI108" s="392"/>
      <c r="QPJ108" s="381"/>
      <c r="QPR108" s="392"/>
      <c r="QPS108" s="381"/>
      <c r="QQA108" s="392"/>
      <c r="QQB108" s="381"/>
      <c r="QQJ108" s="392"/>
      <c r="QQK108" s="381"/>
      <c r="QQS108" s="392"/>
      <c r="QQT108" s="381"/>
      <c r="QRB108" s="392"/>
      <c r="QRC108" s="381"/>
      <c r="QRK108" s="392"/>
      <c r="QRL108" s="381"/>
      <c r="QRT108" s="392"/>
      <c r="QRU108" s="381"/>
      <c r="QSC108" s="392"/>
      <c r="QSD108" s="381"/>
      <c r="QSL108" s="392"/>
      <c r="QSM108" s="381"/>
      <c r="QSU108" s="392"/>
      <c r="QSV108" s="381"/>
      <c r="QTD108" s="392"/>
      <c r="QTE108" s="381"/>
      <c r="QTM108" s="392"/>
      <c r="QTN108" s="381"/>
      <c r="QTV108" s="392"/>
      <c r="QTW108" s="381"/>
      <c r="QUE108" s="392"/>
      <c r="QUF108" s="381"/>
      <c r="QUN108" s="392"/>
      <c r="QUO108" s="381"/>
      <c r="QUW108" s="392"/>
      <c r="QUX108" s="381"/>
      <c r="QVF108" s="392"/>
      <c r="QVG108" s="381"/>
      <c r="QVO108" s="392"/>
      <c r="QVP108" s="381"/>
      <c r="QVX108" s="392"/>
      <c r="QVY108" s="381"/>
      <c r="QWG108" s="392"/>
      <c r="QWH108" s="381"/>
      <c r="QWP108" s="392"/>
      <c r="QWQ108" s="381"/>
      <c r="QWY108" s="392"/>
      <c r="QWZ108" s="381"/>
      <c r="QXH108" s="392"/>
      <c r="QXI108" s="381"/>
      <c r="QXQ108" s="392"/>
      <c r="QXR108" s="381"/>
      <c r="QXZ108" s="392"/>
      <c r="QYA108" s="381"/>
      <c r="QYI108" s="392"/>
      <c r="QYJ108" s="381"/>
      <c r="QYR108" s="392"/>
      <c r="QYS108" s="381"/>
      <c r="QZA108" s="392"/>
      <c r="QZB108" s="381"/>
      <c r="QZJ108" s="392"/>
      <c r="QZK108" s="381"/>
      <c r="QZS108" s="392"/>
      <c r="QZT108" s="381"/>
      <c r="RAB108" s="392"/>
      <c r="RAC108" s="381"/>
      <c r="RAK108" s="392"/>
      <c r="RAL108" s="381"/>
      <c r="RAT108" s="392"/>
      <c r="RAU108" s="381"/>
      <c r="RBC108" s="392"/>
      <c r="RBD108" s="381"/>
      <c r="RBL108" s="392"/>
      <c r="RBM108" s="381"/>
      <c r="RBU108" s="392"/>
      <c r="RBV108" s="381"/>
      <c r="RCD108" s="392"/>
      <c r="RCE108" s="381"/>
      <c r="RCM108" s="392"/>
      <c r="RCN108" s="381"/>
      <c r="RCV108" s="392"/>
      <c r="RCW108" s="381"/>
      <c r="RDE108" s="392"/>
      <c r="RDF108" s="381"/>
      <c r="RDN108" s="392"/>
      <c r="RDO108" s="381"/>
      <c r="RDW108" s="392"/>
      <c r="RDX108" s="381"/>
      <c r="REF108" s="392"/>
      <c r="REG108" s="381"/>
      <c r="REO108" s="392"/>
      <c r="REP108" s="381"/>
      <c r="REX108" s="392"/>
      <c r="REY108" s="381"/>
      <c r="RFG108" s="392"/>
      <c r="RFH108" s="381"/>
      <c r="RFP108" s="392"/>
      <c r="RFQ108" s="381"/>
      <c r="RFY108" s="392"/>
      <c r="RFZ108" s="381"/>
      <c r="RGH108" s="392"/>
      <c r="RGI108" s="381"/>
      <c r="RGQ108" s="392"/>
      <c r="RGR108" s="381"/>
      <c r="RGZ108" s="392"/>
      <c r="RHA108" s="381"/>
      <c r="RHI108" s="392"/>
      <c r="RHJ108" s="381"/>
      <c r="RHR108" s="392"/>
      <c r="RHS108" s="381"/>
      <c r="RIA108" s="392"/>
      <c r="RIB108" s="381"/>
      <c r="RIJ108" s="392"/>
      <c r="RIK108" s="381"/>
      <c r="RIS108" s="392"/>
      <c r="RIT108" s="381"/>
      <c r="RJB108" s="392"/>
      <c r="RJC108" s="381"/>
      <c r="RJK108" s="392"/>
      <c r="RJL108" s="381"/>
      <c r="RJT108" s="392"/>
      <c r="RJU108" s="381"/>
      <c r="RKC108" s="392"/>
      <c r="RKD108" s="381"/>
      <c r="RKL108" s="392"/>
      <c r="RKM108" s="381"/>
      <c r="RKU108" s="392"/>
      <c r="RKV108" s="381"/>
      <c r="RLD108" s="392"/>
      <c r="RLE108" s="381"/>
      <c r="RLM108" s="392"/>
      <c r="RLN108" s="381"/>
      <c r="RLV108" s="392"/>
      <c r="RLW108" s="381"/>
      <c r="RME108" s="392"/>
      <c r="RMF108" s="381"/>
      <c r="RMN108" s="392"/>
      <c r="RMO108" s="381"/>
      <c r="RMW108" s="392"/>
      <c r="RMX108" s="381"/>
      <c r="RNF108" s="392"/>
      <c r="RNG108" s="381"/>
      <c r="RNO108" s="392"/>
      <c r="RNP108" s="381"/>
      <c r="RNX108" s="392"/>
      <c r="RNY108" s="381"/>
      <c r="ROG108" s="392"/>
      <c r="ROH108" s="381"/>
      <c r="ROP108" s="392"/>
      <c r="ROQ108" s="381"/>
      <c r="ROY108" s="392"/>
      <c r="ROZ108" s="381"/>
      <c r="RPH108" s="392"/>
      <c r="RPI108" s="381"/>
      <c r="RPQ108" s="392"/>
      <c r="RPR108" s="381"/>
      <c r="RPZ108" s="392"/>
      <c r="RQA108" s="381"/>
      <c r="RQI108" s="392"/>
      <c r="RQJ108" s="381"/>
      <c r="RQR108" s="392"/>
      <c r="RQS108" s="381"/>
      <c r="RRA108" s="392"/>
      <c r="RRB108" s="381"/>
      <c r="RRJ108" s="392"/>
      <c r="RRK108" s="381"/>
      <c r="RRS108" s="392"/>
      <c r="RRT108" s="381"/>
      <c r="RSB108" s="392"/>
      <c r="RSC108" s="381"/>
      <c r="RSK108" s="392"/>
      <c r="RSL108" s="381"/>
      <c r="RST108" s="392"/>
      <c r="RSU108" s="381"/>
      <c r="RTC108" s="392"/>
      <c r="RTD108" s="381"/>
      <c r="RTL108" s="392"/>
      <c r="RTM108" s="381"/>
      <c r="RTU108" s="392"/>
      <c r="RTV108" s="381"/>
      <c r="RUD108" s="392"/>
      <c r="RUE108" s="381"/>
      <c r="RUM108" s="392"/>
      <c r="RUN108" s="381"/>
      <c r="RUV108" s="392"/>
      <c r="RUW108" s="381"/>
      <c r="RVE108" s="392"/>
      <c r="RVF108" s="381"/>
      <c r="RVN108" s="392"/>
      <c r="RVO108" s="381"/>
      <c r="RVW108" s="392"/>
      <c r="RVX108" s="381"/>
      <c r="RWF108" s="392"/>
      <c r="RWG108" s="381"/>
      <c r="RWO108" s="392"/>
      <c r="RWP108" s="381"/>
      <c r="RWX108" s="392"/>
      <c r="RWY108" s="381"/>
      <c r="RXG108" s="392"/>
      <c r="RXH108" s="381"/>
      <c r="RXP108" s="392"/>
      <c r="RXQ108" s="381"/>
      <c r="RXY108" s="392"/>
      <c r="RXZ108" s="381"/>
      <c r="RYH108" s="392"/>
      <c r="RYI108" s="381"/>
      <c r="RYQ108" s="392"/>
      <c r="RYR108" s="381"/>
      <c r="RYZ108" s="392"/>
      <c r="RZA108" s="381"/>
      <c r="RZI108" s="392"/>
      <c r="RZJ108" s="381"/>
      <c r="RZR108" s="392"/>
      <c r="RZS108" s="381"/>
      <c r="SAA108" s="392"/>
      <c r="SAB108" s="381"/>
      <c r="SAJ108" s="392"/>
      <c r="SAK108" s="381"/>
      <c r="SAS108" s="392"/>
      <c r="SAT108" s="381"/>
      <c r="SBB108" s="392"/>
      <c r="SBC108" s="381"/>
      <c r="SBK108" s="392"/>
      <c r="SBL108" s="381"/>
      <c r="SBT108" s="392"/>
      <c r="SBU108" s="381"/>
      <c r="SCC108" s="392"/>
      <c r="SCD108" s="381"/>
      <c r="SCL108" s="392"/>
      <c r="SCM108" s="381"/>
      <c r="SCU108" s="392"/>
      <c r="SCV108" s="381"/>
      <c r="SDD108" s="392"/>
      <c r="SDE108" s="381"/>
      <c r="SDM108" s="392"/>
      <c r="SDN108" s="381"/>
      <c r="SDV108" s="392"/>
      <c r="SDW108" s="381"/>
      <c r="SEE108" s="392"/>
      <c r="SEF108" s="381"/>
      <c r="SEN108" s="392"/>
      <c r="SEO108" s="381"/>
      <c r="SEW108" s="392"/>
      <c r="SEX108" s="381"/>
      <c r="SFF108" s="392"/>
      <c r="SFG108" s="381"/>
      <c r="SFO108" s="392"/>
      <c r="SFP108" s="381"/>
      <c r="SFX108" s="392"/>
      <c r="SFY108" s="381"/>
      <c r="SGG108" s="392"/>
      <c r="SGH108" s="381"/>
      <c r="SGP108" s="392"/>
      <c r="SGQ108" s="381"/>
      <c r="SGY108" s="392"/>
      <c r="SGZ108" s="381"/>
      <c r="SHH108" s="392"/>
      <c r="SHI108" s="381"/>
      <c r="SHQ108" s="392"/>
      <c r="SHR108" s="381"/>
      <c r="SHZ108" s="392"/>
      <c r="SIA108" s="381"/>
      <c r="SII108" s="392"/>
      <c r="SIJ108" s="381"/>
      <c r="SIR108" s="392"/>
      <c r="SIS108" s="381"/>
      <c r="SJA108" s="392"/>
      <c r="SJB108" s="381"/>
      <c r="SJJ108" s="392"/>
      <c r="SJK108" s="381"/>
      <c r="SJS108" s="392"/>
      <c r="SJT108" s="381"/>
      <c r="SKB108" s="392"/>
      <c r="SKC108" s="381"/>
      <c r="SKK108" s="392"/>
      <c r="SKL108" s="381"/>
      <c r="SKT108" s="392"/>
      <c r="SKU108" s="381"/>
      <c r="SLC108" s="392"/>
      <c r="SLD108" s="381"/>
      <c r="SLL108" s="392"/>
      <c r="SLM108" s="381"/>
      <c r="SLU108" s="392"/>
      <c r="SLV108" s="381"/>
      <c r="SMD108" s="392"/>
      <c r="SME108" s="381"/>
      <c r="SMM108" s="392"/>
      <c r="SMN108" s="381"/>
      <c r="SMV108" s="392"/>
      <c r="SMW108" s="381"/>
      <c r="SNE108" s="392"/>
      <c r="SNF108" s="381"/>
      <c r="SNN108" s="392"/>
      <c r="SNO108" s="381"/>
      <c r="SNW108" s="392"/>
      <c r="SNX108" s="381"/>
      <c r="SOF108" s="392"/>
      <c r="SOG108" s="381"/>
      <c r="SOO108" s="392"/>
      <c r="SOP108" s="381"/>
      <c r="SOX108" s="392"/>
      <c r="SOY108" s="381"/>
      <c r="SPG108" s="392"/>
      <c r="SPH108" s="381"/>
      <c r="SPP108" s="392"/>
      <c r="SPQ108" s="381"/>
      <c r="SPY108" s="392"/>
      <c r="SPZ108" s="381"/>
      <c r="SQH108" s="392"/>
      <c r="SQI108" s="381"/>
      <c r="SQQ108" s="392"/>
      <c r="SQR108" s="381"/>
      <c r="SQZ108" s="392"/>
      <c r="SRA108" s="381"/>
      <c r="SRI108" s="392"/>
      <c r="SRJ108" s="381"/>
      <c r="SRR108" s="392"/>
      <c r="SRS108" s="381"/>
      <c r="SSA108" s="392"/>
      <c r="SSB108" s="381"/>
      <c r="SSJ108" s="392"/>
      <c r="SSK108" s="381"/>
      <c r="SSS108" s="392"/>
      <c r="SST108" s="381"/>
      <c r="STB108" s="392"/>
      <c r="STC108" s="381"/>
      <c r="STK108" s="392"/>
      <c r="STL108" s="381"/>
      <c r="STT108" s="392"/>
      <c r="STU108" s="381"/>
      <c r="SUC108" s="392"/>
      <c r="SUD108" s="381"/>
      <c r="SUL108" s="392"/>
      <c r="SUM108" s="381"/>
      <c r="SUU108" s="392"/>
      <c r="SUV108" s="381"/>
      <c r="SVD108" s="392"/>
      <c r="SVE108" s="381"/>
      <c r="SVM108" s="392"/>
      <c r="SVN108" s="381"/>
      <c r="SVV108" s="392"/>
      <c r="SVW108" s="381"/>
      <c r="SWE108" s="392"/>
      <c r="SWF108" s="381"/>
      <c r="SWN108" s="392"/>
      <c r="SWO108" s="381"/>
      <c r="SWW108" s="392"/>
      <c r="SWX108" s="381"/>
      <c r="SXF108" s="392"/>
      <c r="SXG108" s="381"/>
      <c r="SXO108" s="392"/>
      <c r="SXP108" s="381"/>
      <c r="SXX108" s="392"/>
      <c r="SXY108" s="381"/>
      <c r="SYG108" s="392"/>
      <c r="SYH108" s="381"/>
      <c r="SYP108" s="392"/>
      <c r="SYQ108" s="381"/>
      <c r="SYY108" s="392"/>
      <c r="SYZ108" s="381"/>
      <c r="SZH108" s="392"/>
      <c r="SZI108" s="381"/>
      <c r="SZQ108" s="392"/>
      <c r="SZR108" s="381"/>
      <c r="SZZ108" s="392"/>
      <c r="TAA108" s="381"/>
      <c r="TAI108" s="392"/>
      <c r="TAJ108" s="381"/>
      <c r="TAR108" s="392"/>
      <c r="TAS108" s="381"/>
      <c r="TBA108" s="392"/>
      <c r="TBB108" s="381"/>
      <c r="TBJ108" s="392"/>
      <c r="TBK108" s="381"/>
      <c r="TBS108" s="392"/>
      <c r="TBT108" s="381"/>
      <c r="TCB108" s="392"/>
      <c r="TCC108" s="381"/>
      <c r="TCK108" s="392"/>
      <c r="TCL108" s="381"/>
      <c r="TCT108" s="392"/>
      <c r="TCU108" s="381"/>
      <c r="TDC108" s="392"/>
      <c r="TDD108" s="381"/>
      <c r="TDL108" s="392"/>
      <c r="TDM108" s="381"/>
      <c r="TDU108" s="392"/>
      <c r="TDV108" s="381"/>
      <c r="TED108" s="392"/>
      <c r="TEE108" s="381"/>
      <c r="TEM108" s="392"/>
      <c r="TEN108" s="381"/>
      <c r="TEV108" s="392"/>
      <c r="TEW108" s="381"/>
      <c r="TFE108" s="392"/>
      <c r="TFF108" s="381"/>
      <c r="TFN108" s="392"/>
      <c r="TFO108" s="381"/>
      <c r="TFW108" s="392"/>
      <c r="TFX108" s="381"/>
      <c r="TGF108" s="392"/>
      <c r="TGG108" s="381"/>
      <c r="TGO108" s="392"/>
      <c r="TGP108" s="381"/>
      <c r="TGX108" s="392"/>
      <c r="TGY108" s="381"/>
      <c r="THG108" s="392"/>
      <c r="THH108" s="381"/>
      <c r="THP108" s="392"/>
      <c r="THQ108" s="381"/>
      <c r="THY108" s="392"/>
      <c r="THZ108" s="381"/>
      <c r="TIH108" s="392"/>
      <c r="TII108" s="381"/>
      <c r="TIQ108" s="392"/>
      <c r="TIR108" s="381"/>
      <c r="TIZ108" s="392"/>
      <c r="TJA108" s="381"/>
      <c r="TJI108" s="392"/>
      <c r="TJJ108" s="381"/>
      <c r="TJR108" s="392"/>
      <c r="TJS108" s="381"/>
      <c r="TKA108" s="392"/>
      <c r="TKB108" s="381"/>
      <c r="TKJ108" s="392"/>
      <c r="TKK108" s="381"/>
      <c r="TKS108" s="392"/>
      <c r="TKT108" s="381"/>
      <c r="TLB108" s="392"/>
      <c r="TLC108" s="381"/>
      <c r="TLK108" s="392"/>
      <c r="TLL108" s="381"/>
      <c r="TLT108" s="392"/>
      <c r="TLU108" s="381"/>
      <c r="TMC108" s="392"/>
      <c r="TMD108" s="381"/>
      <c r="TML108" s="392"/>
      <c r="TMM108" s="381"/>
      <c r="TMU108" s="392"/>
      <c r="TMV108" s="381"/>
      <c r="TND108" s="392"/>
      <c r="TNE108" s="381"/>
      <c r="TNM108" s="392"/>
      <c r="TNN108" s="381"/>
      <c r="TNV108" s="392"/>
      <c r="TNW108" s="381"/>
      <c r="TOE108" s="392"/>
      <c r="TOF108" s="381"/>
      <c r="TON108" s="392"/>
      <c r="TOO108" s="381"/>
      <c r="TOW108" s="392"/>
      <c r="TOX108" s="381"/>
      <c r="TPF108" s="392"/>
      <c r="TPG108" s="381"/>
      <c r="TPO108" s="392"/>
      <c r="TPP108" s="381"/>
      <c r="TPX108" s="392"/>
      <c r="TPY108" s="381"/>
      <c r="TQG108" s="392"/>
      <c r="TQH108" s="381"/>
      <c r="TQP108" s="392"/>
      <c r="TQQ108" s="381"/>
      <c r="TQY108" s="392"/>
      <c r="TQZ108" s="381"/>
      <c r="TRH108" s="392"/>
      <c r="TRI108" s="381"/>
      <c r="TRQ108" s="392"/>
      <c r="TRR108" s="381"/>
      <c r="TRZ108" s="392"/>
      <c r="TSA108" s="381"/>
      <c r="TSI108" s="392"/>
      <c r="TSJ108" s="381"/>
      <c r="TSR108" s="392"/>
      <c r="TSS108" s="381"/>
      <c r="TTA108" s="392"/>
      <c r="TTB108" s="381"/>
      <c r="TTJ108" s="392"/>
      <c r="TTK108" s="381"/>
      <c r="TTS108" s="392"/>
      <c r="TTT108" s="381"/>
      <c r="TUB108" s="392"/>
      <c r="TUC108" s="381"/>
      <c r="TUK108" s="392"/>
      <c r="TUL108" s="381"/>
      <c r="TUT108" s="392"/>
      <c r="TUU108" s="381"/>
      <c r="TVC108" s="392"/>
      <c r="TVD108" s="381"/>
      <c r="TVL108" s="392"/>
      <c r="TVM108" s="381"/>
      <c r="TVU108" s="392"/>
      <c r="TVV108" s="381"/>
      <c r="TWD108" s="392"/>
      <c r="TWE108" s="381"/>
      <c r="TWM108" s="392"/>
      <c r="TWN108" s="381"/>
      <c r="TWV108" s="392"/>
      <c r="TWW108" s="381"/>
      <c r="TXE108" s="392"/>
      <c r="TXF108" s="381"/>
      <c r="TXN108" s="392"/>
      <c r="TXO108" s="381"/>
      <c r="TXW108" s="392"/>
      <c r="TXX108" s="381"/>
      <c r="TYF108" s="392"/>
      <c r="TYG108" s="381"/>
      <c r="TYO108" s="392"/>
      <c r="TYP108" s="381"/>
      <c r="TYX108" s="392"/>
      <c r="TYY108" s="381"/>
      <c r="TZG108" s="392"/>
      <c r="TZH108" s="381"/>
      <c r="TZP108" s="392"/>
      <c r="TZQ108" s="381"/>
      <c r="TZY108" s="392"/>
      <c r="TZZ108" s="381"/>
      <c r="UAH108" s="392"/>
      <c r="UAI108" s="381"/>
      <c r="UAQ108" s="392"/>
      <c r="UAR108" s="381"/>
      <c r="UAZ108" s="392"/>
      <c r="UBA108" s="381"/>
      <c r="UBI108" s="392"/>
      <c r="UBJ108" s="381"/>
      <c r="UBR108" s="392"/>
      <c r="UBS108" s="381"/>
      <c r="UCA108" s="392"/>
      <c r="UCB108" s="381"/>
      <c r="UCJ108" s="392"/>
      <c r="UCK108" s="381"/>
      <c r="UCS108" s="392"/>
      <c r="UCT108" s="381"/>
      <c r="UDB108" s="392"/>
      <c r="UDC108" s="381"/>
      <c r="UDK108" s="392"/>
      <c r="UDL108" s="381"/>
      <c r="UDT108" s="392"/>
      <c r="UDU108" s="381"/>
      <c r="UEC108" s="392"/>
      <c r="UED108" s="381"/>
      <c r="UEL108" s="392"/>
      <c r="UEM108" s="381"/>
      <c r="UEU108" s="392"/>
      <c r="UEV108" s="381"/>
      <c r="UFD108" s="392"/>
      <c r="UFE108" s="381"/>
      <c r="UFM108" s="392"/>
      <c r="UFN108" s="381"/>
      <c r="UFV108" s="392"/>
      <c r="UFW108" s="381"/>
      <c r="UGE108" s="392"/>
      <c r="UGF108" s="381"/>
      <c r="UGN108" s="392"/>
      <c r="UGO108" s="381"/>
      <c r="UGW108" s="392"/>
      <c r="UGX108" s="381"/>
      <c r="UHF108" s="392"/>
      <c r="UHG108" s="381"/>
      <c r="UHO108" s="392"/>
      <c r="UHP108" s="381"/>
      <c r="UHX108" s="392"/>
      <c r="UHY108" s="381"/>
      <c r="UIG108" s="392"/>
      <c r="UIH108" s="381"/>
      <c r="UIP108" s="392"/>
      <c r="UIQ108" s="381"/>
      <c r="UIY108" s="392"/>
      <c r="UIZ108" s="381"/>
      <c r="UJH108" s="392"/>
      <c r="UJI108" s="381"/>
      <c r="UJQ108" s="392"/>
      <c r="UJR108" s="381"/>
      <c r="UJZ108" s="392"/>
      <c r="UKA108" s="381"/>
      <c r="UKI108" s="392"/>
      <c r="UKJ108" s="381"/>
      <c r="UKR108" s="392"/>
      <c r="UKS108" s="381"/>
      <c r="ULA108" s="392"/>
      <c r="ULB108" s="381"/>
      <c r="ULJ108" s="392"/>
      <c r="ULK108" s="381"/>
      <c r="ULS108" s="392"/>
      <c r="ULT108" s="381"/>
      <c r="UMB108" s="392"/>
      <c r="UMC108" s="381"/>
      <c r="UMK108" s="392"/>
      <c r="UML108" s="381"/>
      <c r="UMT108" s="392"/>
      <c r="UMU108" s="381"/>
      <c r="UNC108" s="392"/>
      <c r="UND108" s="381"/>
      <c r="UNL108" s="392"/>
      <c r="UNM108" s="381"/>
      <c r="UNU108" s="392"/>
      <c r="UNV108" s="381"/>
      <c r="UOD108" s="392"/>
      <c r="UOE108" s="381"/>
      <c r="UOM108" s="392"/>
      <c r="UON108" s="381"/>
      <c r="UOV108" s="392"/>
      <c r="UOW108" s="381"/>
      <c r="UPE108" s="392"/>
      <c r="UPF108" s="381"/>
      <c r="UPN108" s="392"/>
      <c r="UPO108" s="381"/>
      <c r="UPW108" s="392"/>
      <c r="UPX108" s="381"/>
      <c r="UQF108" s="392"/>
      <c r="UQG108" s="381"/>
      <c r="UQO108" s="392"/>
      <c r="UQP108" s="381"/>
      <c r="UQX108" s="392"/>
      <c r="UQY108" s="381"/>
      <c r="URG108" s="392"/>
      <c r="URH108" s="381"/>
      <c r="URP108" s="392"/>
      <c r="URQ108" s="381"/>
      <c r="URY108" s="392"/>
      <c r="URZ108" s="381"/>
      <c r="USH108" s="392"/>
      <c r="USI108" s="381"/>
      <c r="USQ108" s="392"/>
      <c r="USR108" s="381"/>
      <c r="USZ108" s="392"/>
      <c r="UTA108" s="381"/>
      <c r="UTI108" s="392"/>
      <c r="UTJ108" s="381"/>
      <c r="UTR108" s="392"/>
      <c r="UTS108" s="381"/>
      <c r="UUA108" s="392"/>
      <c r="UUB108" s="381"/>
      <c r="UUJ108" s="392"/>
      <c r="UUK108" s="381"/>
      <c r="UUS108" s="392"/>
      <c r="UUT108" s="381"/>
      <c r="UVB108" s="392"/>
      <c r="UVC108" s="381"/>
      <c r="UVK108" s="392"/>
      <c r="UVL108" s="381"/>
      <c r="UVT108" s="392"/>
      <c r="UVU108" s="381"/>
      <c r="UWC108" s="392"/>
      <c r="UWD108" s="381"/>
      <c r="UWL108" s="392"/>
      <c r="UWM108" s="381"/>
      <c r="UWU108" s="392"/>
      <c r="UWV108" s="381"/>
      <c r="UXD108" s="392"/>
      <c r="UXE108" s="381"/>
      <c r="UXM108" s="392"/>
      <c r="UXN108" s="381"/>
      <c r="UXV108" s="392"/>
      <c r="UXW108" s="381"/>
      <c r="UYE108" s="392"/>
      <c r="UYF108" s="381"/>
      <c r="UYN108" s="392"/>
      <c r="UYO108" s="381"/>
      <c r="UYW108" s="392"/>
      <c r="UYX108" s="381"/>
      <c r="UZF108" s="392"/>
      <c r="UZG108" s="381"/>
      <c r="UZO108" s="392"/>
      <c r="UZP108" s="381"/>
      <c r="UZX108" s="392"/>
      <c r="UZY108" s="381"/>
      <c r="VAG108" s="392"/>
      <c r="VAH108" s="381"/>
      <c r="VAP108" s="392"/>
      <c r="VAQ108" s="381"/>
      <c r="VAY108" s="392"/>
      <c r="VAZ108" s="381"/>
      <c r="VBH108" s="392"/>
      <c r="VBI108" s="381"/>
      <c r="VBQ108" s="392"/>
      <c r="VBR108" s="381"/>
      <c r="VBZ108" s="392"/>
      <c r="VCA108" s="381"/>
      <c r="VCI108" s="392"/>
      <c r="VCJ108" s="381"/>
      <c r="VCR108" s="392"/>
      <c r="VCS108" s="381"/>
      <c r="VDA108" s="392"/>
      <c r="VDB108" s="381"/>
      <c r="VDJ108" s="392"/>
      <c r="VDK108" s="381"/>
      <c r="VDS108" s="392"/>
      <c r="VDT108" s="381"/>
      <c r="VEB108" s="392"/>
      <c r="VEC108" s="381"/>
      <c r="VEK108" s="392"/>
      <c r="VEL108" s="381"/>
      <c r="VET108" s="392"/>
      <c r="VEU108" s="381"/>
      <c r="VFC108" s="392"/>
      <c r="VFD108" s="381"/>
      <c r="VFL108" s="392"/>
      <c r="VFM108" s="381"/>
      <c r="VFU108" s="392"/>
      <c r="VFV108" s="381"/>
      <c r="VGD108" s="392"/>
      <c r="VGE108" s="381"/>
      <c r="VGM108" s="392"/>
      <c r="VGN108" s="381"/>
      <c r="VGV108" s="392"/>
      <c r="VGW108" s="381"/>
      <c r="VHE108" s="392"/>
      <c r="VHF108" s="381"/>
      <c r="VHN108" s="392"/>
      <c r="VHO108" s="381"/>
      <c r="VHW108" s="392"/>
      <c r="VHX108" s="381"/>
      <c r="VIF108" s="392"/>
      <c r="VIG108" s="381"/>
      <c r="VIO108" s="392"/>
      <c r="VIP108" s="381"/>
      <c r="VIX108" s="392"/>
      <c r="VIY108" s="381"/>
      <c r="VJG108" s="392"/>
      <c r="VJH108" s="381"/>
      <c r="VJP108" s="392"/>
      <c r="VJQ108" s="381"/>
      <c r="VJY108" s="392"/>
      <c r="VJZ108" s="381"/>
      <c r="VKH108" s="392"/>
      <c r="VKI108" s="381"/>
      <c r="VKQ108" s="392"/>
      <c r="VKR108" s="381"/>
      <c r="VKZ108" s="392"/>
      <c r="VLA108" s="381"/>
      <c r="VLI108" s="392"/>
      <c r="VLJ108" s="381"/>
      <c r="VLR108" s="392"/>
      <c r="VLS108" s="381"/>
      <c r="VMA108" s="392"/>
      <c r="VMB108" s="381"/>
      <c r="VMJ108" s="392"/>
      <c r="VMK108" s="381"/>
      <c r="VMS108" s="392"/>
      <c r="VMT108" s="381"/>
      <c r="VNB108" s="392"/>
      <c r="VNC108" s="381"/>
      <c r="VNK108" s="392"/>
      <c r="VNL108" s="381"/>
      <c r="VNT108" s="392"/>
      <c r="VNU108" s="381"/>
      <c r="VOC108" s="392"/>
      <c r="VOD108" s="381"/>
      <c r="VOL108" s="392"/>
      <c r="VOM108" s="381"/>
      <c r="VOU108" s="392"/>
      <c r="VOV108" s="381"/>
      <c r="VPD108" s="392"/>
      <c r="VPE108" s="381"/>
      <c r="VPM108" s="392"/>
      <c r="VPN108" s="381"/>
      <c r="VPV108" s="392"/>
      <c r="VPW108" s="381"/>
      <c r="VQE108" s="392"/>
      <c r="VQF108" s="381"/>
      <c r="VQN108" s="392"/>
      <c r="VQO108" s="381"/>
      <c r="VQW108" s="392"/>
      <c r="VQX108" s="381"/>
      <c r="VRF108" s="392"/>
      <c r="VRG108" s="381"/>
      <c r="VRO108" s="392"/>
      <c r="VRP108" s="381"/>
      <c r="VRX108" s="392"/>
      <c r="VRY108" s="381"/>
      <c r="VSG108" s="392"/>
      <c r="VSH108" s="381"/>
      <c r="VSP108" s="392"/>
      <c r="VSQ108" s="381"/>
      <c r="VSY108" s="392"/>
      <c r="VSZ108" s="381"/>
      <c r="VTH108" s="392"/>
      <c r="VTI108" s="381"/>
      <c r="VTQ108" s="392"/>
      <c r="VTR108" s="381"/>
      <c r="VTZ108" s="392"/>
      <c r="VUA108" s="381"/>
      <c r="VUI108" s="392"/>
      <c r="VUJ108" s="381"/>
      <c r="VUR108" s="392"/>
      <c r="VUS108" s="381"/>
      <c r="VVA108" s="392"/>
      <c r="VVB108" s="381"/>
      <c r="VVJ108" s="392"/>
      <c r="VVK108" s="381"/>
      <c r="VVS108" s="392"/>
      <c r="VVT108" s="381"/>
      <c r="VWB108" s="392"/>
      <c r="VWC108" s="381"/>
      <c r="VWK108" s="392"/>
      <c r="VWL108" s="381"/>
      <c r="VWT108" s="392"/>
      <c r="VWU108" s="381"/>
      <c r="VXC108" s="392"/>
      <c r="VXD108" s="381"/>
      <c r="VXL108" s="392"/>
      <c r="VXM108" s="381"/>
      <c r="VXU108" s="392"/>
      <c r="VXV108" s="381"/>
      <c r="VYD108" s="392"/>
      <c r="VYE108" s="381"/>
      <c r="VYM108" s="392"/>
      <c r="VYN108" s="381"/>
      <c r="VYV108" s="392"/>
      <c r="VYW108" s="381"/>
      <c r="VZE108" s="392"/>
      <c r="VZF108" s="381"/>
      <c r="VZN108" s="392"/>
      <c r="VZO108" s="381"/>
      <c r="VZW108" s="392"/>
      <c r="VZX108" s="381"/>
      <c r="WAF108" s="392"/>
      <c r="WAG108" s="381"/>
      <c r="WAO108" s="392"/>
      <c r="WAP108" s="381"/>
      <c r="WAX108" s="392"/>
      <c r="WAY108" s="381"/>
      <c r="WBG108" s="392"/>
      <c r="WBH108" s="381"/>
      <c r="WBP108" s="392"/>
      <c r="WBQ108" s="381"/>
      <c r="WBY108" s="392"/>
      <c r="WBZ108" s="381"/>
      <c r="WCH108" s="392"/>
      <c r="WCI108" s="381"/>
      <c r="WCQ108" s="392"/>
      <c r="WCR108" s="381"/>
      <c r="WCZ108" s="392"/>
      <c r="WDA108" s="381"/>
      <c r="WDI108" s="392"/>
      <c r="WDJ108" s="381"/>
      <c r="WDR108" s="392"/>
      <c r="WDS108" s="381"/>
      <c r="WEA108" s="392"/>
      <c r="WEB108" s="381"/>
      <c r="WEJ108" s="392"/>
      <c r="WEK108" s="381"/>
      <c r="WES108" s="392"/>
      <c r="WET108" s="381"/>
      <c r="WFB108" s="392"/>
      <c r="WFC108" s="381"/>
      <c r="WFK108" s="392"/>
      <c r="WFL108" s="381"/>
      <c r="WFT108" s="392"/>
      <c r="WFU108" s="381"/>
      <c r="WGC108" s="392"/>
      <c r="WGD108" s="381"/>
      <c r="WGL108" s="392"/>
      <c r="WGM108" s="381"/>
      <c r="WGU108" s="392"/>
      <c r="WGV108" s="381"/>
      <c r="WHD108" s="392"/>
      <c r="WHE108" s="381"/>
      <c r="WHM108" s="392"/>
      <c r="WHN108" s="381"/>
      <c r="WHV108" s="392"/>
      <c r="WHW108" s="381"/>
      <c r="WIE108" s="392"/>
      <c r="WIF108" s="381"/>
      <c r="WIN108" s="392"/>
      <c r="WIO108" s="381"/>
      <c r="WIW108" s="392"/>
      <c r="WIX108" s="381"/>
      <c r="WJF108" s="392"/>
      <c r="WJG108" s="381"/>
      <c r="WJO108" s="392"/>
      <c r="WJP108" s="381"/>
      <c r="WJX108" s="392"/>
      <c r="WJY108" s="381"/>
      <c r="WKG108" s="392"/>
      <c r="WKH108" s="381"/>
      <c r="WKP108" s="392"/>
      <c r="WKQ108" s="381"/>
      <c r="WKY108" s="392"/>
      <c r="WKZ108" s="381"/>
      <c r="WLH108" s="392"/>
      <c r="WLI108" s="381"/>
      <c r="WLQ108" s="392"/>
      <c r="WLR108" s="381"/>
      <c r="WLZ108" s="392"/>
      <c r="WMA108" s="381"/>
      <c r="WMI108" s="392"/>
      <c r="WMJ108" s="381"/>
      <c r="WMR108" s="392"/>
      <c r="WMS108" s="381"/>
      <c r="WNA108" s="392"/>
      <c r="WNB108" s="381"/>
      <c r="WNJ108" s="392"/>
      <c r="WNK108" s="381"/>
      <c r="WNS108" s="392"/>
      <c r="WNT108" s="381"/>
      <c r="WOB108" s="392"/>
      <c r="WOC108" s="381"/>
      <c r="WOK108" s="392"/>
      <c r="WOL108" s="381"/>
      <c r="WOT108" s="392"/>
      <c r="WOU108" s="381"/>
      <c r="WPC108" s="392"/>
      <c r="WPD108" s="381"/>
      <c r="WPL108" s="392"/>
      <c r="WPM108" s="381"/>
      <c r="WPU108" s="392"/>
      <c r="WPV108" s="381"/>
      <c r="WQD108" s="392"/>
      <c r="WQE108" s="381"/>
      <c r="WQM108" s="392"/>
      <c r="WQN108" s="381"/>
      <c r="WQV108" s="392"/>
      <c r="WQW108" s="381"/>
      <c r="WRE108" s="392"/>
      <c r="WRF108" s="381"/>
      <c r="WRN108" s="392"/>
      <c r="WRO108" s="381"/>
      <c r="WRW108" s="392"/>
      <c r="WRX108" s="381"/>
      <c r="WSF108" s="392"/>
      <c r="WSG108" s="381"/>
      <c r="WSO108" s="392"/>
      <c r="WSP108" s="381"/>
      <c r="WSX108" s="392"/>
      <c r="WSY108" s="381"/>
      <c r="WTG108" s="392"/>
      <c r="WTH108" s="381"/>
      <c r="WTP108" s="392"/>
      <c r="WTQ108" s="381"/>
      <c r="WTY108" s="392"/>
      <c r="WTZ108" s="381"/>
      <c r="WUH108" s="392"/>
      <c r="WUI108" s="381"/>
      <c r="WUQ108" s="392"/>
      <c r="WUR108" s="381"/>
      <c r="WUZ108" s="392"/>
      <c r="WVA108" s="381"/>
      <c r="WVI108" s="392"/>
      <c r="WVJ108" s="381"/>
      <c r="WVR108" s="392"/>
      <c r="WVS108" s="381"/>
      <c r="WWA108" s="392"/>
      <c r="WWB108" s="381"/>
      <c r="WWJ108" s="392"/>
      <c r="WWK108" s="381"/>
      <c r="WWS108" s="392"/>
      <c r="WWT108" s="381"/>
      <c r="WXB108" s="392"/>
      <c r="WXC108" s="381"/>
      <c r="WXK108" s="392"/>
      <c r="WXL108" s="381"/>
      <c r="WXT108" s="392"/>
      <c r="WXU108" s="381"/>
      <c r="WYC108" s="392"/>
      <c r="WYD108" s="381"/>
      <c r="WYL108" s="392"/>
      <c r="WYM108" s="381"/>
      <c r="WYU108" s="392"/>
      <c r="WYV108" s="381"/>
      <c r="WZD108" s="392"/>
      <c r="WZE108" s="381"/>
      <c r="WZM108" s="392"/>
      <c r="WZN108" s="381"/>
      <c r="WZV108" s="392"/>
      <c r="WZW108" s="381"/>
      <c r="XAE108" s="392"/>
      <c r="XAF108" s="381"/>
      <c r="XAN108" s="392"/>
      <c r="XAO108" s="381"/>
      <c r="XAW108" s="392"/>
      <c r="XAX108" s="381"/>
      <c r="XBF108" s="392"/>
      <c r="XBG108" s="381"/>
      <c r="XBO108" s="392"/>
      <c r="XBP108" s="381"/>
      <c r="XBX108" s="392"/>
      <c r="XBY108" s="381"/>
      <c r="XCG108" s="392"/>
      <c r="XCH108" s="381"/>
      <c r="XCP108" s="392"/>
      <c r="XCQ108" s="381"/>
      <c r="XCY108" s="392"/>
      <c r="XCZ108" s="381"/>
      <c r="XDH108" s="392"/>
      <c r="XDI108" s="381"/>
      <c r="XDQ108" s="392"/>
      <c r="XDR108" s="381"/>
      <c r="XDZ108" s="392"/>
      <c r="XEA108" s="381"/>
      <c r="XEI108" s="392"/>
      <c r="XEJ108" s="381"/>
      <c r="XER108" s="392"/>
      <c r="XES108" s="381"/>
      <c r="XFA108" s="392"/>
      <c r="XFB108" s="381"/>
    </row>
    <row r="110" spans="1:1019 1027:2045 2053:3071 3079:5114 5122:6140 6148:7166 7174:8192 8200:9209 9217:10235 10243:11261 11269:12287 12295:14330 14338:15356 15364:16382" s="386" customFormat="1">
      <c r="A110" s="384"/>
      <c r="B110" s="385" t="s">
        <v>54</v>
      </c>
    </row>
    <row r="111" spans="1:1019 1027:2045 2053:3071 3079:5114 5122:6140 6148:7166 7174:8192 8200:9209 9217:10235 10243:11261 11269:12287 12295:14330 14338:15356 15364:16382" s="386" customFormat="1">
      <c r="A111" s="384"/>
      <c r="B111" s="385"/>
    </row>
    <row r="112" spans="1:1019 1027:2045 2053:3071 3079:5114 5122:6140 6148:7166 7174:8192 8200:9209 9217:10235 10243:11261 11269:12287 12295:14330 14338:15356 15364:16382" s="386" customFormat="1">
      <c r="A112" s="384"/>
      <c r="B112" s="385"/>
    </row>
    <row r="113" spans="1:2" s="386" customFormat="1">
      <c r="A113" s="384"/>
      <c r="B113" s="385"/>
    </row>
    <row r="114" spans="1:2" s="386" customFormat="1">
      <c r="B114" s="385" t="s">
        <v>55</v>
      </c>
    </row>
  </sheetData>
  <sheetProtection password="C5ED" sheet="1" objects="1" scenarios="1"/>
  <mergeCells count="4">
    <mergeCell ref="A1:B1"/>
    <mergeCell ref="A2:B2"/>
    <mergeCell ref="A3:B3"/>
    <mergeCell ref="A4:B4"/>
  </mergeCells>
  <printOptions horizontalCentered="1"/>
  <pageMargins left="0.51181102362204722" right="0.51181102362204722" top="1.0629921259842521" bottom="1.0236220472440944" header="0.51181102362204722" footer="0.51181102362204722"/>
  <pageSetup paperSize="9" firstPageNumber="20" orientation="portrait" horizontalDpi="300" verticalDpi="300" r:id="rId1"/>
  <headerFooter alignWithMargins="0">
    <oddHeader>&amp;RPreamble to Bills of Quantities
11. Flooring and Wall finishing works</oddHeader>
    <oddFooter>&amp;C&amp;9Page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53"/>
  <sheetViews>
    <sheetView showZeros="0" tabSelected="1" view="pageBreakPreview" zoomScaleNormal="57" zoomScaleSheetLayoutView="100" workbookViewId="0">
      <pane ySplit="3" topLeftCell="A4" activePane="bottomLeft" state="frozen"/>
      <selection pane="bottomLeft" activeCell="K56" sqref="K56"/>
    </sheetView>
  </sheetViews>
  <sheetFormatPr defaultRowHeight="14.25"/>
  <cols>
    <col min="1" max="1" width="7.140625" style="272" customWidth="1"/>
    <col min="2" max="2" width="55.7109375" style="280" customWidth="1"/>
    <col min="3" max="3" width="10.42578125" style="303" customWidth="1"/>
    <col min="4" max="4" width="10.5703125" style="303" customWidth="1"/>
    <col min="5" max="5" width="9.5703125" style="303" customWidth="1"/>
    <col min="6" max="6" width="11.42578125" style="280" bestFit="1" customWidth="1"/>
    <col min="7" max="7" width="10.5703125" style="324" customWidth="1"/>
    <col min="8" max="8" width="11.7109375" style="303" hidden="1" customWidth="1"/>
    <col min="9" max="9" width="10.140625" style="303" hidden="1" customWidth="1"/>
    <col min="10" max="10" width="9.5703125" style="303" bestFit="1" customWidth="1"/>
    <col min="11" max="11" width="14.28515625" style="303" bestFit="1" customWidth="1"/>
    <col min="12" max="16384" width="9.140625" style="280"/>
  </cols>
  <sheetData>
    <row r="1" spans="1:11" s="273" customFormat="1" ht="43.5" customHeight="1">
      <c r="A1" s="401" t="s">
        <v>56</v>
      </c>
      <c r="B1" s="401"/>
      <c r="C1" s="401"/>
      <c r="D1" s="401"/>
      <c r="E1" s="401"/>
      <c r="F1" s="401"/>
      <c r="G1" s="401"/>
      <c r="H1" s="401"/>
      <c r="I1" s="401"/>
      <c r="J1" s="401"/>
      <c r="K1" s="401"/>
    </row>
    <row r="2" spans="1:11" s="304" customFormat="1" ht="15">
      <c r="A2" s="402" t="s">
        <v>57</v>
      </c>
      <c r="B2" s="403" t="s">
        <v>58</v>
      </c>
      <c r="C2" s="403" t="s">
        <v>59</v>
      </c>
      <c r="D2" s="403" t="s">
        <v>60</v>
      </c>
      <c r="E2" s="403"/>
      <c r="F2" s="403"/>
      <c r="G2" s="403" t="s">
        <v>61</v>
      </c>
      <c r="H2" s="403"/>
      <c r="I2" s="403"/>
      <c r="J2" s="403"/>
      <c r="K2" s="403"/>
    </row>
    <row r="3" spans="1:11" s="304" customFormat="1" ht="30">
      <c r="A3" s="402"/>
      <c r="B3" s="403"/>
      <c r="C3" s="403"/>
      <c r="D3" s="393" t="s">
        <v>62</v>
      </c>
      <c r="E3" s="393" t="s">
        <v>63</v>
      </c>
      <c r="F3" s="393" t="s">
        <v>64</v>
      </c>
      <c r="G3" s="311" t="s">
        <v>65</v>
      </c>
      <c r="H3" s="393" t="s">
        <v>66</v>
      </c>
      <c r="I3" s="393" t="s">
        <v>67</v>
      </c>
      <c r="J3" s="311" t="s">
        <v>68</v>
      </c>
      <c r="K3" s="393" t="s">
        <v>69</v>
      </c>
    </row>
    <row r="4" spans="1:11" s="273" customFormat="1" ht="15">
      <c r="A4" s="341">
        <v>1</v>
      </c>
      <c r="B4" s="342" t="s">
        <v>70</v>
      </c>
      <c r="C4" s="343"/>
      <c r="D4" s="344"/>
      <c r="E4" s="344"/>
      <c r="F4" s="345"/>
      <c r="G4" s="346"/>
      <c r="H4" s="344"/>
      <c r="I4" s="347">
        <v>0.15</v>
      </c>
      <c r="J4" s="346"/>
      <c r="K4" s="346"/>
    </row>
    <row r="5" spans="1:11" ht="130.5">
      <c r="A5" s="263">
        <f>A4+0.01</f>
        <v>1.01</v>
      </c>
      <c r="B5" s="348" t="s">
        <v>71</v>
      </c>
      <c r="C5" s="278" t="s">
        <v>72</v>
      </c>
      <c r="D5" s="263">
        <v>6600</v>
      </c>
      <c r="E5" s="278">
        <v>90</v>
      </c>
      <c r="F5" s="279">
        <f>D5*E5</f>
        <v>594000</v>
      </c>
      <c r="G5" s="313">
        <f>MS!C137</f>
        <v>5334.6265596000003</v>
      </c>
      <c r="H5" s="305">
        <f>Analysis!F614</f>
        <v>100</v>
      </c>
      <c r="I5" s="351">
        <f>H5*$I$4</f>
        <v>15</v>
      </c>
      <c r="J5" s="363">
        <f>SUM(H5:I5)</f>
        <v>115</v>
      </c>
      <c r="K5" s="387">
        <f>J5*G5</f>
        <v>613482.05435400002</v>
      </c>
    </row>
    <row r="6" spans="1:11" s="284" customFormat="1">
      <c r="A6" s="263"/>
      <c r="B6" s="281"/>
      <c r="C6" s="325"/>
      <c r="D6" s="282"/>
      <c r="E6" s="282"/>
      <c r="F6" s="283"/>
      <c r="G6" s="314"/>
      <c r="H6" s="306"/>
      <c r="I6" s="282"/>
      <c r="J6" s="282"/>
      <c r="K6" s="388"/>
    </row>
    <row r="7" spans="1:11" ht="115.5">
      <c r="A7" s="263">
        <v>1.02</v>
      </c>
      <c r="B7" s="348" t="s">
        <v>73</v>
      </c>
      <c r="C7" s="278" t="s">
        <v>72</v>
      </c>
      <c r="D7" s="278">
        <v>1000</v>
      </c>
      <c r="E7" s="278">
        <v>90</v>
      </c>
      <c r="F7" s="279">
        <f>D7*E7</f>
        <v>90000</v>
      </c>
      <c r="G7" s="315">
        <f>MS!C141</f>
        <v>647.62359480000009</v>
      </c>
      <c r="H7" s="305">
        <f>Analysis!F672</f>
        <v>77</v>
      </c>
      <c r="I7" s="351">
        <f t="shared" ref="I7:I48" si="0">H7*$I$4</f>
        <v>11.549999999999999</v>
      </c>
      <c r="J7" s="363">
        <f t="shared" ref="J7:J49" si="1">SUM(H7:I7)</f>
        <v>88.55</v>
      </c>
      <c r="K7" s="387">
        <f t="shared" ref="K7:K49" si="2">J7*G7</f>
        <v>57347.069319540009</v>
      </c>
    </row>
    <row r="8" spans="1:11">
      <c r="A8" s="263"/>
      <c r="B8" s="277"/>
      <c r="C8" s="278"/>
      <c r="D8" s="278"/>
      <c r="E8" s="278"/>
      <c r="F8" s="279"/>
      <c r="G8" s="312"/>
      <c r="H8" s="305"/>
      <c r="I8" s="351"/>
      <c r="J8" s="363"/>
      <c r="K8" s="387"/>
    </row>
    <row r="9" spans="1:11" ht="73.5">
      <c r="A9" s="263">
        <v>1.03</v>
      </c>
      <c r="B9" s="348" t="s">
        <v>74</v>
      </c>
      <c r="C9" s="278" t="s">
        <v>72</v>
      </c>
      <c r="D9" s="278">
        <v>1000</v>
      </c>
      <c r="E9" s="278">
        <v>180</v>
      </c>
      <c r="F9" s="279">
        <f>D9*E9</f>
        <v>180000</v>
      </c>
      <c r="G9" s="315">
        <f>MS!C138</f>
        <v>774.15979679999987</v>
      </c>
      <c r="H9" s="305">
        <f>Analysis!F468</f>
        <v>181</v>
      </c>
      <c r="I9" s="351">
        <f t="shared" si="0"/>
        <v>27.15</v>
      </c>
      <c r="J9" s="363">
        <f t="shared" si="1"/>
        <v>208.15</v>
      </c>
      <c r="K9" s="387">
        <f t="shared" si="2"/>
        <v>161141.36170391997</v>
      </c>
    </row>
    <row r="10" spans="1:11">
      <c r="A10" s="263"/>
      <c r="B10" s="277"/>
      <c r="C10" s="278"/>
      <c r="D10" s="278"/>
      <c r="E10" s="278"/>
      <c r="F10" s="279"/>
      <c r="G10" s="312"/>
      <c r="H10" s="305"/>
      <c r="I10" s="351"/>
      <c r="J10" s="363"/>
      <c r="K10" s="387"/>
    </row>
    <row r="11" spans="1:11" ht="130.5">
      <c r="A11" s="263">
        <v>1.04</v>
      </c>
      <c r="B11" s="348" t="s">
        <v>75</v>
      </c>
      <c r="C11" s="278" t="s">
        <v>72</v>
      </c>
      <c r="D11" s="278">
        <v>1200</v>
      </c>
      <c r="E11" s="278">
        <v>190</v>
      </c>
      <c r="F11" s="279">
        <f>D11*E11</f>
        <v>228000</v>
      </c>
      <c r="G11" s="315">
        <f>MS!C139</f>
        <v>866.48262479999994</v>
      </c>
      <c r="H11" s="305">
        <f>Analysis!F1235</f>
        <v>78</v>
      </c>
      <c r="I11" s="351">
        <f t="shared" si="0"/>
        <v>11.7</v>
      </c>
      <c r="J11" s="363">
        <f t="shared" si="1"/>
        <v>89.7</v>
      </c>
      <c r="K11" s="387">
        <f t="shared" si="2"/>
        <v>77723.491444560001</v>
      </c>
    </row>
    <row r="12" spans="1:11">
      <c r="A12" s="263"/>
      <c r="B12" s="277"/>
      <c r="C12" s="278"/>
      <c r="D12" s="278"/>
      <c r="E12" s="278"/>
      <c r="F12" s="279"/>
      <c r="G12" s="312"/>
      <c r="H12" s="305"/>
      <c r="I12" s="351"/>
      <c r="J12" s="363"/>
      <c r="K12" s="387"/>
    </row>
    <row r="13" spans="1:11" s="273" customFormat="1" ht="15">
      <c r="A13" s="262">
        <v>2</v>
      </c>
      <c r="B13" s="274" t="s">
        <v>76</v>
      </c>
      <c r="C13" s="326"/>
      <c r="D13" s="275"/>
      <c r="E13" s="275"/>
      <c r="F13" s="276"/>
      <c r="G13" s="316"/>
      <c r="H13" s="316"/>
      <c r="I13" s="316"/>
      <c r="J13" s="316"/>
      <c r="K13" s="389"/>
    </row>
    <row r="14" spans="1:11">
      <c r="A14" s="263"/>
      <c r="B14" s="277"/>
      <c r="C14" s="278"/>
      <c r="D14" s="278"/>
      <c r="E14" s="278"/>
      <c r="F14" s="279"/>
      <c r="G14" s="312"/>
      <c r="H14" s="305"/>
      <c r="I14" s="351"/>
      <c r="J14" s="363"/>
      <c r="K14" s="387"/>
    </row>
    <row r="15" spans="1:11" ht="159">
      <c r="A15" s="263">
        <f>A13+0.01</f>
        <v>2.0099999999999998</v>
      </c>
      <c r="B15" s="348" t="s">
        <v>77</v>
      </c>
      <c r="C15" s="278" t="s">
        <v>72</v>
      </c>
      <c r="D15" s="278">
        <v>6500</v>
      </c>
      <c r="E15" s="278">
        <v>100</v>
      </c>
      <c r="F15" s="279">
        <f>D15*E15</f>
        <v>650000</v>
      </c>
      <c r="G15" s="315">
        <f>MS!C140</f>
        <v>3646.8001439999989</v>
      </c>
      <c r="H15" s="305">
        <f>Analysis!F702</f>
        <v>83</v>
      </c>
      <c r="I15" s="351">
        <f t="shared" si="0"/>
        <v>12.45</v>
      </c>
      <c r="J15" s="363">
        <f t="shared" si="1"/>
        <v>95.45</v>
      </c>
      <c r="K15" s="387">
        <f t="shared" si="2"/>
        <v>348087.07374479988</v>
      </c>
    </row>
    <row r="16" spans="1:11">
      <c r="A16" s="263"/>
      <c r="B16" s="277"/>
      <c r="C16" s="278"/>
      <c r="D16" s="278"/>
      <c r="E16" s="278"/>
      <c r="F16" s="279"/>
      <c r="G16" s="312"/>
      <c r="H16" s="305"/>
      <c r="I16" s="351"/>
      <c r="J16" s="363"/>
      <c r="K16" s="387"/>
    </row>
    <row r="17" spans="1:19" s="288" customFormat="1" ht="15">
      <c r="A17" s="262">
        <f>A13+1</f>
        <v>3</v>
      </c>
      <c r="B17" s="285" t="s">
        <v>78</v>
      </c>
      <c r="C17" s="327"/>
      <c r="D17" s="286"/>
      <c r="E17" s="286"/>
      <c r="F17" s="287"/>
      <c r="G17" s="317"/>
      <c r="H17" s="309"/>
      <c r="I17" s="309"/>
      <c r="J17" s="363"/>
      <c r="K17" s="390"/>
    </row>
    <row r="18" spans="1:19" s="270" customFormat="1">
      <c r="A18" s="264"/>
      <c r="B18" s="289"/>
      <c r="C18" s="264"/>
      <c r="D18" s="264"/>
      <c r="E18" s="264"/>
      <c r="F18" s="290"/>
      <c r="G18" s="318"/>
      <c r="H18" s="308"/>
      <c r="I18" s="351"/>
      <c r="J18" s="363"/>
      <c r="K18" s="387"/>
    </row>
    <row r="19" spans="1:19" s="293" customFormat="1" ht="42.75">
      <c r="A19" s="265">
        <f>A17+0.01</f>
        <v>3.01</v>
      </c>
      <c r="B19" s="348" t="s">
        <v>79</v>
      </c>
      <c r="C19" s="328"/>
      <c r="D19" s="265"/>
      <c r="E19" s="265"/>
      <c r="F19" s="292"/>
      <c r="G19" s="319"/>
      <c r="H19" s="310"/>
      <c r="I19" s="351"/>
      <c r="J19" s="363"/>
      <c r="K19" s="387"/>
    </row>
    <row r="20" spans="1:19" s="293" customFormat="1">
      <c r="A20" s="265"/>
      <c r="B20" s="291" t="s">
        <v>80</v>
      </c>
      <c r="C20" s="328"/>
      <c r="D20" s="278"/>
      <c r="E20" s="278"/>
      <c r="F20" s="279">
        <v>600000</v>
      </c>
      <c r="G20" s="312"/>
      <c r="H20" s="305"/>
      <c r="I20" s="351"/>
      <c r="J20" s="363"/>
      <c r="K20" s="387">
        <f>F20</f>
        <v>600000</v>
      </c>
    </row>
    <row r="21" spans="1:19" s="273" customFormat="1" ht="15">
      <c r="A21" s="262">
        <f>A17+1</f>
        <v>4</v>
      </c>
      <c r="B21" s="274" t="s">
        <v>81</v>
      </c>
      <c r="C21" s="326"/>
      <c r="D21" s="275"/>
      <c r="E21" s="275"/>
      <c r="F21" s="276"/>
      <c r="G21" s="316"/>
      <c r="H21" s="307"/>
      <c r="I21" s="307"/>
      <c r="J21" s="363"/>
      <c r="K21" s="389"/>
    </row>
    <row r="22" spans="1:19">
      <c r="A22" s="263"/>
      <c r="B22" s="277"/>
      <c r="C22" s="278"/>
      <c r="D22" s="278"/>
      <c r="E22" s="278"/>
      <c r="F22" s="278"/>
      <c r="G22" s="278"/>
      <c r="H22" s="278"/>
      <c r="I22" s="351"/>
      <c r="J22" s="363"/>
      <c r="K22" s="387"/>
    </row>
    <row r="23" spans="1:19" ht="114" customHeight="1">
      <c r="A23" s="263">
        <f>A22+0.01</f>
        <v>0.01</v>
      </c>
      <c r="B23" s="348" t="s">
        <v>82</v>
      </c>
      <c r="C23" s="278" t="s">
        <v>72</v>
      </c>
      <c r="D23" s="278">
        <v>1800</v>
      </c>
      <c r="E23" s="278">
        <v>100</v>
      </c>
      <c r="F23" s="279">
        <f>D23*E23</f>
        <v>180000</v>
      </c>
      <c r="G23" s="315">
        <f>MS!C142</f>
        <v>1768.4229419999997</v>
      </c>
      <c r="H23" s="305">
        <f>Analysis!F195</f>
        <v>75</v>
      </c>
      <c r="I23" s="351">
        <f t="shared" si="0"/>
        <v>11.25</v>
      </c>
      <c r="J23" s="363">
        <f t="shared" si="1"/>
        <v>86.25</v>
      </c>
      <c r="K23" s="387">
        <f t="shared" si="2"/>
        <v>152526.47874749996</v>
      </c>
    </row>
    <row r="24" spans="1:19" ht="42.75">
      <c r="A24" s="263">
        <v>4.0199999999999996</v>
      </c>
      <c r="B24" s="277" t="s">
        <v>83</v>
      </c>
      <c r="C24" s="278" t="s">
        <v>72</v>
      </c>
      <c r="D24" s="278">
        <v>6500</v>
      </c>
      <c r="E24" s="278">
        <v>15</v>
      </c>
      <c r="F24" s="279">
        <f>D24*E24</f>
        <v>97500</v>
      </c>
      <c r="G24" s="315">
        <f>MS!C143</f>
        <v>6481.0905120000007</v>
      </c>
      <c r="H24" s="305">
        <f>Analysis!F219</f>
        <v>15</v>
      </c>
      <c r="I24" s="351">
        <f t="shared" si="0"/>
        <v>2.25</v>
      </c>
      <c r="J24" s="363">
        <f t="shared" si="1"/>
        <v>17.25</v>
      </c>
      <c r="K24" s="387">
        <f t="shared" si="2"/>
        <v>111798.81133200001</v>
      </c>
    </row>
    <row r="25" spans="1:19">
      <c r="A25" s="263"/>
      <c r="B25" s="277"/>
      <c r="C25" s="278"/>
      <c r="D25" s="278"/>
      <c r="E25" s="278"/>
      <c r="F25" s="294"/>
      <c r="G25" s="312"/>
      <c r="H25" s="305"/>
      <c r="I25" s="351"/>
      <c r="J25" s="363"/>
      <c r="K25" s="387"/>
    </row>
    <row r="26" spans="1:19" s="273" customFormat="1" ht="15">
      <c r="A26" s="262">
        <f>A21+1</f>
        <v>5</v>
      </c>
      <c r="B26" s="274" t="s">
        <v>84</v>
      </c>
      <c r="C26" s="326"/>
      <c r="D26" s="275"/>
      <c r="E26" s="275"/>
      <c r="F26" s="276"/>
      <c r="G26" s="316"/>
      <c r="H26" s="316"/>
      <c r="I26" s="316"/>
      <c r="J26" s="316"/>
      <c r="K26" s="389"/>
    </row>
    <row r="27" spans="1:19" s="273" customFormat="1" ht="114">
      <c r="A27" s="266">
        <f>A26+0.01</f>
        <v>5.01</v>
      </c>
      <c r="B27" s="348" t="s">
        <v>85</v>
      </c>
      <c r="C27" s="278" t="s">
        <v>72</v>
      </c>
      <c r="D27" s="266">
        <v>18000</v>
      </c>
      <c r="E27" s="295">
        <v>35</v>
      </c>
      <c r="F27" s="279">
        <f>D27*E27</f>
        <v>630000</v>
      </c>
      <c r="G27" s="335">
        <f>MS!C144</f>
        <v>18987.857459999996</v>
      </c>
      <c r="H27" s="310">
        <f>Analysis!F795</f>
        <v>19</v>
      </c>
      <c r="I27" s="351">
        <f t="shared" si="0"/>
        <v>2.85</v>
      </c>
      <c r="J27" s="363">
        <f t="shared" si="1"/>
        <v>21.85</v>
      </c>
      <c r="K27" s="387">
        <f t="shared" si="2"/>
        <v>414884.68550099991</v>
      </c>
    </row>
    <row r="28" spans="1:19">
      <c r="A28" s="263">
        <v>5.0199999999999996</v>
      </c>
      <c r="B28" s="277" t="s">
        <v>86</v>
      </c>
      <c r="C28" s="278" t="s">
        <v>72</v>
      </c>
      <c r="D28" s="278">
        <v>4000</v>
      </c>
      <c r="E28" s="278">
        <v>25</v>
      </c>
      <c r="F28" s="279">
        <v>100000</v>
      </c>
      <c r="G28" s="315">
        <f>MS!C145*1.05</f>
        <v>6003.9603351000005</v>
      </c>
      <c r="H28" s="305">
        <f>Analysis!F78</f>
        <v>18</v>
      </c>
      <c r="I28" s="351">
        <f t="shared" si="0"/>
        <v>2.6999999999999997</v>
      </c>
      <c r="J28" s="363">
        <f t="shared" si="1"/>
        <v>20.7</v>
      </c>
      <c r="K28" s="387">
        <f t="shared" si="2"/>
        <v>124281.97893657001</v>
      </c>
    </row>
    <row r="29" spans="1:19" s="288" customFormat="1" ht="15">
      <c r="A29" s="262">
        <f>A26+1</f>
        <v>6</v>
      </c>
      <c r="B29" s="285" t="s">
        <v>87</v>
      </c>
      <c r="C29" s="327"/>
      <c r="D29" s="286"/>
      <c r="E29" s="286"/>
      <c r="F29" s="287"/>
      <c r="G29" s="317"/>
      <c r="H29" s="317"/>
      <c r="I29" s="317"/>
      <c r="J29" s="317"/>
      <c r="K29" s="390"/>
    </row>
    <row r="30" spans="1:19" s="284" customFormat="1" ht="15">
      <c r="A30" s="267"/>
      <c r="B30" s="296"/>
      <c r="C30" s="329"/>
      <c r="D30" s="282"/>
      <c r="E30" s="282"/>
      <c r="F30" s="283"/>
      <c r="G30" s="314"/>
      <c r="H30" s="306"/>
      <c r="I30" s="351"/>
      <c r="J30" s="363"/>
      <c r="K30" s="387"/>
      <c r="S30" s="284" t="s">
        <v>39</v>
      </c>
    </row>
    <row r="31" spans="1:19" s="284" customFormat="1" ht="57">
      <c r="A31" s="263">
        <f>A29+0.01</f>
        <v>6.01</v>
      </c>
      <c r="B31" s="348" t="s">
        <v>88</v>
      </c>
      <c r="C31" s="325" t="s">
        <v>89</v>
      </c>
      <c r="D31" s="282">
        <v>15</v>
      </c>
      <c r="E31" s="282" t="s">
        <v>90</v>
      </c>
      <c r="F31" s="279">
        <v>900000</v>
      </c>
      <c r="G31" s="314"/>
      <c r="H31" s="306"/>
      <c r="I31" s="351"/>
      <c r="J31" s="363"/>
      <c r="K31" s="387">
        <f>F31</f>
        <v>900000</v>
      </c>
    </row>
    <row r="32" spans="1:19" s="284" customFormat="1">
      <c r="A32" s="267"/>
      <c r="B32" s="297"/>
      <c r="C32" s="330"/>
      <c r="D32" s="282"/>
      <c r="E32" s="282"/>
      <c r="F32" s="283"/>
      <c r="G32" s="314"/>
      <c r="H32" s="306"/>
      <c r="I32" s="351"/>
      <c r="J32" s="363"/>
      <c r="K32" s="387"/>
    </row>
    <row r="33" spans="1:11" s="288" customFormat="1" ht="15">
      <c r="A33" s="262">
        <f>A29+1</f>
        <v>7</v>
      </c>
      <c r="B33" s="285" t="s">
        <v>91</v>
      </c>
      <c r="C33" s="327"/>
      <c r="D33" s="286"/>
      <c r="E33" s="286"/>
      <c r="F33" s="287"/>
      <c r="G33" s="317"/>
      <c r="H33" s="317"/>
      <c r="I33" s="317"/>
      <c r="J33" s="317"/>
      <c r="K33" s="390"/>
    </row>
    <row r="34" spans="1:11" s="284" customFormat="1" ht="29.25">
      <c r="A34" s="263">
        <f>A33+0.01</f>
        <v>7.01</v>
      </c>
      <c r="B34" s="348" t="s">
        <v>92</v>
      </c>
      <c r="C34" s="325" t="s">
        <v>72</v>
      </c>
      <c r="D34" s="282">
        <v>900</v>
      </c>
      <c r="E34" s="282">
        <v>60</v>
      </c>
      <c r="F34" s="279">
        <f>D34*E34</f>
        <v>54000</v>
      </c>
      <c r="G34" s="320">
        <f>MS!C146</f>
        <v>779.98635000000002</v>
      </c>
      <c r="H34" s="306">
        <f>Analysis!F1207</f>
        <v>81</v>
      </c>
      <c r="I34" s="351">
        <f t="shared" si="0"/>
        <v>12.15</v>
      </c>
      <c r="J34" s="363">
        <f t="shared" si="1"/>
        <v>93.15</v>
      </c>
      <c r="K34" s="387">
        <f t="shared" si="2"/>
        <v>72655.728502500002</v>
      </c>
    </row>
    <row r="35" spans="1:11" s="284" customFormat="1">
      <c r="A35" s="263"/>
      <c r="B35" s="281"/>
      <c r="C35" s="325"/>
      <c r="D35" s="282"/>
      <c r="E35" s="282"/>
      <c r="F35" s="279"/>
      <c r="G35" s="314"/>
      <c r="H35" s="306"/>
      <c r="I35" s="351">
        <f t="shared" si="0"/>
        <v>0</v>
      </c>
      <c r="J35" s="363">
        <f t="shared" si="1"/>
        <v>0</v>
      </c>
      <c r="K35" s="387">
        <f t="shared" si="2"/>
        <v>0</v>
      </c>
    </row>
    <row r="36" spans="1:11" s="288" customFormat="1" ht="15">
      <c r="A36" s="262">
        <v>8</v>
      </c>
      <c r="B36" s="285" t="s">
        <v>93</v>
      </c>
      <c r="C36" s="327"/>
      <c r="D36" s="286"/>
      <c r="E36" s="286"/>
      <c r="F36" s="287"/>
      <c r="G36" s="317"/>
      <c r="H36" s="317"/>
      <c r="I36" s="317"/>
      <c r="J36" s="317"/>
      <c r="K36" s="390">
        <f t="shared" si="2"/>
        <v>0</v>
      </c>
    </row>
    <row r="37" spans="1:11" s="284" customFormat="1" ht="141">
      <c r="A37" s="267">
        <v>8.1</v>
      </c>
      <c r="B37" s="348" t="s">
        <v>94</v>
      </c>
      <c r="C37" s="325" t="s">
        <v>89</v>
      </c>
      <c r="D37" s="282">
        <v>50</v>
      </c>
      <c r="E37" s="282">
        <v>12500</v>
      </c>
      <c r="F37" s="283">
        <v>625000</v>
      </c>
      <c r="G37" s="320">
        <f>MS!C147</f>
        <v>44</v>
      </c>
      <c r="H37" s="354">
        <v>10500</v>
      </c>
      <c r="I37" s="351">
        <f t="shared" si="0"/>
        <v>1575</v>
      </c>
      <c r="J37" s="363">
        <f t="shared" si="1"/>
        <v>12075</v>
      </c>
      <c r="K37" s="387">
        <f t="shared" si="2"/>
        <v>531300</v>
      </c>
    </row>
    <row r="38" spans="1:11" s="284" customFormat="1">
      <c r="A38" s="267"/>
      <c r="B38" s="281"/>
      <c r="C38" s="325"/>
      <c r="D38" s="282"/>
      <c r="E38" s="282"/>
      <c r="F38" s="283"/>
      <c r="G38" s="314"/>
      <c r="H38" s="306"/>
      <c r="I38" s="351"/>
      <c r="J38" s="363"/>
      <c r="K38" s="387"/>
    </row>
    <row r="39" spans="1:11" s="284" customFormat="1" ht="28.5">
      <c r="A39" s="263">
        <v>8.1999999999999993</v>
      </c>
      <c r="B39" s="298" t="s">
        <v>95</v>
      </c>
      <c r="C39" s="325" t="s">
        <v>72</v>
      </c>
      <c r="D39" s="282">
        <v>375</v>
      </c>
      <c r="E39" s="282">
        <v>700</v>
      </c>
      <c r="F39" s="279">
        <f>D39*E39</f>
        <v>262500</v>
      </c>
      <c r="G39" s="320">
        <f>MS!C148</f>
        <v>397.61785439999994</v>
      </c>
      <c r="H39" s="306"/>
      <c r="I39" s="351">
        <f t="shared" si="0"/>
        <v>0</v>
      </c>
      <c r="J39" s="363">
        <v>700</v>
      </c>
      <c r="K39" s="387">
        <f t="shared" si="2"/>
        <v>278332.49807999993</v>
      </c>
    </row>
    <row r="40" spans="1:11" s="284" customFormat="1">
      <c r="A40" s="267"/>
      <c r="B40" s="281"/>
      <c r="C40" s="325"/>
      <c r="D40" s="282"/>
      <c r="E40" s="282"/>
      <c r="F40" s="299"/>
      <c r="G40" s="314"/>
      <c r="H40" s="306"/>
      <c r="I40" s="351">
        <f t="shared" si="0"/>
        <v>0</v>
      </c>
      <c r="J40" s="363">
        <f t="shared" si="1"/>
        <v>0</v>
      </c>
      <c r="K40" s="387">
        <f t="shared" si="2"/>
        <v>0</v>
      </c>
    </row>
    <row r="41" spans="1:11" s="270" customFormat="1" ht="42.75">
      <c r="A41" s="263">
        <v>8.3000000000000007</v>
      </c>
      <c r="B41" s="298" t="s">
        <v>96</v>
      </c>
      <c r="C41" s="325" t="s">
        <v>89</v>
      </c>
      <c r="D41" s="271">
        <v>3</v>
      </c>
      <c r="E41" s="271" t="s">
        <v>90</v>
      </c>
      <c r="F41" s="279">
        <v>225000</v>
      </c>
      <c r="G41" s="321">
        <f>MS!C149</f>
        <v>3</v>
      </c>
      <c r="H41" s="305"/>
      <c r="I41" s="351">
        <f t="shared" si="0"/>
        <v>0</v>
      </c>
      <c r="J41" s="363">
        <v>100000</v>
      </c>
      <c r="K41" s="387">
        <f t="shared" si="2"/>
        <v>300000</v>
      </c>
    </row>
    <row r="42" spans="1:11" s="270" customFormat="1">
      <c r="A42" s="263"/>
      <c r="B42" s="298"/>
      <c r="C42" s="331"/>
      <c r="D42" s="271"/>
      <c r="E42" s="271"/>
      <c r="F42" s="279"/>
      <c r="G42" s="322"/>
      <c r="H42" s="305"/>
      <c r="I42" s="351">
        <f t="shared" si="0"/>
        <v>0</v>
      </c>
      <c r="J42" s="363">
        <f t="shared" si="1"/>
        <v>0</v>
      </c>
      <c r="K42" s="387">
        <f t="shared" si="2"/>
        <v>0</v>
      </c>
    </row>
    <row r="43" spans="1:11" s="270" customFormat="1" ht="55.5">
      <c r="A43" s="263">
        <v>8.4</v>
      </c>
      <c r="B43" s="348" t="s">
        <v>97</v>
      </c>
      <c r="C43" s="325" t="s">
        <v>72</v>
      </c>
      <c r="D43" s="271">
        <v>450</v>
      </c>
      <c r="E43" s="271">
        <v>430</v>
      </c>
      <c r="F43" s="279">
        <f>D43*E43</f>
        <v>193500</v>
      </c>
      <c r="G43" s="322">
        <f>D43</f>
        <v>450</v>
      </c>
      <c r="H43" s="305">
        <f>Analysis!F960</f>
        <v>181</v>
      </c>
      <c r="I43" s="351">
        <f t="shared" si="0"/>
        <v>27.15</v>
      </c>
      <c r="J43" s="363">
        <f t="shared" si="1"/>
        <v>208.15</v>
      </c>
      <c r="K43" s="387">
        <f t="shared" si="2"/>
        <v>93667.5</v>
      </c>
    </row>
    <row r="44" spans="1:11" s="270" customFormat="1">
      <c r="A44" s="263"/>
      <c r="B44" s="300"/>
      <c r="C44" s="331"/>
      <c r="D44" s="271"/>
      <c r="E44" s="271"/>
      <c r="F44" s="290"/>
      <c r="G44" s="322"/>
      <c r="H44" s="305"/>
      <c r="I44" s="351">
        <f t="shared" si="0"/>
        <v>0</v>
      </c>
      <c r="J44" s="363">
        <f t="shared" si="1"/>
        <v>0</v>
      </c>
      <c r="K44" s="387">
        <f t="shared" si="2"/>
        <v>0</v>
      </c>
    </row>
    <row r="45" spans="1:11" s="270" customFormat="1" ht="15">
      <c r="A45" s="268">
        <v>9</v>
      </c>
      <c r="B45" s="301" t="s">
        <v>98</v>
      </c>
      <c r="C45" s="332"/>
      <c r="D45" s="269"/>
      <c r="E45" s="269"/>
      <c r="F45" s="276"/>
      <c r="G45" s="323"/>
      <c r="H45" s="307"/>
      <c r="I45" s="307"/>
      <c r="J45" s="317"/>
      <c r="K45" s="389"/>
    </row>
    <row r="46" spans="1:11" s="270" customFormat="1" ht="63.75">
      <c r="A46" s="267">
        <v>9.1</v>
      </c>
      <c r="B46" s="349" t="s">
        <v>99</v>
      </c>
      <c r="C46" s="331" t="s">
        <v>100</v>
      </c>
      <c r="D46" s="271">
        <v>150</v>
      </c>
      <c r="E46" s="271">
        <v>1100</v>
      </c>
      <c r="F46" s="279">
        <f>D46*E46</f>
        <v>165000</v>
      </c>
      <c r="G46" s="321">
        <f>MS!C150</f>
        <v>191.74879999999999</v>
      </c>
      <c r="H46" s="305">
        <f>Analysis!F27</f>
        <v>1257</v>
      </c>
      <c r="I46" s="351">
        <f t="shared" si="0"/>
        <v>188.54999999999998</v>
      </c>
      <c r="J46" s="363">
        <f t="shared" si="1"/>
        <v>1445.55</v>
      </c>
      <c r="K46" s="387">
        <f t="shared" si="2"/>
        <v>277182.47783999995</v>
      </c>
    </row>
    <row r="47" spans="1:11" s="270" customFormat="1">
      <c r="A47" s="267"/>
      <c r="B47" s="298"/>
      <c r="C47" s="331"/>
      <c r="D47" s="271"/>
      <c r="E47" s="271"/>
      <c r="F47" s="279"/>
      <c r="G47" s="322"/>
      <c r="H47" s="305"/>
      <c r="I47" s="351">
        <f t="shared" si="0"/>
        <v>0</v>
      </c>
      <c r="J47" s="363">
        <f t="shared" si="1"/>
        <v>0</v>
      </c>
      <c r="K47" s="387">
        <f t="shared" si="2"/>
        <v>0</v>
      </c>
    </row>
    <row r="48" spans="1:11" s="270" customFormat="1" ht="38.25">
      <c r="A48" s="267">
        <v>9.1999999999999993</v>
      </c>
      <c r="B48" s="349" t="s">
        <v>101</v>
      </c>
      <c r="C48" s="331" t="s">
        <v>100</v>
      </c>
      <c r="D48" s="271">
        <v>150</v>
      </c>
      <c r="E48" s="271">
        <v>170</v>
      </c>
      <c r="F48" s="279">
        <f>D48*E48</f>
        <v>25500</v>
      </c>
      <c r="G48" s="321">
        <f>MS!C151</f>
        <v>116.11199999999999</v>
      </c>
      <c r="H48" s="305">
        <f>Analysis!F735</f>
        <v>508</v>
      </c>
      <c r="I48" s="351">
        <f t="shared" si="0"/>
        <v>76.2</v>
      </c>
      <c r="J48" s="363">
        <f t="shared" si="1"/>
        <v>584.20000000000005</v>
      </c>
      <c r="K48" s="387">
        <f t="shared" si="2"/>
        <v>67832.630400000009</v>
      </c>
    </row>
    <row r="49" spans="1:11" s="270" customFormat="1">
      <c r="A49" s="263"/>
      <c r="B49" s="298"/>
      <c r="C49" s="331"/>
      <c r="D49" s="271"/>
      <c r="E49" s="271"/>
      <c r="F49" s="279"/>
      <c r="G49" s="322"/>
      <c r="H49" s="305"/>
      <c r="I49" s="271"/>
      <c r="J49" s="350">
        <f t="shared" si="1"/>
        <v>0</v>
      </c>
      <c r="K49" s="387">
        <f t="shared" si="2"/>
        <v>0</v>
      </c>
    </row>
    <row r="50" spans="1:11" s="302" customFormat="1" ht="15">
      <c r="A50" s="364"/>
      <c r="B50" s="365" t="s">
        <v>102</v>
      </c>
      <c r="C50" s="366"/>
      <c r="D50" s="367"/>
      <c r="E50" s="367"/>
      <c r="F50" s="368"/>
      <c r="G50" s="369"/>
      <c r="H50" s="370"/>
      <c r="I50" s="367"/>
      <c r="J50" s="367"/>
      <c r="K50" s="391"/>
    </row>
    <row r="51" spans="1:11" s="302" customFormat="1" ht="22.5" customHeight="1">
      <c r="A51" s="371"/>
      <c r="B51" s="372" t="s">
        <v>103</v>
      </c>
      <c r="C51" s="373"/>
      <c r="D51" s="373"/>
      <c r="E51" s="373"/>
      <c r="F51" s="374">
        <f>SUM(F5:F50)</f>
        <v>5800000</v>
      </c>
      <c r="G51" s="375"/>
      <c r="H51" s="376"/>
      <c r="I51" s="373"/>
      <c r="J51" s="373"/>
      <c r="K51" s="374">
        <f>SUM(K5:K50)</f>
        <v>5182243.8399063898</v>
      </c>
    </row>
    <row r="53" spans="1:11">
      <c r="B53" s="377" t="s">
        <v>104</v>
      </c>
    </row>
  </sheetData>
  <sheetProtection algorithmName="SHA-512" hashValue="ATIczXSNO9nv1WsxLwWg9FDuyHrPJxcEyPLsmsChdmJ8N3pIVMsrZpFT8OhoKGQpFRN0N6dPEWH/FFxU1eezpQ==" saltValue="8uelZ6hqfZLAqzsoXIS2dw==" spinCount="100000" sheet="1" objects="1" scenarios="1"/>
  <mergeCells count="6">
    <mergeCell ref="A1:K1"/>
    <mergeCell ref="A2:A3"/>
    <mergeCell ref="B2:B3"/>
    <mergeCell ref="C2:C3"/>
    <mergeCell ref="D2:F2"/>
    <mergeCell ref="G2:K2"/>
  </mergeCells>
  <phoneticPr fontId="0" type="noConversion"/>
  <printOptions gridLines="1"/>
  <pageMargins left="1.3385826771653544" right="0.70866141732283472" top="0.62992125984251968" bottom="0.23622047244094491" header="0.59055118110236227" footer="0.47244094488188981"/>
  <pageSetup paperSize="9" scale="58" fitToHeight="7"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51"/>
  <sheetViews>
    <sheetView view="pageBreakPreview" zoomScaleNormal="100" zoomScaleSheetLayoutView="100" workbookViewId="0">
      <pane ySplit="4" topLeftCell="A109" activePane="bottomLeft" state="frozen"/>
      <selection pane="bottomLeft" activeCell="N112" sqref="N112"/>
    </sheetView>
  </sheetViews>
  <sheetFormatPr defaultRowHeight="12.75"/>
  <cols>
    <col min="2" max="2" width="21.140625" customWidth="1"/>
    <col min="3" max="3" width="15.42578125" customWidth="1"/>
    <col min="11" max="11" width="10.28515625" bestFit="1" customWidth="1"/>
    <col min="12" max="12" width="25.140625" customWidth="1"/>
  </cols>
  <sheetData>
    <row r="1" spans="1:13">
      <c r="A1" s="404" t="s">
        <v>105</v>
      </c>
      <c r="B1" s="404"/>
      <c r="C1" s="404"/>
      <c r="D1" s="404"/>
      <c r="E1" s="404"/>
      <c r="F1" s="404"/>
      <c r="G1" s="404"/>
      <c r="H1" s="404"/>
      <c r="I1" s="404"/>
      <c r="J1" s="404"/>
      <c r="K1" s="404"/>
      <c r="L1" s="404"/>
    </row>
    <row r="2" spans="1:13" ht="40.5" customHeight="1">
      <c r="A2" s="1"/>
      <c r="F2" s="1"/>
      <c r="G2" s="2"/>
      <c r="J2" s="2"/>
      <c r="K2" s="333">
        <v>10.763999999999999</v>
      </c>
      <c r="L2" s="3"/>
    </row>
    <row r="3" spans="1:13" s="5" customFormat="1" ht="25.5">
      <c r="A3" s="17" t="s">
        <v>106</v>
      </c>
      <c r="B3" s="17" t="s">
        <v>107</v>
      </c>
      <c r="C3" s="17" t="s">
        <v>108</v>
      </c>
      <c r="D3" s="17" t="s">
        <v>59</v>
      </c>
      <c r="E3" s="17" t="s">
        <v>109</v>
      </c>
      <c r="F3" s="17" t="s">
        <v>110</v>
      </c>
      <c r="G3" s="18" t="s">
        <v>111</v>
      </c>
      <c r="H3" s="17" t="s">
        <v>112</v>
      </c>
      <c r="I3" s="17" t="s">
        <v>113</v>
      </c>
      <c r="J3" s="18" t="s">
        <v>65</v>
      </c>
      <c r="K3" s="18" t="s">
        <v>114</v>
      </c>
      <c r="L3" s="17" t="s">
        <v>115</v>
      </c>
      <c r="M3" s="4"/>
    </row>
    <row r="4" spans="1:13" s="8" customFormat="1">
      <c r="A4" s="19" t="s">
        <v>116</v>
      </c>
      <c r="B4" s="20" t="s">
        <v>117</v>
      </c>
      <c r="C4" s="19"/>
      <c r="D4" s="19"/>
      <c r="E4" s="19"/>
      <c r="F4" s="19"/>
      <c r="G4" s="21"/>
      <c r="H4" s="19"/>
      <c r="I4" s="19"/>
      <c r="J4" s="21"/>
      <c r="K4" s="21"/>
      <c r="L4" s="19"/>
      <c r="M4" s="7"/>
    </row>
    <row r="5" spans="1:13" s="6" customFormat="1">
      <c r="A5" s="22"/>
      <c r="B5" s="12" t="s">
        <v>118</v>
      </c>
      <c r="C5" s="12" t="s">
        <v>119</v>
      </c>
      <c r="D5" s="12" t="s">
        <v>120</v>
      </c>
      <c r="E5" s="22">
        <v>1</v>
      </c>
      <c r="F5" s="22">
        <v>1</v>
      </c>
      <c r="G5" s="23">
        <f>131.0271</f>
        <v>131.02709999999999</v>
      </c>
      <c r="H5" s="24"/>
      <c r="I5" s="24"/>
      <c r="J5" s="23">
        <f t="shared" ref="J5:J14" si="0">PRODUCT(E5:I5)</f>
        <v>131.02709999999999</v>
      </c>
      <c r="K5" s="25">
        <f t="shared" ref="K5:K14" si="1">J5*$K$2</f>
        <v>1410.3757043999999</v>
      </c>
      <c r="L5" s="26"/>
    </row>
    <row r="6" spans="1:13" s="6" customFormat="1">
      <c r="A6" s="22"/>
      <c r="B6" s="12" t="s">
        <v>121</v>
      </c>
      <c r="C6" s="12" t="s">
        <v>119</v>
      </c>
      <c r="D6" s="12" t="s">
        <v>120</v>
      </c>
      <c r="E6" s="22">
        <v>1</v>
      </c>
      <c r="F6" s="22">
        <v>1</v>
      </c>
      <c r="G6" s="23"/>
      <c r="H6" s="23">
        <v>90.3</v>
      </c>
      <c r="I6" s="24">
        <v>0.1</v>
      </c>
      <c r="J6" s="23">
        <f t="shared" si="0"/>
        <v>9.0299999999999994</v>
      </c>
      <c r="K6" s="25">
        <f t="shared" si="1"/>
        <v>97.198919999999987</v>
      </c>
      <c r="L6" s="26"/>
    </row>
    <row r="7" spans="1:13">
      <c r="A7" s="27"/>
      <c r="B7" s="13" t="s">
        <v>122</v>
      </c>
      <c r="C7" s="12" t="s">
        <v>119</v>
      </c>
      <c r="D7" s="12" t="s">
        <v>120</v>
      </c>
      <c r="E7" s="28">
        <v>1</v>
      </c>
      <c r="F7" s="28">
        <v>1</v>
      </c>
      <c r="G7" s="23">
        <v>103.8</v>
      </c>
      <c r="H7" s="27"/>
      <c r="I7" s="27"/>
      <c r="J7" s="23">
        <f t="shared" si="0"/>
        <v>103.8</v>
      </c>
      <c r="K7" s="25">
        <f t="shared" si="1"/>
        <v>1117.3031999999998</v>
      </c>
      <c r="L7" s="27"/>
    </row>
    <row r="8" spans="1:13">
      <c r="A8" s="27"/>
      <c r="B8" s="13" t="s">
        <v>123</v>
      </c>
      <c r="C8" s="12" t="s">
        <v>119</v>
      </c>
      <c r="D8" s="12" t="s">
        <v>120</v>
      </c>
      <c r="E8" s="28">
        <v>1</v>
      </c>
      <c r="F8" s="28">
        <v>1</v>
      </c>
      <c r="G8" s="23"/>
      <c r="H8" s="27">
        <v>98.18</v>
      </c>
      <c r="I8" s="27">
        <v>0.1</v>
      </c>
      <c r="J8" s="23">
        <f t="shared" si="0"/>
        <v>9.8180000000000014</v>
      </c>
      <c r="K8" s="25">
        <f t="shared" si="1"/>
        <v>105.680952</v>
      </c>
      <c r="L8" s="27"/>
    </row>
    <row r="9" spans="1:13">
      <c r="A9" s="27"/>
      <c r="B9" s="13" t="s">
        <v>124</v>
      </c>
      <c r="C9" s="12" t="s">
        <v>119</v>
      </c>
      <c r="D9" s="12" t="s">
        <v>120</v>
      </c>
      <c r="E9" s="28">
        <v>2</v>
      </c>
      <c r="F9" s="28">
        <v>1</v>
      </c>
      <c r="G9" s="23">
        <f>103.5732</f>
        <v>103.5732</v>
      </c>
      <c r="H9" s="27"/>
      <c r="I9" s="27"/>
      <c r="J9" s="23">
        <f t="shared" si="0"/>
        <v>207.1464</v>
      </c>
      <c r="K9" s="25">
        <f t="shared" si="1"/>
        <v>2229.7238496</v>
      </c>
      <c r="L9" s="27"/>
    </row>
    <row r="10" spans="1:13">
      <c r="A10" s="27"/>
      <c r="B10" s="13" t="s">
        <v>125</v>
      </c>
      <c r="C10" s="12" t="s">
        <v>119</v>
      </c>
      <c r="D10" s="12" t="s">
        <v>120</v>
      </c>
      <c r="E10" s="28">
        <v>2</v>
      </c>
      <c r="F10" s="28">
        <v>1</v>
      </c>
      <c r="G10" s="23"/>
      <c r="H10" s="27">
        <v>97.72</v>
      </c>
      <c r="I10" s="27">
        <v>0.1</v>
      </c>
      <c r="J10" s="23">
        <f t="shared" si="0"/>
        <v>19.544</v>
      </c>
      <c r="K10" s="25">
        <f t="shared" si="1"/>
        <v>210.37161599999999</v>
      </c>
      <c r="L10" s="27"/>
    </row>
    <row r="11" spans="1:13">
      <c r="A11" s="27"/>
      <c r="B11" s="13" t="s">
        <v>126</v>
      </c>
      <c r="C11" s="12" t="s">
        <v>119</v>
      </c>
      <c r="D11" s="12" t="s">
        <v>120</v>
      </c>
      <c r="E11" s="29">
        <v>3</v>
      </c>
      <c r="F11" s="29">
        <v>1</v>
      </c>
      <c r="G11" s="27">
        <v>4.2378</v>
      </c>
      <c r="H11" s="27"/>
      <c r="I11" s="27"/>
      <c r="J11" s="23">
        <f t="shared" si="0"/>
        <v>12.7134</v>
      </c>
      <c r="K11" s="25">
        <f t="shared" si="1"/>
        <v>136.84703759999999</v>
      </c>
      <c r="L11" s="27"/>
    </row>
    <row r="12" spans="1:13">
      <c r="A12" s="27"/>
      <c r="B12" s="13" t="s">
        <v>127</v>
      </c>
      <c r="C12" s="12" t="s">
        <v>119</v>
      </c>
      <c r="D12" s="12" t="s">
        <v>120</v>
      </c>
      <c r="E12" s="29">
        <v>3</v>
      </c>
      <c r="F12" s="29">
        <v>1</v>
      </c>
      <c r="G12" s="27"/>
      <c r="H12" s="27">
        <v>8.4</v>
      </c>
      <c r="I12" s="27">
        <v>0.1</v>
      </c>
      <c r="J12" s="23">
        <f t="shared" si="0"/>
        <v>2.5200000000000005</v>
      </c>
      <c r="K12" s="25">
        <f t="shared" si="1"/>
        <v>27.125280000000004</v>
      </c>
      <c r="L12" s="27"/>
    </row>
    <row r="13" spans="1:13">
      <c r="A13" s="27"/>
      <c r="B13" s="12" t="s">
        <v>128</v>
      </c>
      <c r="C13" s="12" t="s">
        <v>129</v>
      </c>
      <c r="D13" s="12" t="s">
        <v>120</v>
      </c>
      <c r="E13" s="29">
        <v>1</v>
      </c>
      <c r="F13" s="29">
        <v>1</v>
      </c>
      <c r="G13" s="27">
        <v>8.8806999999999992</v>
      </c>
      <c r="H13" s="27"/>
      <c r="I13" s="27"/>
      <c r="J13" s="23">
        <f t="shared" si="0"/>
        <v>8.8806999999999992</v>
      </c>
      <c r="K13" s="25">
        <f t="shared" si="1"/>
        <v>95.591854799999979</v>
      </c>
      <c r="L13" s="27"/>
    </row>
    <row r="14" spans="1:13">
      <c r="A14" s="27"/>
      <c r="B14" s="12" t="s">
        <v>130</v>
      </c>
      <c r="C14" s="12" t="s">
        <v>129</v>
      </c>
      <c r="D14" s="12" t="s">
        <v>120</v>
      </c>
      <c r="E14" s="29">
        <v>3</v>
      </c>
      <c r="F14" s="29">
        <v>1</v>
      </c>
      <c r="G14" s="27">
        <f>3.2863+3.904+3.9342+4.5647+1.4058</f>
        <v>17.095000000000002</v>
      </c>
      <c r="H14" s="27"/>
      <c r="I14" s="27"/>
      <c r="J14" s="23">
        <f t="shared" si="0"/>
        <v>51.285000000000011</v>
      </c>
      <c r="K14" s="25">
        <f t="shared" si="1"/>
        <v>552.03174000000013</v>
      </c>
      <c r="L14" s="27"/>
    </row>
    <row r="15" spans="1:13">
      <c r="A15" s="27"/>
      <c r="B15" s="12" t="s">
        <v>131</v>
      </c>
      <c r="C15" s="12"/>
      <c r="D15" s="12"/>
      <c r="E15" s="29"/>
      <c r="F15" s="29"/>
      <c r="G15" s="27"/>
      <c r="H15" s="27"/>
      <c r="I15" s="27"/>
      <c r="J15" s="23"/>
      <c r="K15" s="25"/>
      <c r="L15" s="27"/>
    </row>
    <row r="16" spans="1:13">
      <c r="A16" s="27"/>
      <c r="B16" s="12" t="s">
        <v>132</v>
      </c>
      <c r="C16" s="12" t="s">
        <v>133</v>
      </c>
      <c r="D16" s="12" t="s">
        <v>120</v>
      </c>
      <c r="E16" s="29">
        <v>1</v>
      </c>
      <c r="F16" s="29">
        <v>17</v>
      </c>
      <c r="G16" s="27">
        <v>0.9</v>
      </c>
      <c r="H16" s="27">
        <v>0.25</v>
      </c>
      <c r="I16" s="27"/>
      <c r="J16" s="23">
        <f t="shared" ref="J16:J27" si="2">PRODUCT(E16:I16)</f>
        <v>3.8250000000000002</v>
      </c>
      <c r="K16" s="25">
        <f t="shared" ref="K16:K27" si="3">J16*$K$2</f>
        <v>41.1723</v>
      </c>
      <c r="L16" s="27"/>
    </row>
    <row r="17" spans="1:13">
      <c r="A17" s="27"/>
      <c r="B17" s="12" t="s">
        <v>134</v>
      </c>
      <c r="C17" s="12" t="s">
        <v>133</v>
      </c>
      <c r="D17" s="12" t="s">
        <v>120</v>
      </c>
      <c r="E17" s="29">
        <v>1</v>
      </c>
      <c r="F17" s="28">
        <f>+F16+1</f>
        <v>18</v>
      </c>
      <c r="G17" s="27">
        <v>0.9</v>
      </c>
      <c r="H17" s="27"/>
      <c r="I17" s="27">
        <v>0.17499999999999999</v>
      </c>
      <c r="J17" s="23">
        <f t="shared" si="2"/>
        <v>2.8349999999999995</v>
      </c>
      <c r="K17" s="25">
        <f t="shared" si="3"/>
        <v>30.515939999999993</v>
      </c>
      <c r="L17" s="27"/>
    </row>
    <row r="18" spans="1:13">
      <c r="A18" s="27"/>
      <c r="B18" s="12" t="s">
        <v>135</v>
      </c>
      <c r="C18" s="12" t="s">
        <v>133</v>
      </c>
      <c r="D18" s="12" t="s">
        <v>120</v>
      </c>
      <c r="E18" s="29">
        <v>1</v>
      </c>
      <c r="F18" s="28">
        <v>1</v>
      </c>
      <c r="G18" s="27">
        <v>0.9</v>
      </c>
      <c r="H18" s="27">
        <v>0.4</v>
      </c>
      <c r="I18" s="27"/>
      <c r="J18" s="23">
        <f t="shared" si="2"/>
        <v>0.36000000000000004</v>
      </c>
      <c r="K18" s="25">
        <f t="shared" si="3"/>
        <v>3.8750400000000003</v>
      </c>
      <c r="L18" s="27"/>
    </row>
    <row r="19" spans="1:13">
      <c r="A19" s="27"/>
      <c r="B19" s="12" t="s">
        <v>136</v>
      </c>
      <c r="C19" s="27"/>
      <c r="D19" s="27"/>
      <c r="E19" s="27"/>
      <c r="F19" s="27"/>
      <c r="G19" s="27"/>
      <c r="H19" s="27"/>
      <c r="I19" s="27"/>
      <c r="J19" s="23">
        <f t="shared" si="2"/>
        <v>0</v>
      </c>
      <c r="K19" s="25">
        <f t="shared" si="3"/>
        <v>0</v>
      </c>
      <c r="L19" s="27"/>
    </row>
    <row r="20" spans="1:13">
      <c r="A20" s="27"/>
      <c r="B20" s="12" t="s">
        <v>132</v>
      </c>
      <c r="C20" s="12" t="s">
        <v>133</v>
      </c>
      <c r="D20" s="12" t="s">
        <v>120</v>
      </c>
      <c r="E20" s="29">
        <v>3</v>
      </c>
      <c r="F20" s="28">
        <v>20</v>
      </c>
      <c r="G20" s="27">
        <v>1.2</v>
      </c>
      <c r="H20" s="27">
        <v>0.25</v>
      </c>
      <c r="I20" s="27"/>
      <c r="J20" s="23">
        <f t="shared" si="2"/>
        <v>18</v>
      </c>
      <c r="K20" s="25">
        <f t="shared" si="3"/>
        <v>193.75199999999998</v>
      </c>
      <c r="L20" s="27"/>
    </row>
    <row r="21" spans="1:13">
      <c r="A21" s="27"/>
      <c r="B21" s="12" t="s">
        <v>134</v>
      </c>
      <c r="C21" s="12" t="s">
        <v>133</v>
      </c>
      <c r="D21" s="12" t="s">
        <v>120</v>
      </c>
      <c r="E21" s="29">
        <v>3</v>
      </c>
      <c r="F21" s="28">
        <f>+F20+1</f>
        <v>21</v>
      </c>
      <c r="G21" s="27">
        <v>1.2</v>
      </c>
      <c r="H21" s="27"/>
      <c r="I21" s="27">
        <v>0.17499999999999999</v>
      </c>
      <c r="J21" s="23">
        <f t="shared" si="2"/>
        <v>13.229999999999999</v>
      </c>
      <c r="K21" s="25">
        <f t="shared" si="3"/>
        <v>142.40771999999998</v>
      </c>
      <c r="L21" s="27"/>
    </row>
    <row r="22" spans="1:13">
      <c r="A22" s="27"/>
      <c r="B22" s="12" t="s">
        <v>135</v>
      </c>
      <c r="C22" s="12" t="s">
        <v>133</v>
      </c>
      <c r="D22" s="12" t="s">
        <v>120</v>
      </c>
      <c r="E22" s="29">
        <v>3</v>
      </c>
      <c r="F22" s="27"/>
      <c r="G22" s="27">
        <f>3.2629+2.93</f>
        <v>6.1928999999999998</v>
      </c>
      <c r="H22" s="27"/>
      <c r="I22" s="27"/>
      <c r="J22" s="23">
        <f t="shared" si="2"/>
        <v>18.578699999999998</v>
      </c>
      <c r="K22" s="25">
        <f t="shared" si="3"/>
        <v>199.98112679999997</v>
      </c>
      <c r="L22" s="27"/>
    </row>
    <row r="23" spans="1:13">
      <c r="A23" s="27"/>
      <c r="B23" s="12" t="s">
        <v>137</v>
      </c>
      <c r="C23" s="12" t="s">
        <v>133</v>
      </c>
      <c r="D23" s="12" t="s">
        <v>120</v>
      </c>
      <c r="E23" s="29">
        <v>1</v>
      </c>
      <c r="F23" s="27"/>
      <c r="G23" s="27">
        <v>7.46</v>
      </c>
      <c r="H23" s="27"/>
      <c r="I23" s="27"/>
      <c r="J23" s="23">
        <f t="shared" si="2"/>
        <v>7.46</v>
      </c>
      <c r="K23" s="25">
        <f t="shared" si="3"/>
        <v>80.29943999999999</v>
      </c>
      <c r="L23" s="27"/>
    </row>
    <row r="24" spans="1:13">
      <c r="A24" s="27"/>
      <c r="B24" s="12" t="s">
        <v>138</v>
      </c>
      <c r="C24" s="12" t="s">
        <v>133</v>
      </c>
      <c r="D24" s="12" t="s">
        <v>120</v>
      </c>
      <c r="E24" s="29">
        <v>3</v>
      </c>
      <c r="F24" s="27"/>
      <c r="G24" s="27">
        <v>12</v>
      </c>
      <c r="H24" s="27"/>
      <c r="I24" s="27">
        <v>0.1</v>
      </c>
      <c r="J24" s="23">
        <f t="shared" si="2"/>
        <v>3.6</v>
      </c>
      <c r="K24" s="25">
        <f t="shared" si="3"/>
        <v>38.750399999999999</v>
      </c>
      <c r="L24" s="27"/>
    </row>
    <row r="25" spans="1:13">
      <c r="A25" s="27"/>
      <c r="B25" s="12" t="s">
        <v>139</v>
      </c>
      <c r="C25" s="12" t="s">
        <v>133</v>
      </c>
      <c r="D25" s="12" t="s">
        <v>120</v>
      </c>
      <c r="E25" s="29">
        <v>3</v>
      </c>
      <c r="F25" s="27">
        <v>21</v>
      </c>
      <c r="G25" s="27">
        <v>0.1</v>
      </c>
      <c r="H25" s="27"/>
      <c r="I25" s="27">
        <v>0.17499999999999999</v>
      </c>
      <c r="J25" s="23">
        <f t="shared" si="2"/>
        <v>1.1025</v>
      </c>
      <c r="K25" s="25">
        <f t="shared" si="3"/>
        <v>11.86731</v>
      </c>
      <c r="L25" s="27"/>
    </row>
    <row r="26" spans="1:13">
      <c r="A26" s="27"/>
      <c r="B26" s="12" t="s">
        <v>140</v>
      </c>
      <c r="C26" s="12" t="s">
        <v>133</v>
      </c>
      <c r="D26" s="12" t="s">
        <v>120</v>
      </c>
      <c r="E26" s="29">
        <v>1</v>
      </c>
      <c r="F26" s="27"/>
      <c r="G26" s="27">
        <v>2.93</v>
      </c>
      <c r="H26" s="27"/>
      <c r="I26" s="27"/>
      <c r="J26" s="23">
        <f t="shared" si="2"/>
        <v>2.93</v>
      </c>
      <c r="K26" s="25">
        <f t="shared" si="3"/>
        <v>31.538519999999998</v>
      </c>
      <c r="L26" s="27"/>
    </row>
    <row r="27" spans="1:13">
      <c r="A27" s="27"/>
      <c r="B27" s="12" t="s">
        <v>141</v>
      </c>
      <c r="C27" s="12" t="s">
        <v>142</v>
      </c>
      <c r="D27" s="12" t="s">
        <v>120</v>
      </c>
      <c r="E27" s="29">
        <v>1</v>
      </c>
      <c r="F27" s="28">
        <v>1</v>
      </c>
      <c r="G27" s="334">
        <v>80.498199999999997</v>
      </c>
      <c r="H27" s="27"/>
      <c r="I27" s="27"/>
      <c r="J27" s="23">
        <f t="shared" si="2"/>
        <v>80.498199999999997</v>
      </c>
      <c r="K27" s="25">
        <f t="shared" si="3"/>
        <v>866.48262479999994</v>
      </c>
      <c r="L27" s="27"/>
    </row>
    <row r="28" spans="1:13" s="8" customFormat="1">
      <c r="A28" s="19" t="s">
        <v>143</v>
      </c>
      <c r="B28" s="20" t="s">
        <v>144</v>
      </c>
      <c r="C28" s="19"/>
      <c r="D28" s="19"/>
      <c r="E28" s="19"/>
      <c r="F28" s="19"/>
      <c r="G28" s="21"/>
      <c r="H28" s="19"/>
      <c r="I28" s="19"/>
      <c r="J28" s="21"/>
      <c r="K28" s="21"/>
      <c r="L28" s="19"/>
      <c r="M28" s="7"/>
    </row>
    <row r="29" spans="1:13">
      <c r="A29" s="27"/>
      <c r="B29" s="12" t="s">
        <v>128</v>
      </c>
      <c r="C29" s="12" t="s">
        <v>145</v>
      </c>
      <c r="D29" s="12" t="s">
        <v>120</v>
      </c>
      <c r="E29" s="29">
        <v>1</v>
      </c>
      <c r="F29" s="29">
        <v>1</v>
      </c>
      <c r="G29" s="27"/>
      <c r="H29" s="27">
        <v>12</v>
      </c>
      <c r="I29" s="27">
        <v>2.7</v>
      </c>
      <c r="J29" s="23">
        <f t="shared" ref="J29:J36" si="4">PRODUCT(E29:I29)</f>
        <v>32.400000000000006</v>
      </c>
      <c r="K29" s="25">
        <f t="shared" ref="K29:K36" si="5">J29*$K$2</f>
        <v>348.75360000000006</v>
      </c>
      <c r="L29" s="27"/>
    </row>
    <row r="30" spans="1:13">
      <c r="A30" s="27"/>
      <c r="B30" s="12" t="s">
        <v>130</v>
      </c>
      <c r="C30" s="12" t="s">
        <v>145</v>
      </c>
      <c r="D30" s="12" t="s">
        <v>120</v>
      </c>
      <c r="E30" s="29">
        <v>3</v>
      </c>
      <c r="F30" s="29">
        <v>1</v>
      </c>
      <c r="G30" s="27"/>
      <c r="H30" s="27">
        <f>8.66+8.24+8.08+7.43+4.8</f>
        <v>37.209999999999994</v>
      </c>
      <c r="I30" s="27">
        <f>I29</f>
        <v>2.7</v>
      </c>
      <c r="J30" s="23">
        <f t="shared" si="4"/>
        <v>301.40099999999995</v>
      </c>
      <c r="K30" s="25">
        <f t="shared" si="5"/>
        <v>3244.2803639999993</v>
      </c>
      <c r="L30" s="27"/>
    </row>
    <row r="31" spans="1:13">
      <c r="A31" s="27"/>
      <c r="B31" s="12" t="s">
        <v>146</v>
      </c>
      <c r="C31" s="12" t="s">
        <v>145</v>
      </c>
      <c r="D31" s="12" t="s">
        <v>120</v>
      </c>
      <c r="E31" s="29">
        <v>3</v>
      </c>
      <c r="F31" s="29">
        <v>1</v>
      </c>
      <c r="G31" s="27"/>
      <c r="H31" s="27">
        <f>3.3*2</f>
        <v>6.6</v>
      </c>
      <c r="I31" s="27">
        <v>1.2</v>
      </c>
      <c r="J31" s="23">
        <f t="shared" si="4"/>
        <v>23.759999999999994</v>
      </c>
      <c r="K31" s="25">
        <f t="shared" si="5"/>
        <v>255.75263999999993</v>
      </c>
      <c r="L31" s="13" t="s">
        <v>147</v>
      </c>
    </row>
    <row r="32" spans="1:13">
      <c r="A32" s="27"/>
      <c r="B32" s="12"/>
      <c r="C32" s="12" t="s">
        <v>145</v>
      </c>
      <c r="D32" s="12" t="s">
        <v>120</v>
      </c>
      <c r="E32" s="29">
        <v>3</v>
      </c>
      <c r="F32" s="29">
        <v>4</v>
      </c>
      <c r="G32" s="27"/>
      <c r="H32" s="27">
        <v>0.6</v>
      </c>
      <c r="I32" s="27">
        <v>1.2</v>
      </c>
      <c r="J32" s="23">
        <f t="shared" si="4"/>
        <v>8.6399999999999988</v>
      </c>
      <c r="K32" s="25">
        <f t="shared" si="5"/>
        <v>93.000959999999978</v>
      </c>
      <c r="L32" s="13"/>
    </row>
    <row r="33" spans="1:13">
      <c r="A33" s="27"/>
      <c r="B33" s="30" t="s">
        <v>148</v>
      </c>
      <c r="C33" s="12"/>
      <c r="D33" s="12"/>
      <c r="E33" s="29"/>
      <c r="F33" s="29"/>
      <c r="G33" s="27"/>
      <c r="H33" s="27"/>
      <c r="I33" s="27"/>
      <c r="J33" s="23">
        <f t="shared" si="4"/>
        <v>0</v>
      </c>
      <c r="K33" s="25">
        <f t="shared" si="5"/>
        <v>0</v>
      </c>
      <c r="L33" s="27"/>
    </row>
    <row r="34" spans="1:13">
      <c r="A34" s="27"/>
      <c r="B34" s="12" t="s">
        <v>149</v>
      </c>
      <c r="C34" s="27" t="s">
        <v>145</v>
      </c>
      <c r="D34" s="12" t="s">
        <v>120</v>
      </c>
      <c r="E34" s="29">
        <v>-3</v>
      </c>
      <c r="F34" s="29">
        <v>4</v>
      </c>
      <c r="G34" s="27"/>
      <c r="H34" s="27">
        <v>0.75</v>
      </c>
      <c r="I34" s="27">
        <v>2.1</v>
      </c>
      <c r="J34" s="23">
        <f t="shared" si="4"/>
        <v>-18.900000000000002</v>
      </c>
      <c r="K34" s="25">
        <f t="shared" si="5"/>
        <v>-203.43960000000001</v>
      </c>
      <c r="L34" s="13" t="s">
        <v>150</v>
      </c>
    </row>
    <row r="35" spans="1:13" ht="16.5" customHeight="1">
      <c r="A35" s="27"/>
      <c r="B35" s="12" t="s">
        <v>151</v>
      </c>
      <c r="C35" s="27" t="s">
        <v>145</v>
      </c>
      <c r="D35" s="12" t="s">
        <v>120</v>
      </c>
      <c r="E35" s="29">
        <v>-3</v>
      </c>
      <c r="F35" s="29">
        <v>1</v>
      </c>
      <c r="G35" s="27"/>
      <c r="H35" s="27">
        <v>0.9</v>
      </c>
      <c r="I35" s="27">
        <v>0.9</v>
      </c>
      <c r="J35" s="23">
        <f t="shared" si="4"/>
        <v>-2.4300000000000002</v>
      </c>
      <c r="K35" s="25">
        <f t="shared" si="5"/>
        <v>-26.15652</v>
      </c>
      <c r="L35" s="31" t="s">
        <v>152</v>
      </c>
    </row>
    <row r="36" spans="1:13">
      <c r="A36" s="27"/>
      <c r="B36" s="12" t="s">
        <v>151</v>
      </c>
      <c r="C36" s="27" t="s">
        <v>145</v>
      </c>
      <c r="D36" s="12" t="s">
        <v>120</v>
      </c>
      <c r="E36" s="29">
        <v>-3</v>
      </c>
      <c r="F36" s="29">
        <v>3</v>
      </c>
      <c r="G36" s="27"/>
      <c r="H36" s="27">
        <v>0.75</v>
      </c>
      <c r="I36" s="27">
        <v>0.9</v>
      </c>
      <c r="J36" s="23">
        <f t="shared" si="4"/>
        <v>-6.0750000000000002</v>
      </c>
      <c r="K36" s="25">
        <f t="shared" si="5"/>
        <v>-65.391300000000001</v>
      </c>
      <c r="L36" s="31" t="s">
        <v>152</v>
      </c>
    </row>
    <row r="37" spans="1:13" s="8" customFormat="1">
      <c r="A37" s="19" t="s">
        <v>153</v>
      </c>
      <c r="B37" s="20" t="s">
        <v>154</v>
      </c>
      <c r="C37" s="19"/>
      <c r="D37" s="19"/>
      <c r="E37" s="19"/>
      <c r="F37" s="19"/>
      <c r="G37" s="21"/>
      <c r="H37" s="19"/>
      <c r="I37" s="19"/>
      <c r="J37" s="21"/>
      <c r="K37" s="21"/>
      <c r="L37" s="19"/>
      <c r="M37" s="7"/>
    </row>
    <row r="38" spans="1:13">
      <c r="A38" s="27"/>
      <c r="B38" s="12" t="s">
        <v>155</v>
      </c>
      <c r="C38" s="13" t="s">
        <v>156</v>
      </c>
      <c r="D38" s="12" t="s">
        <v>120</v>
      </c>
      <c r="E38" s="29">
        <v>3</v>
      </c>
      <c r="F38" s="29">
        <v>1</v>
      </c>
      <c r="G38" s="27">
        <f>28.9067+16.9468+8.91</f>
        <v>54.763499999999993</v>
      </c>
      <c r="H38" s="27"/>
      <c r="I38" s="27"/>
      <c r="J38" s="23">
        <f>PRODUCT(E38:I38)</f>
        <v>164.29049999999998</v>
      </c>
      <c r="K38" s="25">
        <f>J38*$K$2</f>
        <v>1768.4229419999997</v>
      </c>
      <c r="L38" s="13" t="s">
        <v>157</v>
      </c>
    </row>
    <row r="39" spans="1:13" s="8" customFormat="1">
      <c r="A39" s="19" t="s">
        <v>158</v>
      </c>
      <c r="B39" s="20" t="s">
        <v>159</v>
      </c>
      <c r="C39" s="19"/>
      <c r="D39" s="19"/>
      <c r="E39" s="19"/>
      <c r="F39" s="19"/>
      <c r="G39" s="21"/>
      <c r="H39" s="19"/>
      <c r="I39" s="19"/>
      <c r="J39" s="21"/>
      <c r="K39" s="21"/>
      <c r="L39" s="19"/>
      <c r="M39" s="7"/>
    </row>
    <row r="40" spans="1:13">
      <c r="A40" s="27"/>
      <c r="B40" s="12" t="s">
        <v>118</v>
      </c>
      <c r="C40" s="12" t="s">
        <v>160</v>
      </c>
      <c r="D40" s="12" t="s">
        <v>120</v>
      </c>
      <c r="E40" s="22">
        <v>1</v>
      </c>
      <c r="F40" s="22">
        <v>1</v>
      </c>
      <c r="G40" s="23">
        <f>131.0271</f>
        <v>131.02709999999999</v>
      </c>
      <c r="H40" s="24"/>
      <c r="I40" s="24"/>
      <c r="J40" s="23">
        <f>PRODUCT(E40:I40)</f>
        <v>131.02709999999999</v>
      </c>
      <c r="K40" s="25">
        <f>J40*$K$2</f>
        <v>1410.3757043999999</v>
      </c>
      <c r="L40" s="27"/>
    </row>
    <row r="41" spans="1:13">
      <c r="A41" s="27"/>
      <c r="B41" s="13" t="s">
        <v>122</v>
      </c>
      <c r="C41" s="12" t="s">
        <v>160</v>
      </c>
      <c r="D41" s="12" t="s">
        <v>120</v>
      </c>
      <c r="E41" s="28">
        <v>1</v>
      </c>
      <c r="F41" s="28">
        <v>1</v>
      </c>
      <c r="G41" s="23">
        <f xml:space="preserve"> 103.8032</f>
        <v>103.8032</v>
      </c>
      <c r="H41" s="27"/>
      <c r="I41" s="27"/>
      <c r="J41" s="23">
        <f>PRODUCT(E41:I41)</f>
        <v>103.8032</v>
      </c>
      <c r="K41" s="25">
        <f>J41*$K$2</f>
        <v>1117.3376447999999</v>
      </c>
      <c r="L41" s="27"/>
    </row>
    <row r="42" spans="1:13">
      <c r="A42" s="27"/>
      <c r="B42" s="13" t="s">
        <v>124</v>
      </c>
      <c r="C42" s="12" t="s">
        <v>160</v>
      </c>
      <c r="D42" s="12" t="s">
        <v>120</v>
      </c>
      <c r="E42" s="28">
        <v>2</v>
      </c>
      <c r="F42" s="28">
        <v>1</v>
      </c>
      <c r="G42" s="23">
        <f>103.5732</f>
        <v>103.5732</v>
      </c>
      <c r="H42" s="27"/>
      <c r="I42" s="27"/>
      <c r="J42" s="23">
        <f>PRODUCT(E42:I42)</f>
        <v>207.1464</v>
      </c>
      <c r="K42" s="25">
        <f>J42*$K$2</f>
        <v>2229.7238496</v>
      </c>
      <c r="L42" s="27"/>
    </row>
    <row r="43" spans="1:13">
      <c r="A43" s="27"/>
      <c r="B43" s="13" t="s">
        <v>126</v>
      </c>
      <c r="C43" s="12" t="s">
        <v>160</v>
      </c>
      <c r="D43" s="12" t="s">
        <v>120</v>
      </c>
      <c r="E43" s="29">
        <v>3</v>
      </c>
      <c r="F43" s="29">
        <v>1</v>
      </c>
      <c r="G43" s="27">
        <v>4.2378</v>
      </c>
      <c r="H43" s="27"/>
      <c r="I43" s="27"/>
      <c r="J43" s="23">
        <f>PRODUCT(E43:I43)</f>
        <v>12.7134</v>
      </c>
      <c r="K43" s="25">
        <f>J43*$K$2</f>
        <v>136.84703759999999</v>
      </c>
      <c r="L43" s="27"/>
    </row>
    <row r="44" spans="1:13">
      <c r="A44" s="27"/>
      <c r="B44" s="12" t="s">
        <v>161</v>
      </c>
      <c r="C44" s="12" t="s">
        <v>160</v>
      </c>
      <c r="D44" s="12" t="s">
        <v>120</v>
      </c>
      <c r="E44" s="29">
        <v>3</v>
      </c>
      <c r="F44" s="29">
        <v>4</v>
      </c>
      <c r="G44" s="27">
        <f>G13+G14</f>
        <v>25.975700000000003</v>
      </c>
      <c r="H44" s="27"/>
      <c r="I44" s="27"/>
      <c r="J44" s="23">
        <f>PRODUCT(E44:I44)</f>
        <v>311.70840000000004</v>
      </c>
      <c r="K44" s="25">
        <f>J44*$K$2</f>
        <v>3355.2292176000001</v>
      </c>
      <c r="L44" s="13"/>
    </row>
    <row r="45" spans="1:13">
      <c r="A45" s="27"/>
      <c r="B45" s="30" t="s">
        <v>148</v>
      </c>
      <c r="C45" s="27"/>
      <c r="D45" s="27"/>
      <c r="E45" s="27"/>
      <c r="F45" s="27"/>
      <c r="G45" s="27"/>
      <c r="H45" s="27"/>
      <c r="I45" s="27"/>
      <c r="J45" s="27"/>
      <c r="K45" s="27"/>
      <c r="L45" s="27"/>
    </row>
    <row r="46" spans="1:13">
      <c r="A46" s="27"/>
      <c r="B46" s="12" t="s">
        <v>154</v>
      </c>
      <c r="C46" s="12" t="s">
        <v>160</v>
      </c>
      <c r="D46" s="13" t="s">
        <v>120</v>
      </c>
      <c r="E46" s="29">
        <v>-3</v>
      </c>
      <c r="F46" s="27"/>
      <c r="G46" s="27">
        <f>G38</f>
        <v>54.763499999999993</v>
      </c>
      <c r="H46" s="27"/>
      <c r="I46" s="27"/>
      <c r="J46" s="23">
        <f>PRODUCT(E46:I46)</f>
        <v>-164.29049999999998</v>
      </c>
      <c r="K46" s="25">
        <f>J46*$K$2</f>
        <v>-1768.4229419999997</v>
      </c>
      <c r="L46" s="27"/>
    </row>
    <row r="47" spans="1:13" s="8" customFormat="1" ht="25.5">
      <c r="A47" s="19" t="s">
        <v>162</v>
      </c>
      <c r="B47" s="20" t="s">
        <v>163</v>
      </c>
      <c r="C47" s="19"/>
      <c r="D47" s="19"/>
      <c r="E47" s="19"/>
      <c r="F47" s="19"/>
      <c r="G47" s="21"/>
      <c r="H47" s="19"/>
      <c r="I47" s="19"/>
      <c r="J47" s="21"/>
      <c r="K47" s="21"/>
      <c r="L47" s="19"/>
      <c r="M47" s="7"/>
    </row>
    <row r="48" spans="1:13" s="10" customFormat="1">
      <c r="A48" s="32"/>
      <c r="B48" s="33" t="s">
        <v>164</v>
      </c>
      <c r="C48" s="32"/>
      <c r="D48" s="32"/>
      <c r="E48" s="32"/>
      <c r="F48" s="32"/>
      <c r="G48" s="34"/>
      <c r="H48" s="32"/>
      <c r="I48" s="32"/>
      <c r="J48" s="34"/>
      <c r="K48" s="34"/>
      <c r="L48" s="32"/>
      <c r="M48" s="9"/>
    </row>
    <row r="49" spans="1:12" s="6" customFormat="1">
      <c r="A49" s="22"/>
      <c r="B49" s="12" t="s">
        <v>118</v>
      </c>
      <c r="C49" s="12" t="s">
        <v>165</v>
      </c>
      <c r="D49" s="12" t="s">
        <v>120</v>
      </c>
      <c r="E49" s="22">
        <v>1</v>
      </c>
      <c r="F49" s="22">
        <v>1</v>
      </c>
      <c r="G49" s="23"/>
      <c r="H49" s="24">
        <f>90.3</f>
        <v>90.3</v>
      </c>
      <c r="I49" s="24">
        <f>3.5-0.1-0.15</f>
        <v>3.25</v>
      </c>
      <c r="J49" s="23">
        <f>PRODUCT(E49:I49)</f>
        <v>293.47499999999997</v>
      </c>
      <c r="K49" s="25">
        <f>J49*$K$2</f>
        <v>3158.9648999999995</v>
      </c>
      <c r="L49" s="26"/>
    </row>
    <row r="50" spans="1:12" s="6" customFormat="1">
      <c r="A50" s="22"/>
      <c r="B50" s="12" t="s">
        <v>166</v>
      </c>
      <c r="C50" s="12" t="s">
        <v>165</v>
      </c>
      <c r="D50" s="12" t="s">
        <v>120</v>
      </c>
      <c r="E50" s="22">
        <v>1</v>
      </c>
      <c r="F50" s="22">
        <v>1</v>
      </c>
      <c r="G50" s="23"/>
      <c r="H50" s="24">
        <f>131.03</f>
        <v>131.03</v>
      </c>
      <c r="I50" s="24"/>
      <c r="J50" s="23">
        <f>PRODUCT(E50:I50)</f>
        <v>131.03</v>
      </c>
      <c r="K50" s="25">
        <f>J50*$K$2</f>
        <v>1410.4069199999999</v>
      </c>
      <c r="L50" s="26"/>
    </row>
    <row r="51" spans="1:12">
      <c r="A51" s="27"/>
      <c r="B51" s="30" t="s">
        <v>148</v>
      </c>
      <c r="C51" s="27"/>
      <c r="D51" s="27"/>
      <c r="E51" s="27"/>
      <c r="F51" s="27"/>
      <c r="G51" s="27"/>
      <c r="H51" s="27"/>
      <c r="I51" s="27"/>
      <c r="J51" s="27"/>
      <c r="K51" s="27"/>
      <c r="L51" s="27"/>
    </row>
    <row r="52" spans="1:12" s="6" customFormat="1">
      <c r="A52" s="22"/>
      <c r="B52" s="30" t="s">
        <v>167</v>
      </c>
      <c r="C52" s="12" t="s">
        <v>165</v>
      </c>
      <c r="D52" s="12" t="s">
        <v>120</v>
      </c>
      <c r="E52" s="22">
        <v>-1</v>
      </c>
      <c r="F52" s="22">
        <v>1</v>
      </c>
      <c r="G52" s="23"/>
      <c r="H52" s="24">
        <v>2.1800000000000002</v>
      </c>
      <c r="I52" s="24">
        <v>2.5</v>
      </c>
      <c r="J52" s="23">
        <f>PRODUCT(E52:I52)</f>
        <v>-5.45</v>
      </c>
      <c r="K52" s="25">
        <f>J52*$K$2</f>
        <v>-58.663799999999995</v>
      </c>
      <c r="L52" s="26" t="s">
        <v>168</v>
      </c>
    </row>
    <row r="53" spans="1:12" s="6" customFormat="1" ht="25.5">
      <c r="A53" s="22"/>
      <c r="B53" s="30" t="s">
        <v>169</v>
      </c>
      <c r="C53" s="12" t="s">
        <v>165</v>
      </c>
      <c r="D53" s="12" t="s">
        <v>120</v>
      </c>
      <c r="E53" s="22">
        <v>-1</v>
      </c>
      <c r="F53" s="22">
        <v>1</v>
      </c>
      <c r="G53" s="23"/>
      <c r="H53" s="24">
        <v>1</v>
      </c>
      <c r="I53" s="24">
        <v>2.1</v>
      </c>
      <c r="J53" s="23">
        <f>PRODUCT(E53:I53)</f>
        <v>-2.1</v>
      </c>
      <c r="K53" s="25">
        <f>J53*$K$2</f>
        <v>-22.604399999999998</v>
      </c>
      <c r="L53" s="35" t="s">
        <v>170</v>
      </c>
    </row>
    <row r="54" spans="1:12">
      <c r="A54" s="27"/>
      <c r="B54" s="13" t="s">
        <v>122</v>
      </c>
      <c r="C54" s="12" t="s">
        <v>165</v>
      </c>
      <c r="D54" s="12" t="s">
        <v>120</v>
      </c>
      <c r="E54" s="28">
        <v>1</v>
      </c>
      <c r="F54" s="28">
        <v>1</v>
      </c>
      <c r="G54" s="23"/>
      <c r="H54" s="27">
        <f>98.18</f>
        <v>98.18</v>
      </c>
      <c r="I54" s="27">
        <f>I49</f>
        <v>3.25</v>
      </c>
      <c r="J54" s="23">
        <f>PRODUCT(E54:I54)</f>
        <v>319.08500000000004</v>
      </c>
      <c r="K54" s="25">
        <f>J54*$K$2</f>
        <v>3434.63094</v>
      </c>
      <c r="L54" s="27"/>
    </row>
    <row r="55" spans="1:12">
      <c r="A55" s="27"/>
      <c r="B55" s="13" t="s">
        <v>166</v>
      </c>
      <c r="C55" s="12" t="s">
        <v>165</v>
      </c>
      <c r="D55" s="12" t="s">
        <v>120</v>
      </c>
      <c r="E55" s="28">
        <v>1</v>
      </c>
      <c r="F55" s="28">
        <v>1</v>
      </c>
      <c r="G55" s="23"/>
      <c r="H55" s="27">
        <v>103.8</v>
      </c>
      <c r="I55" s="27"/>
      <c r="J55" s="23">
        <f>PRODUCT(E55:I55)</f>
        <v>103.8</v>
      </c>
      <c r="K55" s="25">
        <f>J55*$K$2</f>
        <v>1117.3031999999998</v>
      </c>
      <c r="L55" s="27"/>
    </row>
    <row r="56" spans="1:12">
      <c r="A56" s="27"/>
      <c r="B56" s="30" t="s">
        <v>148</v>
      </c>
      <c r="C56" s="27"/>
      <c r="D56" s="27"/>
      <c r="E56" s="27"/>
      <c r="F56" s="27"/>
      <c r="G56" s="27"/>
      <c r="H56" s="27"/>
      <c r="I56" s="27"/>
      <c r="J56" s="27"/>
      <c r="K56" s="27"/>
      <c r="L56" s="27"/>
    </row>
    <row r="57" spans="1:12" s="6" customFormat="1">
      <c r="A57" s="22"/>
      <c r="B57" s="30" t="s">
        <v>171</v>
      </c>
      <c r="C57" s="12" t="s">
        <v>165</v>
      </c>
      <c r="D57" s="12" t="s">
        <v>120</v>
      </c>
      <c r="E57" s="22">
        <v>1</v>
      </c>
      <c r="F57" s="22">
        <v>-1</v>
      </c>
      <c r="G57" s="23"/>
      <c r="H57" s="24">
        <v>1.538</v>
      </c>
      <c r="I57" s="24">
        <v>2.5</v>
      </c>
      <c r="J57" s="23">
        <f t="shared" ref="J57:J68" si="6">PRODUCT(E57:I57)</f>
        <v>-3.8450000000000002</v>
      </c>
      <c r="K57" s="25">
        <f t="shared" ref="K57:K68" si="7">J57*$K$2</f>
        <v>-41.38758</v>
      </c>
      <c r="L57" s="26" t="s">
        <v>168</v>
      </c>
    </row>
    <row r="58" spans="1:12">
      <c r="A58" s="27"/>
      <c r="B58" s="30" t="s">
        <v>172</v>
      </c>
      <c r="C58" s="12" t="s">
        <v>165</v>
      </c>
      <c r="D58" s="12" t="s">
        <v>120</v>
      </c>
      <c r="E58" s="22">
        <v>1</v>
      </c>
      <c r="F58" s="28">
        <v>-1</v>
      </c>
      <c r="G58" s="23"/>
      <c r="H58" s="24">
        <v>1.423</v>
      </c>
      <c r="I58" s="24">
        <v>2.5</v>
      </c>
      <c r="J58" s="23">
        <f t="shared" si="6"/>
        <v>-3.5575000000000001</v>
      </c>
      <c r="K58" s="25">
        <f t="shared" si="7"/>
        <v>-38.292929999999998</v>
      </c>
      <c r="L58" s="26" t="s">
        <v>168</v>
      </c>
    </row>
    <row r="59" spans="1:12">
      <c r="A59" s="27"/>
      <c r="B59" s="30" t="s">
        <v>173</v>
      </c>
      <c r="C59" s="12" t="s">
        <v>165</v>
      </c>
      <c r="D59" s="12" t="s">
        <v>120</v>
      </c>
      <c r="E59" s="22">
        <v>1</v>
      </c>
      <c r="F59" s="28">
        <v>-1</v>
      </c>
      <c r="G59" s="23"/>
      <c r="H59" s="24">
        <v>1.34</v>
      </c>
      <c r="I59" s="24">
        <v>2.5</v>
      </c>
      <c r="J59" s="23">
        <f t="shared" si="6"/>
        <v>-3.35</v>
      </c>
      <c r="K59" s="25">
        <f t="shared" si="7"/>
        <v>-36.059399999999997</v>
      </c>
      <c r="L59" s="26" t="s">
        <v>168</v>
      </c>
    </row>
    <row r="60" spans="1:12">
      <c r="A60" s="27"/>
      <c r="B60" s="30" t="s">
        <v>174</v>
      </c>
      <c r="C60" s="12" t="s">
        <v>165</v>
      </c>
      <c r="D60" s="12" t="s">
        <v>120</v>
      </c>
      <c r="E60" s="22">
        <v>1</v>
      </c>
      <c r="F60" s="28">
        <v>-1</v>
      </c>
      <c r="G60" s="23"/>
      <c r="H60" s="24">
        <v>1</v>
      </c>
      <c r="I60" s="24">
        <v>2.5</v>
      </c>
      <c r="J60" s="23">
        <f t="shared" si="6"/>
        <v>-2.5</v>
      </c>
      <c r="K60" s="25">
        <f t="shared" si="7"/>
        <v>-26.909999999999997</v>
      </c>
      <c r="L60" s="26" t="s">
        <v>168</v>
      </c>
    </row>
    <row r="61" spans="1:12">
      <c r="A61" s="27"/>
      <c r="B61" s="30" t="s">
        <v>175</v>
      </c>
      <c r="C61" s="12" t="s">
        <v>165</v>
      </c>
      <c r="D61" s="12" t="s">
        <v>120</v>
      </c>
      <c r="E61" s="22">
        <v>1</v>
      </c>
      <c r="F61" s="28">
        <v>-1</v>
      </c>
      <c r="G61" s="23"/>
      <c r="H61" s="24">
        <v>1.5</v>
      </c>
      <c r="I61" s="24">
        <v>2.5</v>
      </c>
      <c r="J61" s="23">
        <f t="shared" si="6"/>
        <v>-3.75</v>
      </c>
      <c r="K61" s="25">
        <f t="shared" si="7"/>
        <v>-40.364999999999995</v>
      </c>
      <c r="L61" s="26" t="s">
        <v>168</v>
      </c>
    </row>
    <row r="62" spans="1:12">
      <c r="A62" s="27"/>
      <c r="B62" s="30" t="s">
        <v>176</v>
      </c>
      <c r="C62" s="12" t="s">
        <v>165</v>
      </c>
      <c r="D62" s="12" t="s">
        <v>120</v>
      </c>
      <c r="E62" s="22">
        <v>1</v>
      </c>
      <c r="F62" s="28">
        <v>-1</v>
      </c>
      <c r="G62" s="23"/>
      <c r="H62" s="24">
        <v>1</v>
      </c>
      <c r="I62" s="24">
        <v>2.5</v>
      </c>
      <c r="J62" s="23">
        <f t="shared" si="6"/>
        <v>-2.5</v>
      </c>
      <c r="K62" s="25">
        <f t="shared" si="7"/>
        <v>-26.909999999999997</v>
      </c>
      <c r="L62" s="26" t="s">
        <v>168</v>
      </c>
    </row>
    <row r="63" spans="1:12">
      <c r="A63" s="27"/>
      <c r="B63" s="30" t="s">
        <v>169</v>
      </c>
      <c r="C63" s="12" t="s">
        <v>165</v>
      </c>
      <c r="D63" s="12" t="s">
        <v>120</v>
      </c>
      <c r="E63" s="22">
        <v>1</v>
      </c>
      <c r="F63" s="28">
        <v>-4</v>
      </c>
      <c r="G63" s="23"/>
      <c r="H63" s="24">
        <v>1.05</v>
      </c>
      <c r="I63" s="24">
        <v>2.1</v>
      </c>
      <c r="J63" s="23">
        <f t="shared" si="6"/>
        <v>-8.82</v>
      </c>
      <c r="K63" s="25">
        <f t="shared" si="7"/>
        <v>-94.938479999999998</v>
      </c>
      <c r="L63" s="35" t="s">
        <v>177</v>
      </c>
    </row>
    <row r="64" spans="1:12">
      <c r="A64" s="27"/>
      <c r="B64" s="30" t="s">
        <v>178</v>
      </c>
      <c r="C64" s="12" t="s">
        <v>165</v>
      </c>
      <c r="D64" s="12" t="s">
        <v>120</v>
      </c>
      <c r="E64" s="22">
        <v>1</v>
      </c>
      <c r="F64" s="28">
        <v>-1</v>
      </c>
      <c r="G64" s="23"/>
      <c r="H64" s="24">
        <v>1.115</v>
      </c>
      <c r="I64" s="24">
        <v>2.1</v>
      </c>
      <c r="J64" s="23">
        <f t="shared" si="6"/>
        <v>-2.3414999999999999</v>
      </c>
      <c r="K64" s="25">
        <f t="shared" si="7"/>
        <v>-25.203905999999996</v>
      </c>
      <c r="L64" s="35" t="s">
        <v>177</v>
      </c>
    </row>
    <row r="65" spans="1:12">
      <c r="A65" s="27"/>
      <c r="B65" s="30" t="s">
        <v>179</v>
      </c>
      <c r="C65" s="12" t="s">
        <v>165</v>
      </c>
      <c r="D65" s="12" t="s">
        <v>120</v>
      </c>
      <c r="E65" s="22">
        <v>1</v>
      </c>
      <c r="F65" s="28">
        <v>-2</v>
      </c>
      <c r="G65" s="23"/>
      <c r="H65" s="24">
        <v>1</v>
      </c>
      <c r="I65" s="24">
        <v>2.1</v>
      </c>
      <c r="J65" s="23">
        <f t="shared" si="6"/>
        <v>-4.2</v>
      </c>
      <c r="K65" s="25">
        <f t="shared" si="7"/>
        <v>-45.208799999999997</v>
      </c>
      <c r="L65" s="35" t="s">
        <v>177</v>
      </c>
    </row>
    <row r="66" spans="1:12">
      <c r="A66" s="27"/>
      <c r="B66" s="30" t="s">
        <v>180</v>
      </c>
      <c r="C66" s="12" t="s">
        <v>165</v>
      </c>
      <c r="D66" s="12" t="s">
        <v>120</v>
      </c>
      <c r="E66" s="22">
        <v>1</v>
      </c>
      <c r="F66" s="28">
        <v>-1</v>
      </c>
      <c r="G66" s="23"/>
      <c r="H66" s="24">
        <v>0.78500000000000003</v>
      </c>
      <c r="I66" s="24">
        <v>2.1</v>
      </c>
      <c r="J66" s="23">
        <f t="shared" si="6"/>
        <v>-1.6485000000000001</v>
      </c>
      <c r="K66" s="25">
        <f t="shared" si="7"/>
        <v>-17.744454000000001</v>
      </c>
      <c r="L66" s="35" t="s">
        <v>177</v>
      </c>
    </row>
    <row r="67" spans="1:12">
      <c r="A67" s="27"/>
      <c r="B67" s="13" t="s">
        <v>124</v>
      </c>
      <c r="C67" s="12" t="s">
        <v>165</v>
      </c>
      <c r="D67" s="12" t="s">
        <v>120</v>
      </c>
      <c r="E67" s="28">
        <v>2</v>
      </c>
      <c r="F67" s="28">
        <v>1</v>
      </c>
      <c r="G67" s="23"/>
      <c r="H67" s="27">
        <f>97.72</f>
        <v>97.72</v>
      </c>
      <c r="I67" s="27">
        <f>I54</f>
        <v>3.25</v>
      </c>
      <c r="J67" s="23">
        <f t="shared" si="6"/>
        <v>635.17999999999995</v>
      </c>
      <c r="K67" s="25">
        <f t="shared" si="7"/>
        <v>6837.0775199999989</v>
      </c>
      <c r="L67" s="27"/>
    </row>
    <row r="68" spans="1:12">
      <c r="A68" s="27"/>
      <c r="B68" s="13" t="s">
        <v>166</v>
      </c>
      <c r="C68" s="12" t="s">
        <v>165</v>
      </c>
      <c r="D68" s="12" t="s">
        <v>120</v>
      </c>
      <c r="E68" s="28">
        <v>2</v>
      </c>
      <c r="F68" s="28">
        <v>1</v>
      </c>
      <c r="G68" s="23"/>
      <c r="H68" s="27">
        <v>103.57</v>
      </c>
      <c r="I68" s="27"/>
      <c r="J68" s="23">
        <f t="shared" si="6"/>
        <v>207.14</v>
      </c>
      <c r="K68" s="25">
        <f t="shared" si="7"/>
        <v>2229.6549599999998</v>
      </c>
      <c r="L68" s="27"/>
    </row>
    <row r="69" spans="1:12">
      <c r="A69" s="27"/>
      <c r="B69" s="30" t="s">
        <v>148</v>
      </c>
      <c r="C69" s="27"/>
      <c r="D69" s="27"/>
      <c r="E69" s="27"/>
      <c r="F69" s="27"/>
      <c r="G69" s="27"/>
      <c r="H69" s="27"/>
      <c r="I69" s="27"/>
      <c r="J69" s="27"/>
      <c r="K69" s="27"/>
      <c r="L69" s="27"/>
    </row>
    <row r="70" spans="1:12" s="6" customFormat="1">
      <c r="A70" s="22"/>
      <c r="B70" s="30" t="s">
        <v>171</v>
      </c>
      <c r="C70" s="12" t="s">
        <v>165</v>
      </c>
      <c r="D70" s="12" t="s">
        <v>120</v>
      </c>
      <c r="E70" s="22">
        <v>2</v>
      </c>
      <c r="F70" s="22">
        <v>-1</v>
      </c>
      <c r="G70" s="23"/>
      <c r="H70" s="24">
        <v>1.538</v>
      </c>
      <c r="I70" s="24">
        <v>2.5</v>
      </c>
      <c r="J70" s="23">
        <f t="shared" ref="J70:J92" si="8">PRODUCT(E70:I70)</f>
        <v>-7.69</v>
      </c>
      <c r="K70" s="25">
        <f t="shared" ref="K70:K92" si="9">J70*$K$2</f>
        <v>-82.77516</v>
      </c>
      <c r="L70" s="26" t="s">
        <v>168</v>
      </c>
    </row>
    <row r="71" spans="1:12">
      <c r="A71" s="27"/>
      <c r="B71" s="30" t="s">
        <v>172</v>
      </c>
      <c r="C71" s="12" t="s">
        <v>165</v>
      </c>
      <c r="D71" s="12" t="s">
        <v>120</v>
      </c>
      <c r="E71" s="22">
        <v>2</v>
      </c>
      <c r="F71" s="28">
        <v>-1</v>
      </c>
      <c r="G71" s="23"/>
      <c r="H71" s="24">
        <v>1.423</v>
      </c>
      <c r="I71" s="24">
        <v>2.5</v>
      </c>
      <c r="J71" s="23">
        <f t="shared" si="8"/>
        <v>-7.1150000000000002</v>
      </c>
      <c r="K71" s="25">
        <f t="shared" si="9"/>
        <v>-76.585859999999997</v>
      </c>
      <c r="L71" s="26" t="s">
        <v>168</v>
      </c>
    </row>
    <row r="72" spans="1:12">
      <c r="A72" s="27"/>
      <c r="B72" s="30" t="s">
        <v>173</v>
      </c>
      <c r="C72" s="12" t="s">
        <v>165</v>
      </c>
      <c r="D72" s="12" t="s">
        <v>120</v>
      </c>
      <c r="E72" s="22">
        <v>2</v>
      </c>
      <c r="F72" s="28">
        <v>-1</v>
      </c>
      <c r="G72" s="23"/>
      <c r="H72" s="24">
        <v>1.34</v>
      </c>
      <c r="I72" s="24">
        <v>2.5</v>
      </c>
      <c r="J72" s="23">
        <f t="shared" si="8"/>
        <v>-6.7</v>
      </c>
      <c r="K72" s="25">
        <f t="shared" si="9"/>
        <v>-72.118799999999993</v>
      </c>
      <c r="L72" s="26" t="s">
        <v>168</v>
      </c>
    </row>
    <row r="73" spans="1:12">
      <c r="A73" s="27"/>
      <c r="B73" s="30" t="s">
        <v>174</v>
      </c>
      <c r="C73" s="12" t="s">
        <v>165</v>
      </c>
      <c r="D73" s="12" t="s">
        <v>120</v>
      </c>
      <c r="E73" s="22">
        <v>2</v>
      </c>
      <c r="F73" s="28">
        <v>-1</v>
      </c>
      <c r="G73" s="23"/>
      <c r="H73" s="24">
        <v>1</v>
      </c>
      <c r="I73" s="24">
        <v>2.5</v>
      </c>
      <c r="J73" s="23">
        <f t="shared" si="8"/>
        <v>-5</v>
      </c>
      <c r="K73" s="25">
        <f t="shared" si="9"/>
        <v>-53.819999999999993</v>
      </c>
      <c r="L73" s="26" t="s">
        <v>168</v>
      </c>
    </row>
    <row r="74" spans="1:12">
      <c r="A74" s="27"/>
      <c r="B74" s="30" t="s">
        <v>175</v>
      </c>
      <c r="C74" s="12" t="s">
        <v>165</v>
      </c>
      <c r="D74" s="12" t="s">
        <v>120</v>
      </c>
      <c r="E74" s="22">
        <v>2</v>
      </c>
      <c r="F74" s="28">
        <v>-1</v>
      </c>
      <c r="G74" s="23"/>
      <c r="H74" s="24">
        <v>1.5</v>
      </c>
      <c r="I74" s="24">
        <v>2.5</v>
      </c>
      <c r="J74" s="23">
        <f t="shared" si="8"/>
        <v>-7.5</v>
      </c>
      <c r="K74" s="25">
        <f t="shared" si="9"/>
        <v>-80.72999999999999</v>
      </c>
      <c r="L74" s="26" t="s">
        <v>168</v>
      </c>
    </row>
    <row r="75" spans="1:12">
      <c r="A75" s="27"/>
      <c r="B75" s="30" t="s">
        <v>176</v>
      </c>
      <c r="C75" s="12" t="s">
        <v>165</v>
      </c>
      <c r="D75" s="12" t="s">
        <v>120</v>
      </c>
      <c r="E75" s="22">
        <v>2</v>
      </c>
      <c r="F75" s="28">
        <v>-1</v>
      </c>
      <c r="G75" s="23"/>
      <c r="H75" s="24">
        <v>1</v>
      </c>
      <c r="I75" s="24">
        <v>2.5</v>
      </c>
      <c r="J75" s="23">
        <f t="shared" si="8"/>
        <v>-5</v>
      </c>
      <c r="K75" s="25">
        <f t="shared" si="9"/>
        <v>-53.819999999999993</v>
      </c>
      <c r="L75" s="26" t="s">
        <v>168</v>
      </c>
    </row>
    <row r="76" spans="1:12">
      <c r="A76" s="27"/>
      <c r="B76" s="30" t="s">
        <v>169</v>
      </c>
      <c r="C76" s="12" t="s">
        <v>165</v>
      </c>
      <c r="D76" s="12" t="s">
        <v>120</v>
      </c>
      <c r="E76" s="22">
        <v>2</v>
      </c>
      <c r="F76" s="28">
        <v>-4</v>
      </c>
      <c r="G76" s="23"/>
      <c r="H76" s="24">
        <v>1.05</v>
      </c>
      <c r="I76" s="24">
        <v>2.1</v>
      </c>
      <c r="J76" s="23">
        <f t="shared" si="8"/>
        <v>-17.64</v>
      </c>
      <c r="K76" s="25">
        <f t="shared" si="9"/>
        <v>-189.87696</v>
      </c>
      <c r="L76" s="35" t="s">
        <v>177</v>
      </c>
    </row>
    <row r="77" spans="1:12">
      <c r="A77" s="27"/>
      <c r="B77" s="30" t="s">
        <v>178</v>
      </c>
      <c r="C77" s="12" t="s">
        <v>165</v>
      </c>
      <c r="D77" s="12" t="s">
        <v>120</v>
      </c>
      <c r="E77" s="22">
        <v>2</v>
      </c>
      <c r="F77" s="28">
        <v>-1</v>
      </c>
      <c r="G77" s="23"/>
      <c r="H77" s="24">
        <v>1.115</v>
      </c>
      <c r="I77" s="24">
        <v>2.1</v>
      </c>
      <c r="J77" s="23">
        <f t="shared" si="8"/>
        <v>-4.6829999999999998</v>
      </c>
      <c r="K77" s="25">
        <f t="shared" si="9"/>
        <v>-50.407811999999993</v>
      </c>
      <c r="L77" s="35" t="s">
        <v>177</v>
      </c>
    </row>
    <row r="78" spans="1:12">
      <c r="A78" s="27"/>
      <c r="B78" s="30" t="s">
        <v>179</v>
      </c>
      <c r="C78" s="12" t="s">
        <v>165</v>
      </c>
      <c r="D78" s="12" t="s">
        <v>120</v>
      </c>
      <c r="E78" s="22">
        <v>2</v>
      </c>
      <c r="F78" s="28">
        <v>-2</v>
      </c>
      <c r="G78" s="23"/>
      <c r="H78" s="24">
        <v>1</v>
      </c>
      <c r="I78" s="24">
        <v>2.1</v>
      </c>
      <c r="J78" s="23">
        <f t="shared" si="8"/>
        <v>-8.4</v>
      </c>
      <c r="K78" s="25">
        <f t="shared" si="9"/>
        <v>-90.417599999999993</v>
      </c>
      <c r="L78" s="35" t="s">
        <v>177</v>
      </c>
    </row>
    <row r="79" spans="1:12">
      <c r="A79" s="27"/>
      <c r="B79" s="30" t="s">
        <v>180</v>
      </c>
      <c r="C79" s="12" t="s">
        <v>165</v>
      </c>
      <c r="D79" s="12" t="s">
        <v>120</v>
      </c>
      <c r="E79" s="22">
        <v>2</v>
      </c>
      <c r="F79" s="28">
        <v>-1</v>
      </c>
      <c r="G79" s="23"/>
      <c r="H79" s="24">
        <v>0.78500000000000003</v>
      </c>
      <c r="I79" s="24">
        <v>2.1</v>
      </c>
      <c r="J79" s="23">
        <f t="shared" si="8"/>
        <v>-3.2970000000000002</v>
      </c>
      <c r="K79" s="25">
        <f t="shared" si="9"/>
        <v>-35.488908000000002</v>
      </c>
      <c r="L79" s="35" t="s">
        <v>177</v>
      </c>
    </row>
    <row r="80" spans="1:12">
      <c r="A80" s="27"/>
      <c r="B80" s="13" t="s">
        <v>126</v>
      </c>
      <c r="C80" s="12" t="s">
        <v>165</v>
      </c>
      <c r="D80" s="12" t="s">
        <v>120</v>
      </c>
      <c r="E80" s="29">
        <v>3</v>
      </c>
      <c r="F80" s="29">
        <v>1</v>
      </c>
      <c r="G80" s="27"/>
      <c r="H80" s="27">
        <v>8.4</v>
      </c>
      <c r="I80" s="27">
        <f>I67</f>
        <v>3.25</v>
      </c>
      <c r="J80" s="23">
        <f t="shared" si="8"/>
        <v>81.900000000000006</v>
      </c>
      <c r="K80" s="25">
        <f t="shared" si="9"/>
        <v>881.57159999999999</v>
      </c>
      <c r="L80" s="27"/>
    </row>
    <row r="81" spans="1:13">
      <c r="A81" s="27"/>
      <c r="B81" s="13" t="s">
        <v>166</v>
      </c>
      <c r="C81" s="12" t="s">
        <v>165</v>
      </c>
      <c r="D81" s="12" t="s">
        <v>120</v>
      </c>
      <c r="E81" s="29">
        <v>3</v>
      </c>
      <c r="F81" s="29">
        <v>1</v>
      </c>
      <c r="G81" s="27"/>
      <c r="H81" s="27">
        <v>4.2300000000000004</v>
      </c>
      <c r="I81" s="27"/>
      <c r="J81" s="23">
        <f t="shared" si="8"/>
        <v>12.690000000000001</v>
      </c>
      <c r="K81" s="25">
        <f t="shared" si="9"/>
        <v>136.59515999999999</v>
      </c>
      <c r="L81" s="27"/>
    </row>
    <row r="82" spans="1:13">
      <c r="A82" s="27"/>
      <c r="B82" s="30" t="s">
        <v>181</v>
      </c>
      <c r="C82" s="12" t="s">
        <v>165</v>
      </c>
      <c r="D82" s="12" t="s">
        <v>120</v>
      </c>
      <c r="E82" s="22">
        <v>3</v>
      </c>
      <c r="F82" s="28">
        <v>-1</v>
      </c>
      <c r="G82" s="23"/>
      <c r="H82" s="24">
        <v>1</v>
      </c>
      <c r="I82" s="24">
        <v>2.1</v>
      </c>
      <c r="J82" s="23">
        <f t="shared" si="8"/>
        <v>-6.3000000000000007</v>
      </c>
      <c r="K82" s="25">
        <f t="shared" si="9"/>
        <v>-67.813200000000009</v>
      </c>
      <c r="L82" s="35" t="s">
        <v>177</v>
      </c>
    </row>
    <row r="83" spans="1:13">
      <c r="A83" s="27"/>
      <c r="B83" s="30" t="s">
        <v>182</v>
      </c>
      <c r="C83" s="12" t="s">
        <v>165</v>
      </c>
      <c r="D83" s="12" t="s">
        <v>120</v>
      </c>
      <c r="E83" s="22">
        <v>3</v>
      </c>
      <c r="F83" s="28">
        <v>-1</v>
      </c>
      <c r="G83" s="23"/>
      <c r="H83" s="24">
        <v>0.67</v>
      </c>
      <c r="I83" s="24">
        <v>2.1</v>
      </c>
      <c r="J83" s="23">
        <f t="shared" si="8"/>
        <v>-4.221000000000001</v>
      </c>
      <c r="K83" s="25">
        <f t="shared" si="9"/>
        <v>-45.434844000000005</v>
      </c>
      <c r="L83" s="35" t="s">
        <v>177</v>
      </c>
    </row>
    <row r="84" spans="1:13">
      <c r="A84" s="27"/>
      <c r="B84" s="12" t="s">
        <v>128</v>
      </c>
      <c r="C84" s="12" t="s">
        <v>165</v>
      </c>
      <c r="D84" s="12" t="s">
        <v>120</v>
      </c>
      <c r="E84" s="29">
        <v>1</v>
      </c>
      <c r="F84" s="29">
        <v>1</v>
      </c>
      <c r="G84" s="27"/>
      <c r="H84" s="27">
        <v>12</v>
      </c>
      <c r="I84" s="27">
        <f>3.5-2.7-0.15</f>
        <v>0.6499999999999998</v>
      </c>
      <c r="J84" s="23">
        <f t="shared" si="8"/>
        <v>7.7999999999999972</v>
      </c>
      <c r="K84" s="25">
        <f t="shared" si="9"/>
        <v>83.959199999999967</v>
      </c>
      <c r="L84" s="27" t="s">
        <v>183</v>
      </c>
    </row>
    <row r="85" spans="1:13">
      <c r="A85" s="27"/>
      <c r="B85" s="12" t="s">
        <v>166</v>
      </c>
      <c r="C85" s="12" t="s">
        <v>165</v>
      </c>
      <c r="D85" s="12" t="s">
        <v>120</v>
      </c>
      <c r="E85" s="29">
        <v>1</v>
      </c>
      <c r="F85" s="29">
        <v>1</v>
      </c>
      <c r="G85" s="27"/>
      <c r="H85" s="27">
        <v>8.8800000000000008</v>
      </c>
      <c r="I85" s="27"/>
      <c r="J85" s="23">
        <f t="shared" si="8"/>
        <v>8.8800000000000008</v>
      </c>
      <c r="K85" s="25">
        <f t="shared" si="9"/>
        <v>95.584320000000005</v>
      </c>
      <c r="L85" s="27"/>
    </row>
    <row r="86" spans="1:13">
      <c r="A86" s="27"/>
      <c r="B86" s="30" t="s">
        <v>184</v>
      </c>
      <c r="C86" s="12" t="s">
        <v>165</v>
      </c>
      <c r="D86" s="12" t="s">
        <v>120</v>
      </c>
      <c r="E86" s="29">
        <v>1</v>
      </c>
      <c r="F86" s="29">
        <v>-1</v>
      </c>
      <c r="G86" s="27"/>
      <c r="H86" s="27">
        <v>0.75</v>
      </c>
      <c r="I86" s="27">
        <v>2.1</v>
      </c>
      <c r="J86" s="23">
        <f t="shared" si="8"/>
        <v>-1.5750000000000002</v>
      </c>
      <c r="K86" s="25">
        <f t="shared" si="9"/>
        <v>-16.953300000000002</v>
      </c>
      <c r="L86" s="35" t="s">
        <v>177</v>
      </c>
    </row>
    <row r="87" spans="1:13">
      <c r="A87" s="27"/>
      <c r="B87" s="12" t="s">
        <v>130</v>
      </c>
      <c r="C87" s="12" t="s">
        <v>165</v>
      </c>
      <c r="D87" s="12" t="s">
        <v>120</v>
      </c>
      <c r="E87" s="29">
        <v>3</v>
      </c>
      <c r="F87" s="29">
        <v>1</v>
      </c>
      <c r="G87" s="27"/>
      <c r="H87" s="27">
        <f>7.43+8.08+8.24+8.66+4.8</f>
        <v>37.209999999999994</v>
      </c>
      <c r="I87" s="27">
        <f>I84</f>
        <v>0.6499999999999998</v>
      </c>
      <c r="J87" s="23">
        <f t="shared" si="8"/>
        <v>72.559499999999971</v>
      </c>
      <c r="K87" s="25">
        <f t="shared" si="9"/>
        <v>781.03045799999961</v>
      </c>
      <c r="L87" s="27"/>
    </row>
    <row r="88" spans="1:13">
      <c r="A88" s="27"/>
      <c r="B88" s="12" t="s">
        <v>166</v>
      </c>
      <c r="C88" s="12" t="s">
        <v>165</v>
      </c>
      <c r="D88" s="12" t="s">
        <v>120</v>
      </c>
      <c r="E88" s="29">
        <v>3</v>
      </c>
      <c r="F88" s="29">
        <v>1</v>
      </c>
      <c r="G88" s="27"/>
      <c r="H88" s="27">
        <f>3.2863+3.904+3.9342+4.5647+1.4058</f>
        <v>17.095000000000002</v>
      </c>
      <c r="I88" s="27"/>
      <c r="J88" s="23">
        <f t="shared" si="8"/>
        <v>51.285000000000011</v>
      </c>
      <c r="K88" s="25">
        <f t="shared" si="9"/>
        <v>552.03174000000013</v>
      </c>
      <c r="L88" s="27"/>
    </row>
    <row r="89" spans="1:13">
      <c r="A89" s="27"/>
      <c r="B89" s="30" t="s">
        <v>185</v>
      </c>
      <c r="C89" s="12" t="s">
        <v>165</v>
      </c>
      <c r="D89" s="12" t="s">
        <v>120</v>
      </c>
      <c r="E89" s="29">
        <v>3</v>
      </c>
      <c r="F89" s="29">
        <v>-4</v>
      </c>
      <c r="G89" s="27"/>
      <c r="H89" s="27">
        <v>0.75</v>
      </c>
      <c r="I89" s="27">
        <v>2.1</v>
      </c>
      <c r="J89" s="23">
        <f t="shared" si="8"/>
        <v>-18.900000000000002</v>
      </c>
      <c r="K89" s="25">
        <f t="shared" si="9"/>
        <v>-203.43960000000001</v>
      </c>
      <c r="L89" s="35" t="s">
        <v>177</v>
      </c>
    </row>
    <row r="90" spans="1:13" ht="16.5" customHeight="1">
      <c r="A90" s="27"/>
      <c r="B90" s="30" t="s">
        <v>151</v>
      </c>
      <c r="C90" s="12" t="s">
        <v>165</v>
      </c>
      <c r="D90" s="12" t="s">
        <v>120</v>
      </c>
      <c r="E90" s="29">
        <v>-3</v>
      </c>
      <c r="F90" s="29">
        <v>1</v>
      </c>
      <c r="G90" s="27"/>
      <c r="H90" s="27">
        <v>0.9</v>
      </c>
      <c r="I90" s="27">
        <v>0.9</v>
      </c>
      <c r="J90" s="23">
        <f t="shared" si="8"/>
        <v>-2.4300000000000002</v>
      </c>
      <c r="K90" s="25">
        <f t="shared" si="9"/>
        <v>-26.15652</v>
      </c>
      <c r="L90" s="31" t="s">
        <v>152</v>
      </c>
    </row>
    <row r="91" spans="1:13">
      <c r="A91" s="27"/>
      <c r="B91" s="30" t="s">
        <v>151</v>
      </c>
      <c r="C91" s="12" t="s">
        <v>165</v>
      </c>
      <c r="D91" s="12" t="s">
        <v>120</v>
      </c>
      <c r="E91" s="29">
        <v>-3</v>
      </c>
      <c r="F91" s="29">
        <v>3</v>
      </c>
      <c r="G91" s="27"/>
      <c r="H91" s="27">
        <v>0.75</v>
      </c>
      <c r="I91" s="27">
        <v>0.9</v>
      </c>
      <c r="J91" s="23">
        <f t="shared" si="8"/>
        <v>-6.0750000000000002</v>
      </c>
      <c r="K91" s="25">
        <f t="shared" si="9"/>
        <v>-65.391300000000001</v>
      </c>
      <c r="L91" s="31" t="s">
        <v>152</v>
      </c>
    </row>
    <row r="92" spans="1:13">
      <c r="A92" s="27"/>
      <c r="B92" s="30" t="s">
        <v>182</v>
      </c>
      <c r="C92" s="12" t="s">
        <v>165</v>
      </c>
      <c r="D92" s="12" t="s">
        <v>120</v>
      </c>
      <c r="E92" s="22">
        <v>3</v>
      </c>
      <c r="F92" s="28">
        <v>-1</v>
      </c>
      <c r="G92" s="23"/>
      <c r="H92" s="24">
        <v>0.67</v>
      </c>
      <c r="I92" s="24">
        <v>2.1</v>
      </c>
      <c r="J92" s="23">
        <f t="shared" si="8"/>
        <v>-4.221000000000001</v>
      </c>
      <c r="K92" s="25">
        <f t="shared" si="9"/>
        <v>-45.434844000000005</v>
      </c>
      <c r="L92" s="35" t="s">
        <v>177</v>
      </c>
    </row>
    <row r="93" spans="1:13" s="10" customFormat="1">
      <c r="A93" s="32"/>
      <c r="B93" s="33" t="s">
        <v>186</v>
      </c>
      <c r="C93" s="32"/>
      <c r="D93" s="32"/>
      <c r="E93" s="32"/>
      <c r="F93" s="32"/>
      <c r="G93" s="34"/>
      <c r="H93" s="32"/>
      <c r="I93" s="32"/>
      <c r="J93" s="34"/>
      <c r="K93" s="34"/>
      <c r="L93" s="32"/>
      <c r="M93" s="9"/>
    </row>
    <row r="94" spans="1:13">
      <c r="A94" s="27"/>
      <c r="B94" s="12" t="s">
        <v>187</v>
      </c>
      <c r="C94" s="12" t="s">
        <v>186</v>
      </c>
      <c r="D94" s="12" t="s">
        <v>120</v>
      </c>
      <c r="E94" s="29">
        <v>1</v>
      </c>
      <c r="F94" s="29">
        <v>1</v>
      </c>
      <c r="G94" s="27"/>
      <c r="H94" s="27">
        <f>41.44+3.82</f>
        <v>45.26</v>
      </c>
      <c r="I94" s="27">
        <f>3.5*3+1.1</f>
        <v>11.6</v>
      </c>
      <c r="J94" s="23">
        <f>PRODUCT(E94:I94)</f>
        <v>525.01599999999996</v>
      </c>
      <c r="K94" s="25">
        <f>J94*$K$2</f>
        <v>5651.2722239999994</v>
      </c>
      <c r="L94" s="27"/>
    </row>
    <row r="95" spans="1:13">
      <c r="A95" s="27"/>
      <c r="B95" s="12" t="s">
        <v>188</v>
      </c>
      <c r="C95" s="12" t="s">
        <v>186</v>
      </c>
      <c r="D95" s="12" t="s">
        <v>120</v>
      </c>
      <c r="E95" s="29">
        <v>1</v>
      </c>
      <c r="F95" s="29">
        <v>1</v>
      </c>
      <c r="G95" s="27"/>
      <c r="H95" s="27">
        <v>62.85</v>
      </c>
      <c r="I95" s="27">
        <v>1.1000000000000001</v>
      </c>
      <c r="J95" s="23">
        <f>PRODUCT(E95:I95)</f>
        <v>69.135000000000005</v>
      </c>
      <c r="K95" s="25">
        <f>J95*$K$2</f>
        <v>744.16913999999997</v>
      </c>
      <c r="L95" s="27"/>
    </row>
    <row r="96" spans="1:13">
      <c r="A96" s="27"/>
      <c r="B96" s="12" t="s">
        <v>189</v>
      </c>
      <c r="C96" s="12" t="s">
        <v>186</v>
      </c>
      <c r="D96" s="12" t="s">
        <v>120</v>
      </c>
      <c r="E96" s="29">
        <v>1</v>
      </c>
      <c r="F96" s="29">
        <v>1</v>
      </c>
      <c r="G96" s="27"/>
      <c r="H96" s="27">
        <v>14.26</v>
      </c>
      <c r="I96" s="27">
        <v>2.2000000000000002</v>
      </c>
      <c r="J96" s="23">
        <f>PRODUCT(E96:I96)</f>
        <v>31.372000000000003</v>
      </c>
      <c r="K96" s="25">
        <f>J96*$K$2</f>
        <v>337.68820800000003</v>
      </c>
      <c r="L96" s="27"/>
    </row>
    <row r="97" spans="1:16">
      <c r="A97" s="27"/>
      <c r="B97" s="30"/>
      <c r="C97" s="12"/>
      <c r="D97" s="12"/>
      <c r="E97" s="29"/>
      <c r="F97" s="29"/>
      <c r="G97" s="27"/>
      <c r="H97" s="27"/>
      <c r="I97" s="27"/>
      <c r="J97" s="23"/>
      <c r="K97" s="25"/>
      <c r="L97" s="27"/>
    </row>
    <row r="98" spans="1:16">
      <c r="A98" s="27"/>
      <c r="B98" s="36" t="s">
        <v>148</v>
      </c>
      <c r="C98" s="27"/>
      <c r="D98" s="27"/>
      <c r="E98" s="27"/>
      <c r="F98" s="27"/>
      <c r="G98" s="27"/>
      <c r="H98" s="27"/>
      <c r="I98" s="27"/>
      <c r="J98" s="27"/>
      <c r="K98" s="27"/>
      <c r="L98" s="27"/>
    </row>
    <row r="99" spans="1:16">
      <c r="A99" s="27"/>
      <c r="B99" s="30" t="s">
        <v>148</v>
      </c>
      <c r="C99" s="27"/>
      <c r="D99" s="27"/>
      <c r="E99" s="27"/>
      <c r="F99" s="27"/>
      <c r="G99" s="27"/>
      <c r="H99" s="27"/>
      <c r="I99" s="27"/>
      <c r="J99" s="27"/>
      <c r="K99" s="27"/>
      <c r="L99" s="27"/>
      <c r="O99">
        <v>1</v>
      </c>
      <c r="P99">
        <v>0.73799999999999999</v>
      </c>
    </row>
    <row r="100" spans="1:16" s="6" customFormat="1">
      <c r="A100" s="22"/>
      <c r="B100" s="30" t="s">
        <v>171</v>
      </c>
      <c r="C100" s="12" t="s">
        <v>186</v>
      </c>
      <c r="D100" s="12" t="s">
        <v>120</v>
      </c>
      <c r="E100" s="22">
        <v>3</v>
      </c>
      <c r="F100" s="22">
        <v>-1</v>
      </c>
      <c r="G100" s="23"/>
      <c r="H100" s="24">
        <v>1.538</v>
      </c>
      <c r="I100" s="24">
        <v>2.5</v>
      </c>
      <c r="J100" s="23">
        <f t="shared" ref="J100:J108" si="10">PRODUCT(E100:I100)</f>
        <v>-11.535</v>
      </c>
      <c r="K100" s="25">
        <f t="shared" ref="K100:K108" si="11">J100*$K$2</f>
        <v>-124.16274</v>
      </c>
      <c r="L100" s="26" t="s">
        <v>168</v>
      </c>
      <c r="O100" s="6">
        <v>1.5</v>
      </c>
      <c r="P100" s="6">
        <v>1.538</v>
      </c>
    </row>
    <row r="101" spans="1:16">
      <c r="A101" s="27"/>
      <c r="B101" s="30" t="s">
        <v>172</v>
      </c>
      <c r="C101" s="12" t="s">
        <v>186</v>
      </c>
      <c r="D101" s="12" t="s">
        <v>120</v>
      </c>
      <c r="E101" s="22">
        <v>3</v>
      </c>
      <c r="F101" s="28">
        <v>-1</v>
      </c>
      <c r="G101" s="23"/>
      <c r="H101" s="24">
        <v>1.423</v>
      </c>
      <c r="I101" s="24">
        <v>2.5</v>
      </c>
      <c r="J101" s="23">
        <f t="shared" si="10"/>
        <v>-10.672499999999999</v>
      </c>
      <c r="K101" s="25">
        <f t="shared" si="11"/>
        <v>-114.87878999999998</v>
      </c>
      <c r="L101" s="26" t="s">
        <v>168</v>
      </c>
      <c r="O101">
        <v>0.93799999999999994</v>
      </c>
      <c r="P101">
        <v>1.423</v>
      </c>
    </row>
    <row r="102" spans="1:16">
      <c r="A102" s="27"/>
      <c r="B102" s="30" t="s">
        <v>173</v>
      </c>
      <c r="C102" s="12" t="s">
        <v>186</v>
      </c>
      <c r="D102" s="12" t="s">
        <v>120</v>
      </c>
      <c r="E102" s="22">
        <v>4</v>
      </c>
      <c r="F102" s="28">
        <v>-1</v>
      </c>
      <c r="G102" s="23"/>
      <c r="H102" s="24">
        <v>1.34</v>
      </c>
      <c r="I102" s="24">
        <v>2.5</v>
      </c>
      <c r="J102" s="23">
        <f t="shared" si="10"/>
        <v>-13.4</v>
      </c>
      <c r="K102" s="25">
        <f t="shared" si="11"/>
        <v>-144.23759999999999</v>
      </c>
      <c r="L102" s="26" t="s">
        <v>168</v>
      </c>
      <c r="O102">
        <v>0.85299999999999998</v>
      </c>
      <c r="P102">
        <v>0.73799999999999999</v>
      </c>
    </row>
    <row r="103" spans="1:16">
      <c r="A103" s="27"/>
      <c r="B103" s="30" t="s">
        <v>174</v>
      </c>
      <c r="C103" s="12" t="s">
        <v>186</v>
      </c>
      <c r="D103" s="12" t="s">
        <v>120</v>
      </c>
      <c r="E103" s="22">
        <v>3</v>
      </c>
      <c r="F103" s="28">
        <v>-1</v>
      </c>
      <c r="G103" s="23"/>
      <c r="H103" s="336">
        <v>1</v>
      </c>
      <c r="I103" s="24">
        <v>2.5</v>
      </c>
      <c r="J103" s="23">
        <f t="shared" si="10"/>
        <v>-7.5</v>
      </c>
      <c r="K103" s="25">
        <f t="shared" si="11"/>
        <v>-80.72999999999999</v>
      </c>
      <c r="L103" s="26" t="s">
        <v>168</v>
      </c>
      <c r="P103">
        <v>1.34</v>
      </c>
    </row>
    <row r="104" spans="1:16">
      <c r="A104" s="27"/>
      <c r="B104" s="30" t="s">
        <v>175</v>
      </c>
      <c r="C104" s="12" t="s">
        <v>186</v>
      </c>
      <c r="D104" s="12" t="s">
        <v>120</v>
      </c>
      <c r="E104" s="22">
        <v>3</v>
      </c>
      <c r="F104" s="28">
        <v>-1</v>
      </c>
      <c r="G104" s="23"/>
      <c r="H104" s="24">
        <v>1.5</v>
      </c>
      <c r="I104" s="24">
        <v>2.5</v>
      </c>
      <c r="J104" s="23">
        <f t="shared" si="10"/>
        <v>-11.25</v>
      </c>
      <c r="K104" s="25">
        <f t="shared" si="11"/>
        <v>-121.095</v>
      </c>
      <c r="L104" s="26" t="s">
        <v>168</v>
      </c>
    </row>
    <row r="105" spans="1:16">
      <c r="A105" s="27"/>
      <c r="B105" s="30" t="s">
        <v>176</v>
      </c>
      <c r="C105" s="12" t="s">
        <v>186</v>
      </c>
      <c r="D105" s="12" t="s">
        <v>120</v>
      </c>
      <c r="E105" s="22">
        <v>3</v>
      </c>
      <c r="F105" s="28">
        <v>-1</v>
      </c>
      <c r="G105" s="23"/>
      <c r="H105" s="337">
        <v>1</v>
      </c>
      <c r="I105" s="24">
        <v>2.5</v>
      </c>
      <c r="J105" s="23">
        <f t="shared" si="10"/>
        <v>-7.5</v>
      </c>
      <c r="K105" s="25">
        <f t="shared" si="11"/>
        <v>-80.72999999999999</v>
      </c>
      <c r="L105" s="26" t="s">
        <v>168</v>
      </c>
    </row>
    <row r="106" spans="1:16">
      <c r="A106" s="27"/>
      <c r="B106" s="30" t="s">
        <v>179</v>
      </c>
      <c r="C106" s="12" t="s">
        <v>186</v>
      </c>
      <c r="D106" s="12" t="s">
        <v>120</v>
      </c>
      <c r="E106" s="22">
        <v>3</v>
      </c>
      <c r="F106" s="28">
        <v>-2</v>
      </c>
      <c r="G106" s="23"/>
      <c r="H106" s="337">
        <v>1</v>
      </c>
      <c r="I106" s="24">
        <v>2.1</v>
      </c>
      <c r="J106" s="23">
        <f t="shared" si="10"/>
        <v>-12.600000000000001</v>
      </c>
      <c r="K106" s="25">
        <f t="shared" si="11"/>
        <v>-135.62640000000002</v>
      </c>
      <c r="L106" s="35" t="s">
        <v>177</v>
      </c>
    </row>
    <row r="107" spans="1:16" ht="16.5" customHeight="1">
      <c r="A107" s="27"/>
      <c r="B107" s="30" t="s">
        <v>151</v>
      </c>
      <c r="C107" s="12" t="s">
        <v>186</v>
      </c>
      <c r="D107" s="12" t="s">
        <v>120</v>
      </c>
      <c r="E107" s="29">
        <v>3</v>
      </c>
      <c r="F107" s="29">
        <v>-4</v>
      </c>
      <c r="G107" s="27"/>
      <c r="H107" s="27">
        <v>0.9</v>
      </c>
      <c r="I107" s="27">
        <v>0.9</v>
      </c>
      <c r="J107" s="23">
        <f t="shared" si="10"/>
        <v>-9.7200000000000006</v>
      </c>
      <c r="K107" s="25">
        <f t="shared" si="11"/>
        <v>-104.62608</v>
      </c>
      <c r="L107" s="31" t="s">
        <v>152</v>
      </c>
    </row>
    <row r="108" spans="1:16">
      <c r="A108" s="27"/>
      <c r="B108" s="30" t="s">
        <v>151</v>
      </c>
      <c r="C108" s="12" t="s">
        <v>186</v>
      </c>
      <c r="D108" s="12" t="s">
        <v>120</v>
      </c>
      <c r="E108" s="29">
        <v>3</v>
      </c>
      <c r="F108" s="29">
        <v>-5</v>
      </c>
      <c r="G108" s="27"/>
      <c r="H108" s="27">
        <v>0.75</v>
      </c>
      <c r="I108" s="27">
        <v>0.9</v>
      </c>
      <c r="J108" s="23">
        <f t="shared" si="10"/>
        <v>-10.125</v>
      </c>
      <c r="K108" s="25">
        <f t="shared" si="11"/>
        <v>-108.98549999999999</v>
      </c>
      <c r="L108" s="31" t="s">
        <v>152</v>
      </c>
    </row>
    <row r="109" spans="1:16" s="8" customFormat="1">
      <c r="A109" s="19" t="s">
        <v>190</v>
      </c>
      <c r="B109" s="20" t="s">
        <v>191</v>
      </c>
      <c r="C109" s="19"/>
      <c r="D109" s="19"/>
      <c r="E109" s="19"/>
      <c r="F109" s="19"/>
      <c r="G109" s="21"/>
      <c r="H109" s="19"/>
      <c r="I109" s="19"/>
      <c r="J109" s="21"/>
      <c r="K109" s="21"/>
      <c r="L109" s="19"/>
      <c r="M109" s="7"/>
    </row>
    <row r="110" spans="1:16" s="11" customFormat="1">
      <c r="A110" s="22"/>
      <c r="B110" s="12" t="s">
        <v>167</v>
      </c>
      <c r="C110" s="12" t="s">
        <v>192</v>
      </c>
      <c r="D110" s="12" t="s">
        <v>120</v>
      </c>
      <c r="E110" s="22">
        <v>1</v>
      </c>
      <c r="F110" s="22">
        <v>1</v>
      </c>
      <c r="G110" s="37"/>
      <c r="H110" s="12">
        <v>2.1800000000000002</v>
      </c>
      <c r="I110" s="12">
        <v>2.5</v>
      </c>
      <c r="J110" s="37">
        <f t="shared" ref="J110:J118" si="12">PRODUCT(E110:I110)</f>
        <v>5.45</v>
      </c>
      <c r="K110" s="25">
        <f t="shared" ref="K110:K118" si="13">J110*$K$2</f>
        <v>58.663799999999995</v>
      </c>
      <c r="L110" s="35" t="s">
        <v>168</v>
      </c>
    </row>
    <row r="111" spans="1:16" s="6" customFormat="1">
      <c r="A111" s="22"/>
      <c r="B111" s="12" t="s">
        <v>171</v>
      </c>
      <c r="C111" s="12" t="s">
        <v>192</v>
      </c>
      <c r="D111" s="12" t="s">
        <v>120</v>
      </c>
      <c r="E111" s="22">
        <v>3</v>
      </c>
      <c r="F111" s="22">
        <v>1</v>
      </c>
      <c r="G111" s="23"/>
      <c r="H111" s="24">
        <v>1.538</v>
      </c>
      <c r="I111" s="24">
        <v>2.5</v>
      </c>
      <c r="J111" s="23">
        <f t="shared" si="12"/>
        <v>11.535</v>
      </c>
      <c r="K111" s="25">
        <f t="shared" si="13"/>
        <v>124.16274</v>
      </c>
      <c r="L111" s="26" t="s">
        <v>168</v>
      </c>
    </row>
    <row r="112" spans="1:16">
      <c r="A112" s="27"/>
      <c r="B112" s="12" t="s">
        <v>172</v>
      </c>
      <c r="C112" s="12" t="s">
        <v>192</v>
      </c>
      <c r="D112" s="12" t="s">
        <v>120</v>
      </c>
      <c r="E112" s="22">
        <v>3</v>
      </c>
      <c r="F112" s="28">
        <v>1</v>
      </c>
      <c r="G112" s="23"/>
      <c r="H112" s="24">
        <v>1.423</v>
      </c>
      <c r="I112" s="24">
        <v>2.5</v>
      </c>
      <c r="J112" s="23">
        <f t="shared" si="12"/>
        <v>10.672499999999999</v>
      </c>
      <c r="K112" s="25">
        <f t="shared" si="13"/>
        <v>114.87878999999998</v>
      </c>
      <c r="L112" s="26" t="s">
        <v>168</v>
      </c>
    </row>
    <row r="113" spans="1:13">
      <c r="A113" s="27"/>
      <c r="B113" s="12" t="s">
        <v>173</v>
      </c>
      <c r="C113" s="12" t="s">
        <v>192</v>
      </c>
      <c r="D113" s="12" t="s">
        <v>120</v>
      </c>
      <c r="E113" s="22">
        <v>3</v>
      </c>
      <c r="F113" s="28">
        <v>1</v>
      </c>
      <c r="G113" s="23"/>
      <c r="H113" s="24">
        <v>1.34</v>
      </c>
      <c r="I113" s="24">
        <v>2.5</v>
      </c>
      <c r="J113" s="23">
        <f t="shared" si="12"/>
        <v>10.050000000000001</v>
      </c>
      <c r="K113" s="25">
        <f t="shared" si="13"/>
        <v>108.1782</v>
      </c>
      <c r="L113" s="26" t="s">
        <v>168</v>
      </c>
    </row>
    <row r="114" spans="1:13">
      <c r="A114" s="27"/>
      <c r="B114" s="12" t="s">
        <v>174</v>
      </c>
      <c r="C114" s="12" t="s">
        <v>192</v>
      </c>
      <c r="D114" s="12" t="s">
        <v>120</v>
      </c>
      <c r="E114" s="22">
        <v>3</v>
      </c>
      <c r="F114" s="28">
        <v>1</v>
      </c>
      <c r="G114" s="23"/>
      <c r="H114" s="24">
        <v>1</v>
      </c>
      <c r="I114" s="24">
        <v>2.5</v>
      </c>
      <c r="J114" s="23">
        <f t="shared" si="12"/>
        <v>7.5</v>
      </c>
      <c r="K114" s="25">
        <f t="shared" si="13"/>
        <v>80.72999999999999</v>
      </c>
      <c r="L114" s="26" t="s">
        <v>168</v>
      </c>
    </row>
    <row r="115" spans="1:13">
      <c r="A115" s="27"/>
      <c r="B115" s="12" t="s">
        <v>175</v>
      </c>
      <c r="C115" s="12" t="s">
        <v>192</v>
      </c>
      <c r="D115" s="12" t="s">
        <v>120</v>
      </c>
      <c r="E115" s="22">
        <v>3</v>
      </c>
      <c r="F115" s="28">
        <v>1</v>
      </c>
      <c r="G115" s="23"/>
      <c r="H115" s="24">
        <v>1.5</v>
      </c>
      <c r="I115" s="24">
        <v>2.5</v>
      </c>
      <c r="J115" s="23">
        <f t="shared" si="12"/>
        <v>11.25</v>
      </c>
      <c r="K115" s="25">
        <f t="shared" si="13"/>
        <v>121.095</v>
      </c>
      <c r="L115" s="26" t="s">
        <v>168</v>
      </c>
    </row>
    <row r="116" spans="1:13">
      <c r="A116" s="27"/>
      <c r="B116" s="12" t="s">
        <v>176</v>
      </c>
      <c r="C116" s="12" t="s">
        <v>192</v>
      </c>
      <c r="D116" s="12" t="s">
        <v>120</v>
      </c>
      <c r="E116" s="22">
        <v>3</v>
      </c>
      <c r="F116" s="28">
        <v>1</v>
      </c>
      <c r="G116" s="23"/>
      <c r="H116" s="24">
        <v>1</v>
      </c>
      <c r="I116" s="24">
        <v>2.5</v>
      </c>
      <c r="J116" s="23">
        <f t="shared" si="12"/>
        <v>7.5</v>
      </c>
      <c r="K116" s="25">
        <f t="shared" si="13"/>
        <v>80.72999999999999</v>
      </c>
      <c r="L116" s="26" t="s">
        <v>168</v>
      </c>
    </row>
    <row r="117" spans="1:13" ht="16.5" customHeight="1">
      <c r="A117" s="27"/>
      <c r="B117" s="12" t="s">
        <v>151</v>
      </c>
      <c r="C117" s="12" t="s">
        <v>192</v>
      </c>
      <c r="D117" s="12" t="s">
        <v>120</v>
      </c>
      <c r="E117" s="29">
        <v>3</v>
      </c>
      <c r="F117" s="29">
        <v>1</v>
      </c>
      <c r="G117" s="27"/>
      <c r="H117" s="27">
        <v>0.9</v>
      </c>
      <c r="I117" s="27">
        <v>0.9</v>
      </c>
      <c r="J117" s="23">
        <f t="shared" si="12"/>
        <v>2.4300000000000002</v>
      </c>
      <c r="K117" s="25">
        <f t="shared" si="13"/>
        <v>26.15652</v>
      </c>
      <c r="L117" s="31" t="s">
        <v>152</v>
      </c>
    </row>
    <row r="118" spans="1:13">
      <c r="A118" s="27"/>
      <c r="B118" s="12" t="s">
        <v>151</v>
      </c>
      <c r="C118" s="12" t="s">
        <v>192</v>
      </c>
      <c r="D118" s="12" t="s">
        <v>120</v>
      </c>
      <c r="E118" s="29">
        <v>3</v>
      </c>
      <c r="F118" s="29">
        <v>3</v>
      </c>
      <c r="G118" s="27"/>
      <c r="H118" s="27">
        <v>0.75</v>
      </c>
      <c r="I118" s="27">
        <v>0.9</v>
      </c>
      <c r="J118" s="23">
        <f t="shared" si="12"/>
        <v>6.0750000000000002</v>
      </c>
      <c r="K118" s="25">
        <f t="shared" si="13"/>
        <v>65.391300000000001</v>
      </c>
      <c r="L118" s="31" t="s">
        <v>152</v>
      </c>
    </row>
    <row r="119" spans="1:13" s="8" customFormat="1">
      <c r="A119" s="19" t="s">
        <v>193</v>
      </c>
      <c r="B119" s="20" t="s">
        <v>194</v>
      </c>
      <c r="C119" s="19"/>
      <c r="D119" s="19"/>
      <c r="E119" s="19"/>
      <c r="F119" s="19"/>
      <c r="G119" s="21"/>
      <c r="H119" s="19"/>
      <c r="I119" s="19"/>
      <c r="J119" s="21"/>
      <c r="K119" s="21"/>
      <c r="L119" s="19"/>
      <c r="M119" s="7"/>
    </row>
    <row r="120" spans="1:13">
      <c r="A120" s="38" t="s">
        <v>195</v>
      </c>
      <c r="B120" s="12" t="s">
        <v>196</v>
      </c>
      <c r="C120" s="12" t="s">
        <v>197</v>
      </c>
      <c r="D120" s="12" t="s">
        <v>198</v>
      </c>
      <c r="E120" s="29">
        <v>1</v>
      </c>
      <c r="F120" s="29">
        <v>2</v>
      </c>
      <c r="G120" s="27"/>
      <c r="H120" s="27"/>
      <c r="I120" s="27"/>
      <c r="J120" s="23">
        <f>PRODUCT(E120:I120)</f>
        <v>2</v>
      </c>
      <c r="K120" s="39">
        <f>J120</f>
        <v>2</v>
      </c>
      <c r="L120" s="27"/>
    </row>
    <row r="121" spans="1:13">
      <c r="A121" s="27"/>
      <c r="B121" s="12" t="s">
        <v>199</v>
      </c>
      <c r="C121" s="12" t="s">
        <v>197</v>
      </c>
      <c r="D121" s="12" t="s">
        <v>198</v>
      </c>
      <c r="E121" s="29">
        <v>3</v>
      </c>
      <c r="F121" s="29">
        <v>14</v>
      </c>
      <c r="G121" s="27"/>
      <c r="H121" s="27"/>
      <c r="I121" s="27"/>
      <c r="J121" s="23">
        <f>PRODUCT(E121:I121)</f>
        <v>42</v>
      </c>
      <c r="K121" s="39">
        <f>J121</f>
        <v>42</v>
      </c>
      <c r="L121" s="27"/>
    </row>
    <row r="122" spans="1:13">
      <c r="A122" s="38" t="s">
        <v>200</v>
      </c>
      <c r="B122" s="12" t="s">
        <v>201</v>
      </c>
      <c r="C122" s="12" t="s">
        <v>202</v>
      </c>
      <c r="D122" s="12" t="s">
        <v>120</v>
      </c>
      <c r="E122" s="29">
        <v>3</v>
      </c>
      <c r="F122" s="29">
        <v>1</v>
      </c>
      <c r="G122" s="27">
        <f>2.515+1.457</f>
        <v>3.9720000000000004</v>
      </c>
      <c r="H122" s="27"/>
      <c r="I122" s="27">
        <f>3.5-0.15-0.25</f>
        <v>3.1</v>
      </c>
      <c r="J122" s="23">
        <f>PRODUCT(E122:I122)</f>
        <v>36.939599999999999</v>
      </c>
      <c r="K122" s="25">
        <f>J122*$K$2</f>
        <v>397.61785439999994</v>
      </c>
      <c r="L122" s="13" t="s">
        <v>203</v>
      </c>
    </row>
    <row r="123" spans="1:13">
      <c r="A123" s="38" t="s">
        <v>204</v>
      </c>
      <c r="B123" s="12" t="s">
        <v>205</v>
      </c>
      <c r="C123" s="12" t="s">
        <v>206</v>
      </c>
      <c r="D123" s="12" t="s">
        <v>198</v>
      </c>
      <c r="E123" s="29">
        <v>3</v>
      </c>
      <c r="F123" s="29">
        <v>1</v>
      </c>
      <c r="G123" s="27"/>
      <c r="H123" s="27"/>
      <c r="I123" s="27"/>
      <c r="J123" s="23">
        <f>PRODUCT(E123:I123)</f>
        <v>3</v>
      </c>
      <c r="K123" s="39">
        <f>J123</f>
        <v>3</v>
      </c>
      <c r="L123" s="27"/>
    </row>
    <row r="124" spans="1:13">
      <c r="A124" s="38" t="s">
        <v>207</v>
      </c>
      <c r="B124" s="12" t="s">
        <v>208</v>
      </c>
      <c r="C124" s="27"/>
      <c r="D124" s="27"/>
      <c r="E124" s="27"/>
      <c r="F124" s="27"/>
      <c r="G124" s="27"/>
      <c r="H124" s="27"/>
      <c r="I124" s="27"/>
      <c r="J124" s="27"/>
      <c r="K124" s="27"/>
      <c r="L124" s="27"/>
    </row>
    <row r="125" spans="1:13" s="8" customFormat="1">
      <c r="A125" s="19" t="s">
        <v>209</v>
      </c>
      <c r="B125" s="20" t="s">
        <v>210</v>
      </c>
      <c r="C125" s="19"/>
      <c r="D125" s="19"/>
      <c r="E125" s="19"/>
      <c r="F125" s="19"/>
      <c r="G125" s="21"/>
      <c r="H125" s="19"/>
      <c r="I125" s="19"/>
      <c r="J125" s="21"/>
      <c r="K125" s="21"/>
      <c r="L125" s="19"/>
      <c r="M125" s="7"/>
    </row>
    <row r="126" spans="1:13">
      <c r="A126" s="38" t="s">
        <v>195</v>
      </c>
      <c r="B126" s="12" t="s">
        <v>211</v>
      </c>
      <c r="C126" s="13"/>
      <c r="D126" s="27"/>
      <c r="E126" s="27"/>
      <c r="F126" s="27"/>
      <c r="G126" s="27"/>
      <c r="H126" s="27"/>
      <c r="I126" s="27"/>
      <c r="J126" s="27"/>
      <c r="K126" s="27"/>
      <c r="L126" s="27"/>
    </row>
    <row r="127" spans="1:13">
      <c r="A127" s="38"/>
      <c r="B127" s="12" t="s">
        <v>212</v>
      </c>
      <c r="C127" s="13" t="s">
        <v>213</v>
      </c>
      <c r="D127" s="13" t="s">
        <v>100</v>
      </c>
      <c r="E127" s="29">
        <v>1</v>
      </c>
      <c r="F127" s="29">
        <v>1</v>
      </c>
      <c r="G127" s="27">
        <v>10</v>
      </c>
      <c r="H127" s="27"/>
      <c r="I127" s="27"/>
      <c r="J127" s="23">
        <f>PRODUCT(E127:I127)</f>
        <v>10</v>
      </c>
      <c r="K127" s="25">
        <f>J127*3.28</f>
        <v>32.799999999999997</v>
      </c>
      <c r="L127" s="27"/>
    </row>
    <row r="128" spans="1:13">
      <c r="A128" s="38"/>
      <c r="B128" s="12" t="s">
        <v>214</v>
      </c>
      <c r="C128" s="13" t="s">
        <v>213</v>
      </c>
      <c r="D128" s="13" t="s">
        <v>100</v>
      </c>
      <c r="E128" s="29">
        <v>2</v>
      </c>
      <c r="F128" s="29">
        <v>1</v>
      </c>
      <c r="G128" s="27">
        <v>9.85</v>
      </c>
      <c r="H128" s="27"/>
      <c r="I128" s="27"/>
      <c r="J128" s="23">
        <f>PRODUCT(E128:I128)</f>
        <v>19.7</v>
      </c>
      <c r="K128" s="25">
        <f>J128*3.28</f>
        <v>64.616</v>
      </c>
      <c r="L128" s="27"/>
    </row>
    <row r="129" spans="1:13">
      <c r="A129" s="38"/>
      <c r="B129" s="12" t="s">
        <v>215</v>
      </c>
      <c r="C129" s="13" t="s">
        <v>213</v>
      </c>
      <c r="D129" s="13" t="s">
        <v>100</v>
      </c>
      <c r="E129" s="29">
        <v>2</v>
      </c>
      <c r="F129" s="29">
        <v>1</v>
      </c>
      <c r="G129" s="27">
        <f>13.18+1.2</f>
        <v>14.379999999999999</v>
      </c>
      <c r="H129" s="27"/>
      <c r="I129" s="27"/>
      <c r="J129" s="23">
        <f>PRODUCT(E129:I129)</f>
        <v>28.759999999999998</v>
      </c>
      <c r="K129" s="25">
        <f>J129*3.28</f>
        <v>94.332799999999992</v>
      </c>
      <c r="L129" s="27"/>
    </row>
    <row r="130" spans="1:13">
      <c r="A130" s="38"/>
      <c r="B130" s="12"/>
      <c r="C130" s="13"/>
      <c r="D130" s="27"/>
      <c r="E130" s="27"/>
      <c r="F130" s="27"/>
      <c r="G130" s="27"/>
      <c r="H130" s="27"/>
      <c r="I130" s="27"/>
      <c r="J130" s="27"/>
      <c r="K130" s="27"/>
      <c r="L130" s="27"/>
    </row>
    <row r="131" spans="1:13">
      <c r="A131" s="38" t="s">
        <v>200</v>
      </c>
      <c r="B131" s="12" t="s">
        <v>216</v>
      </c>
      <c r="C131" s="12" t="s">
        <v>217</v>
      </c>
      <c r="D131" s="13" t="s">
        <v>100</v>
      </c>
      <c r="E131" s="29">
        <v>3</v>
      </c>
      <c r="F131" s="29">
        <v>1</v>
      </c>
      <c r="G131" s="27">
        <f>3.05+0.15+0.15+3.05</f>
        <v>6.3999999999999995</v>
      </c>
      <c r="H131" s="27"/>
      <c r="I131" s="27"/>
      <c r="J131" s="23">
        <f>PRODUCT(E131:I131)</f>
        <v>19.2</v>
      </c>
      <c r="K131" s="25">
        <f>J131*3.28</f>
        <v>62.975999999999992</v>
      </c>
      <c r="L131" s="13"/>
    </row>
    <row r="132" spans="1:13">
      <c r="A132" s="338"/>
      <c r="B132" s="339" t="s">
        <v>218</v>
      </c>
      <c r="C132" s="12" t="s">
        <v>217</v>
      </c>
      <c r="D132" s="13" t="s">
        <v>100</v>
      </c>
      <c r="E132" s="29">
        <v>1</v>
      </c>
      <c r="F132" s="29">
        <v>1</v>
      </c>
      <c r="G132" s="27">
        <v>1.2</v>
      </c>
      <c r="H132" s="27"/>
      <c r="I132" s="27"/>
      <c r="J132" s="23">
        <f>PRODUCT(E132:I132)</f>
        <v>1.2</v>
      </c>
      <c r="K132" s="25">
        <f>J132*3.28</f>
        <v>3.9359999999999995</v>
      </c>
      <c r="L132" s="340"/>
    </row>
    <row r="133" spans="1:13">
      <c r="A133" s="338"/>
      <c r="B133" s="339" t="s">
        <v>219</v>
      </c>
      <c r="C133" s="12" t="s">
        <v>217</v>
      </c>
      <c r="D133" s="13" t="s">
        <v>100</v>
      </c>
      <c r="E133" s="29">
        <v>1</v>
      </c>
      <c r="F133" s="29">
        <v>1</v>
      </c>
      <c r="G133" s="27">
        <v>15</v>
      </c>
      <c r="H133" s="27"/>
      <c r="I133" s="27"/>
      <c r="J133" s="23">
        <f>PRODUCT(E133:I133)</f>
        <v>15</v>
      </c>
      <c r="K133" s="25">
        <f>J133*3.28</f>
        <v>49.199999999999996</v>
      </c>
      <c r="L133" s="340"/>
    </row>
    <row r="134" spans="1:13" s="8" customFormat="1">
      <c r="A134" s="40"/>
      <c r="B134" s="41"/>
      <c r="C134" s="40"/>
      <c r="D134" s="40"/>
      <c r="E134" s="40"/>
      <c r="F134" s="40"/>
      <c r="G134" s="42"/>
      <c r="H134" s="40"/>
      <c r="I134" s="40"/>
      <c r="J134" s="42"/>
      <c r="K134" s="42"/>
      <c r="L134" s="40"/>
      <c r="M134" s="7"/>
    </row>
    <row r="136" spans="1:13">
      <c r="B136" s="405" t="s">
        <v>220</v>
      </c>
      <c r="C136" s="406"/>
      <c r="D136" s="407"/>
    </row>
    <row r="137" spans="1:13">
      <c r="B137" s="45" t="s">
        <v>119</v>
      </c>
      <c r="C137" s="46">
        <f t="shared" ref="C137:C151" si="14">SUMIF($C$4:$C$134,B137,$K$4:$K$134)</f>
        <v>5334.6265596000003</v>
      </c>
      <c r="D137" s="47" t="s">
        <v>72</v>
      </c>
    </row>
    <row r="138" spans="1:13">
      <c r="B138" s="12" t="s">
        <v>133</v>
      </c>
      <c r="C138" s="43">
        <f t="shared" si="14"/>
        <v>774.15979679999987</v>
      </c>
      <c r="D138" s="15" t="s">
        <v>72</v>
      </c>
    </row>
    <row r="139" spans="1:13">
      <c r="B139" s="12" t="s">
        <v>142</v>
      </c>
      <c r="C139" s="43">
        <f t="shared" si="14"/>
        <v>866.48262479999994</v>
      </c>
      <c r="D139" s="15" t="s">
        <v>72</v>
      </c>
    </row>
    <row r="140" spans="1:13">
      <c r="B140" s="12" t="s">
        <v>145</v>
      </c>
      <c r="C140" s="43">
        <f t="shared" si="14"/>
        <v>3646.8001439999989</v>
      </c>
      <c r="D140" s="15" t="s">
        <v>72</v>
      </c>
    </row>
    <row r="141" spans="1:13">
      <c r="B141" s="12" t="s">
        <v>129</v>
      </c>
      <c r="C141" s="43">
        <f t="shared" si="14"/>
        <v>647.62359480000009</v>
      </c>
      <c r="D141" s="15" t="s">
        <v>72</v>
      </c>
    </row>
    <row r="142" spans="1:13">
      <c r="B142" s="13" t="s">
        <v>156</v>
      </c>
      <c r="C142" s="43">
        <f t="shared" si="14"/>
        <v>1768.4229419999997</v>
      </c>
      <c r="D142" s="15" t="s">
        <v>72</v>
      </c>
    </row>
    <row r="143" spans="1:13">
      <c r="B143" s="12" t="s">
        <v>160</v>
      </c>
      <c r="C143" s="43">
        <f t="shared" si="14"/>
        <v>6481.0905120000007</v>
      </c>
      <c r="D143" s="15" t="s">
        <v>72</v>
      </c>
    </row>
    <row r="144" spans="1:13">
      <c r="B144" s="12" t="s">
        <v>165</v>
      </c>
      <c r="C144" s="43">
        <f t="shared" si="14"/>
        <v>18987.857459999996</v>
      </c>
      <c r="D144" s="15" t="s">
        <v>72</v>
      </c>
    </row>
    <row r="145" spans="2:4">
      <c r="B145" s="12" t="s">
        <v>186</v>
      </c>
      <c r="C145" s="43">
        <f t="shared" si="14"/>
        <v>5718.0574620000007</v>
      </c>
      <c r="D145" s="15" t="s">
        <v>72</v>
      </c>
    </row>
    <row r="146" spans="2:4">
      <c r="B146" s="12" t="s">
        <v>192</v>
      </c>
      <c r="C146" s="43">
        <f t="shared" si="14"/>
        <v>779.98635000000002</v>
      </c>
      <c r="D146" s="15" t="s">
        <v>72</v>
      </c>
    </row>
    <row r="147" spans="2:4">
      <c r="B147" s="12" t="s">
        <v>197</v>
      </c>
      <c r="C147" s="43">
        <f t="shared" si="14"/>
        <v>44</v>
      </c>
      <c r="D147" s="15" t="s">
        <v>198</v>
      </c>
    </row>
    <row r="148" spans="2:4">
      <c r="B148" s="12" t="s">
        <v>202</v>
      </c>
      <c r="C148" s="43">
        <f t="shared" si="14"/>
        <v>397.61785439999994</v>
      </c>
      <c r="D148" s="15" t="s">
        <v>72</v>
      </c>
    </row>
    <row r="149" spans="2:4">
      <c r="B149" s="12" t="s">
        <v>206</v>
      </c>
      <c r="C149" s="43">
        <f t="shared" si="14"/>
        <v>3</v>
      </c>
      <c r="D149" s="15" t="s">
        <v>198</v>
      </c>
    </row>
    <row r="150" spans="2:4">
      <c r="B150" s="13" t="s">
        <v>213</v>
      </c>
      <c r="C150" s="43">
        <f t="shared" si="14"/>
        <v>191.74879999999999</v>
      </c>
      <c r="D150" s="15" t="s">
        <v>72</v>
      </c>
    </row>
    <row r="151" spans="2:4">
      <c r="B151" s="14" t="s">
        <v>217</v>
      </c>
      <c r="C151" s="44">
        <f t="shared" si="14"/>
        <v>116.11199999999999</v>
      </c>
      <c r="D151" s="16" t="s">
        <v>72</v>
      </c>
    </row>
  </sheetData>
  <sheetProtection password="C5ED" sheet="1" objects="1" scenarios="1"/>
  <autoFilter ref="A4:M131" xr:uid="{00000000-0009-0000-0000-000002000000}"/>
  <mergeCells count="2">
    <mergeCell ref="A1:L1"/>
    <mergeCell ref="B136:D136"/>
  </mergeCells>
  <pageMargins left="0.7" right="0.7" top="0.75" bottom="0.75" header="0.3" footer="0.3"/>
  <pageSetup paperSize="9" scale="61" orientation="portrait" r:id="rId1"/>
  <rowBreaks count="1" manualBreakCount="1">
    <brk id="108" max="11" man="1"/>
  </rowBreaks>
  <colBreaks count="1" manualBreakCount="1">
    <brk id="12" max="64"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M1265"/>
  <sheetViews>
    <sheetView topLeftCell="A623" zoomScaleNormal="100" zoomScaleSheetLayoutView="85" workbookViewId="0">
      <selection activeCell="F735" sqref="F735"/>
    </sheetView>
  </sheetViews>
  <sheetFormatPr defaultRowHeight="14.25"/>
  <cols>
    <col min="1" max="1" width="12.28515625" style="66" customWidth="1"/>
    <col min="2" max="2" width="49.140625" style="66" customWidth="1"/>
    <col min="3" max="3" width="9.28515625" style="66" customWidth="1"/>
    <col min="4" max="4" width="13.28515625" style="66" customWidth="1"/>
    <col min="5" max="5" width="11.140625" style="66" customWidth="1"/>
    <col min="6" max="6" width="12.7109375" style="66" customWidth="1"/>
    <col min="7" max="10" width="9.140625" style="66"/>
    <col min="11" max="11" width="10.5703125" style="66" bestFit="1" customWidth="1"/>
    <col min="12" max="12" width="12" style="66" bestFit="1" customWidth="1"/>
    <col min="13" max="16384" width="9.140625" style="66"/>
  </cols>
  <sheetData>
    <row r="1" spans="1:6" s="50" customFormat="1" ht="15">
      <c r="A1" s="48"/>
      <c r="B1" s="408" t="s">
        <v>221</v>
      </c>
      <c r="C1" s="408"/>
      <c r="D1" s="408"/>
      <c r="E1" s="49"/>
      <c r="F1" s="49"/>
    </row>
    <row r="2" spans="1:6" s="50" customFormat="1" ht="121.5" customHeight="1">
      <c r="A2" s="48"/>
      <c r="B2" s="408"/>
      <c r="C2" s="408"/>
      <c r="D2" s="408"/>
      <c r="E2" s="49"/>
      <c r="F2" s="49"/>
    </row>
    <row r="3" spans="1:6" s="50" customFormat="1" ht="15">
      <c r="A3" s="48"/>
      <c r="B3" s="51" t="s">
        <v>222</v>
      </c>
      <c r="C3" s="51" t="s">
        <v>59</v>
      </c>
      <c r="D3" s="51" t="s">
        <v>223</v>
      </c>
      <c r="E3" s="51" t="s">
        <v>224</v>
      </c>
      <c r="F3" s="52" t="s">
        <v>69</v>
      </c>
    </row>
    <row r="4" spans="1:6" s="50" customFormat="1">
      <c r="A4" s="48"/>
      <c r="B4" s="53"/>
      <c r="C4" s="53"/>
      <c r="D4" s="53"/>
      <c r="E4" s="53"/>
      <c r="F4" s="54"/>
    </row>
    <row r="5" spans="1:6" s="50" customFormat="1">
      <c r="A5" s="48"/>
      <c r="B5" s="55" t="s">
        <v>225</v>
      </c>
      <c r="C5" s="53"/>
      <c r="D5" s="53"/>
      <c r="E5" s="53"/>
      <c r="F5" s="54"/>
    </row>
    <row r="6" spans="1:6" s="50" customFormat="1">
      <c r="A6" s="48"/>
      <c r="B6" s="55" t="s">
        <v>226</v>
      </c>
      <c r="C6" s="53"/>
      <c r="D6" s="56"/>
      <c r="E6" s="56"/>
      <c r="F6" s="57"/>
    </row>
    <row r="7" spans="1:6" s="50" customFormat="1">
      <c r="A7" s="48"/>
      <c r="B7" s="55" t="s">
        <v>227</v>
      </c>
      <c r="C7" s="53"/>
      <c r="D7" s="56"/>
      <c r="E7" s="56"/>
      <c r="F7" s="57"/>
    </row>
    <row r="8" spans="1:6" s="50" customFormat="1">
      <c r="A8" s="48"/>
      <c r="B8" s="55" t="s">
        <v>228</v>
      </c>
      <c r="C8" s="53"/>
      <c r="D8" s="53"/>
      <c r="E8" s="53"/>
      <c r="F8" s="54"/>
    </row>
    <row r="9" spans="1:6" s="50" customFormat="1">
      <c r="A9" s="48"/>
      <c r="B9" s="55" t="s">
        <v>229</v>
      </c>
      <c r="C9" s="53"/>
      <c r="D9" s="53"/>
      <c r="E9" s="53"/>
      <c r="F9" s="54"/>
    </row>
    <row r="10" spans="1:6" s="50" customFormat="1">
      <c r="A10" s="48"/>
      <c r="B10" s="55" t="s">
        <v>230</v>
      </c>
      <c r="C10" s="53"/>
      <c r="D10" s="56"/>
      <c r="E10" s="56"/>
      <c r="F10" s="57"/>
    </row>
    <row r="11" spans="1:6" s="50" customFormat="1">
      <c r="A11" s="48"/>
      <c r="B11" s="55" t="s">
        <v>231</v>
      </c>
      <c r="C11" s="55" t="s">
        <v>232</v>
      </c>
      <c r="D11" s="56">
        <v>35.909999999999997</v>
      </c>
      <c r="E11" s="56">
        <f>'Material Rate'!D3</f>
        <v>390</v>
      </c>
      <c r="F11" s="57">
        <f>D11*E11</f>
        <v>14004.899999999998</v>
      </c>
    </row>
    <row r="12" spans="1:6" s="50" customFormat="1">
      <c r="A12" s="48"/>
      <c r="B12" s="55" t="s">
        <v>233</v>
      </c>
      <c r="C12" s="55" t="s">
        <v>232</v>
      </c>
      <c r="D12" s="56">
        <v>12</v>
      </c>
      <c r="E12" s="56">
        <v>55</v>
      </c>
      <c r="F12" s="57">
        <f>D12*E12</f>
        <v>660</v>
      </c>
    </row>
    <row r="13" spans="1:6" s="50" customFormat="1">
      <c r="A13" s="48"/>
      <c r="B13" s="55" t="s">
        <v>234</v>
      </c>
      <c r="C13" s="55" t="s">
        <v>198</v>
      </c>
      <c r="D13" s="56">
        <v>2</v>
      </c>
      <c r="E13" s="56">
        <v>125</v>
      </c>
      <c r="F13" s="57">
        <f>D13*E13</f>
        <v>250</v>
      </c>
    </row>
    <row r="14" spans="1:6" s="50" customFormat="1">
      <c r="A14" s="48"/>
      <c r="B14" s="55" t="s">
        <v>235</v>
      </c>
      <c r="C14" s="55" t="s">
        <v>236</v>
      </c>
      <c r="D14" s="58" t="s">
        <v>237</v>
      </c>
      <c r="E14" s="56">
        <v>47.29</v>
      </c>
      <c r="F14" s="57">
        <f>D14*E14</f>
        <v>6.2895700000000003</v>
      </c>
    </row>
    <row r="15" spans="1:6" s="50" customFormat="1">
      <c r="A15" s="48"/>
      <c r="B15" s="55" t="s">
        <v>238</v>
      </c>
      <c r="C15" s="55" t="s">
        <v>120</v>
      </c>
      <c r="D15" s="59">
        <f>8*0.5</f>
        <v>4</v>
      </c>
      <c r="E15" s="56">
        <f>'Material Rate'!D4</f>
        <v>2797.6</v>
      </c>
      <c r="F15" s="57">
        <f>D15*E15</f>
        <v>11190.4</v>
      </c>
    </row>
    <row r="16" spans="1:6" s="50" customFormat="1">
      <c r="A16" s="48"/>
      <c r="B16" s="55" t="s">
        <v>239</v>
      </c>
      <c r="C16" s="53"/>
      <c r="D16" s="56"/>
      <c r="E16" s="56"/>
      <c r="F16" s="57"/>
    </row>
    <row r="17" spans="1:6" s="50" customFormat="1">
      <c r="A17" s="48"/>
      <c r="B17" s="55" t="s">
        <v>240</v>
      </c>
      <c r="C17" s="55" t="s">
        <v>241</v>
      </c>
      <c r="D17" s="56"/>
      <c r="E17" s="56"/>
      <c r="F17" s="60">
        <f>D11*'Labour Rate'!D3</f>
        <v>5027.3999999999996</v>
      </c>
    </row>
    <row r="18" spans="1:6" s="50" customFormat="1">
      <c r="A18" s="48"/>
      <c r="B18" s="55" t="s">
        <v>242</v>
      </c>
      <c r="C18" s="55" t="s">
        <v>241</v>
      </c>
      <c r="D18" s="56"/>
      <c r="E18" s="56"/>
      <c r="F18" s="60">
        <f>D12*'Labour Rate'!D5</f>
        <v>420</v>
      </c>
    </row>
    <row r="19" spans="1:6" s="50" customFormat="1">
      <c r="A19" s="48"/>
      <c r="B19" s="55" t="s">
        <v>243</v>
      </c>
      <c r="C19" s="55" t="s">
        <v>120</v>
      </c>
      <c r="D19" s="56"/>
      <c r="E19" s="56"/>
      <c r="F19" s="60">
        <f>D15*'Labour Rate'!D4</f>
        <v>1076</v>
      </c>
    </row>
    <row r="20" spans="1:6" s="50" customFormat="1">
      <c r="A20" s="48"/>
      <c r="B20" s="55"/>
      <c r="C20" s="55"/>
      <c r="D20" s="56"/>
      <c r="E20" s="56"/>
      <c r="F20" s="60"/>
    </row>
    <row r="21" spans="1:6" s="50" customFormat="1">
      <c r="A21" s="48"/>
      <c r="B21" s="55" t="s">
        <v>64</v>
      </c>
      <c r="C21" s="53"/>
      <c r="D21" s="56"/>
      <c r="E21" s="56"/>
      <c r="F21" s="57">
        <f>SUM(F11:F20)</f>
        <v>32634.989569999998</v>
      </c>
    </row>
    <row r="22" spans="1:6" s="50" customFormat="1">
      <c r="A22" s="48"/>
      <c r="B22" s="55" t="s">
        <v>244</v>
      </c>
      <c r="C22" s="53"/>
      <c r="D22" s="56"/>
      <c r="E22" s="56"/>
      <c r="F22" s="57">
        <f>F21*1%</f>
        <v>326.34989569999999</v>
      </c>
    </row>
    <row r="23" spans="1:6" s="50" customFormat="1">
      <c r="A23" s="48"/>
      <c r="B23" s="55" t="s">
        <v>64</v>
      </c>
      <c r="C23" s="53"/>
      <c r="D23" s="56"/>
      <c r="E23" s="56"/>
      <c r="F23" s="57">
        <f>SUM(F21:F22)</f>
        <v>32961.339465699995</v>
      </c>
    </row>
    <row r="24" spans="1:6" s="50" customFormat="1">
      <c r="A24" s="48"/>
      <c r="B24" s="55" t="s">
        <v>245</v>
      </c>
      <c r="C24" s="53"/>
      <c r="D24" s="56"/>
      <c r="E24" s="56"/>
      <c r="F24" s="57">
        <f>F23</f>
        <v>32961.339465699995</v>
      </c>
    </row>
    <row r="25" spans="1:6" s="50" customFormat="1">
      <c r="A25" s="48"/>
      <c r="B25" s="55" t="s">
        <v>246</v>
      </c>
      <c r="C25" s="53"/>
      <c r="D25" s="56"/>
      <c r="E25" s="56"/>
      <c r="F25" s="57">
        <f>F24/8</f>
        <v>4120.1674332124994</v>
      </c>
    </row>
    <row r="26" spans="1:6" s="50" customFormat="1" ht="15">
      <c r="A26" s="48"/>
      <c r="B26" s="61" t="s">
        <v>247</v>
      </c>
      <c r="C26" s="62"/>
      <c r="D26" s="63"/>
      <c r="E26" s="63"/>
      <c r="F26" s="64">
        <f>ROUNDUP(F25,0)</f>
        <v>4121</v>
      </c>
    </row>
    <row r="27" spans="1:6">
      <c r="A27" s="428"/>
      <c r="B27" s="428"/>
      <c r="C27" s="428"/>
      <c r="D27" s="428"/>
      <c r="E27" s="428"/>
      <c r="F27" s="428">
        <f>ROUNDUP(F26/3.28,0)</f>
        <v>1257</v>
      </c>
    </row>
    <row r="30" spans="1:6" ht="82.5" customHeight="1">
      <c r="A30" s="65" t="s">
        <v>248</v>
      </c>
      <c r="B30" s="408" t="s">
        <v>249</v>
      </c>
      <c r="C30" s="408"/>
      <c r="D30" s="408"/>
      <c r="E30" s="49"/>
      <c r="F30" s="49"/>
    </row>
    <row r="31" spans="1:6" ht="28.5" customHeight="1">
      <c r="A31" s="58"/>
      <c r="B31" s="408"/>
      <c r="C31" s="408"/>
      <c r="D31" s="408"/>
      <c r="E31" s="49"/>
      <c r="F31" s="49"/>
    </row>
    <row r="32" spans="1:6" s="50" customFormat="1" ht="15">
      <c r="A32" s="48"/>
      <c r="B32" s="51" t="s">
        <v>222</v>
      </c>
      <c r="C32" s="51" t="s">
        <v>59</v>
      </c>
      <c r="D32" s="51" t="s">
        <v>223</v>
      </c>
      <c r="E32" s="51" t="s">
        <v>224</v>
      </c>
      <c r="F32" s="52" t="s">
        <v>69</v>
      </c>
    </row>
    <row r="33" spans="1:6" s="50" customFormat="1">
      <c r="A33" s="48"/>
      <c r="B33" s="53"/>
      <c r="C33" s="53"/>
      <c r="D33" s="53"/>
      <c r="E33" s="53"/>
      <c r="F33" s="54"/>
    </row>
    <row r="34" spans="1:6" s="50" customFormat="1">
      <c r="A34" s="48"/>
      <c r="B34" s="55" t="s">
        <v>250</v>
      </c>
      <c r="C34" s="53"/>
      <c r="D34" s="53"/>
      <c r="E34" s="53"/>
      <c r="F34" s="54"/>
    </row>
    <row r="35" spans="1:6" s="50" customFormat="1">
      <c r="A35" s="48"/>
      <c r="B35" s="55" t="s">
        <v>226</v>
      </c>
      <c r="C35" s="53"/>
      <c r="D35" s="56"/>
      <c r="E35" s="56"/>
      <c r="F35" s="57"/>
    </row>
    <row r="36" spans="1:6" s="50" customFormat="1">
      <c r="A36" s="48"/>
      <c r="B36" s="55" t="s">
        <v>251</v>
      </c>
      <c r="C36" s="53"/>
      <c r="D36" s="56"/>
      <c r="E36" s="56"/>
      <c r="F36" s="57"/>
    </row>
    <row r="37" spans="1:6" s="50" customFormat="1">
      <c r="A37" s="48"/>
      <c r="B37" s="55" t="s">
        <v>228</v>
      </c>
      <c r="C37" s="53"/>
      <c r="D37" s="53"/>
      <c r="E37" s="53"/>
      <c r="F37" s="54"/>
    </row>
    <row r="38" spans="1:6" s="50" customFormat="1">
      <c r="A38" s="48"/>
      <c r="B38" s="55" t="s">
        <v>252</v>
      </c>
      <c r="C38" s="53"/>
      <c r="D38" s="53"/>
      <c r="E38" s="53"/>
      <c r="F38" s="54"/>
    </row>
    <row r="39" spans="1:6" s="50" customFormat="1">
      <c r="A39" s="48"/>
      <c r="B39" s="55" t="s">
        <v>253</v>
      </c>
      <c r="C39" s="53"/>
      <c r="D39" s="56"/>
      <c r="E39" s="56"/>
      <c r="F39" s="57"/>
    </row>
    <row r="40" spans="1:6" s="50" customFormat="1">
      <c r="A40" s="48"/>
      <c r="B40" s="55" t="s">
        <v>254</v>
      </c>
      <c r="C40" s="55" t="s">
        <v>232</v>
      </c>
      <c r="D40" s="56">
        <v>83.16</v>
      </c>
      <c r="E40" s="56">
        <f>E11</f>
        <v>390</v>
      </c>
      <c r="F40" s="57">
        <f>D40*E40</f>
        <v>32432.399999999998</v>
      </c>
    </row>
    <row r="41" spans="1:6" s="50" customFormat="1">
      <c r="A41" s="48"/>
      <c r="B41" s="55" t="s">
        <v>255</v>
      </c>
      <c r="C41" s="55" t="s">
        <v>232</v>
      </c>
      <c r="D41" s="56">
        <v>17.68</v>
      </c>
      <c r="E41" s="56">
        <v>55</v>
      </c>
      <c r="F41" s="57">
        <f>D41*E41</f>
        <v>972.4</v>
      </c>
    </row>
    <row r="42" spans="1:6" s="50" customFormat="1">
      <c r="A42" s="48"/>
      <c r="B42" s="55" t="s">
        <v>234</v>
      </c>
      <c r="C42" s="55" t="s">
        <v>198</v>
      </c>
      <c r="D42" s="56">
        <v>24</v>
      </c>
      <c r="E42" s="56">
        <v>125</v>
      </c>
      <c r="F42" s="57">
        <f>D42*E42</f>
        <v>3000</v>
      </c>
    </row>
    <row r="43" spans="1:6" s="50" customFormat="1">
      <c r="A43" s="48"/>
      <c r="B43" s="55" t="s">
        <v>235</v>
      </c>
      <c r="C43" s="55" t="s">
        <v>236</v>
      </c>
      <c r="D43" s="58" t="s">
        <v>237</v>
      </c>
      <c r="E43" s="56">
        <v>47.29</v>
      </c>
      <c r="F43" s="57">
        <f>D43*E43</f>
        <v>6.2895700000000003</v>
      </c>
    </row>
    <row r="44" spans="1:6" s="50" customFormat="1">
      <c r="A44" s="48"/>
      <c r="B44" s="55" t="s">
        <v>239</v>
      </c>
      <c r="C44" s="53"/>
      <c r="D44" s="56"/>
      <c r="E44" s="56"/>
      <c r="F44" s="57"/>
    </row>
    <row r="45" spans="1:6" s="50" customFormat="1">
      <c r="A45" s="48"/>
      <c r="B45" s="55" t="s">
        <v>240</v>
      </c>
      <c r="C45" s="55" t="s">
        <v>241</v>
      </c>
      <c r="D45" s="56"/>
      <c r="E45" s="56"/>
      <c r="F45" s="60">
        <f>F17</f>
        <v>5027.3999999999996</v>
      </c>
    </row>
    <row r="46" spans="1:6" s="50" customFormat="1">
      <c r="A46" s="48"/>
      <c r="B46" s="55" t="s">
        <v>242</v>
      </c>
      <c r="C46" s="55" t="s">
        <v>241</v>
      </c>
      <c r="D46" s="56"/>
      <c r="E46" s="56"/>
      <c r="F46" s="60">
        <f>F18</f>
        <v>420</v>
      </c>
    </row>
    <row r="47" spans="1:6" s="50" customFormat="1">
      <c r="A47" s="48"/>
      <c r="B47" s="55"/>
      <c r="C47" s="55"/>
      <c r="D47" s="56"/>
      <c r="E47" s="56"/>
      <c r="F47" s="60"/>
    </row>
    <row r="48" spans="1:6" s="50" customFormat="1">
      <c r="A48" s="48"/>
      <c r="B48" s="55" t="s">
        <v>64</v>
      </c>
      <c r="C48" s="53"/>
      <c r="D48" s="56"/>
      <c r="E48" s="56"/>
      <c r="F48" s="57">
        <f>SUM(F40:F47)</f>
        <v>41858.489569999998</v>
      </c>
    </row>
    <row r="49" spans="1:6" s="50" customFormat="1">
      <c r="A49" s="48"/>
      <c r="B49" s="55" t="s">
        <v>244</v>
      </c>
      <c r="C49" s="53"/>
      <c r="D49" s="56"/>
      <c r="E49" s="56"/>
      <c r="F49" s="57">
        <f>F48*1%</f>
        <v>418.5848957</v>
      </c>
    </row>
    <row r="50" spans="1:6" s="50" customFormat="1">
      <c r="A50" s="48"/>
      <c r="B50" s="55" t="s">
        <v>64</v>
      </c>
      <c r="C50" s="53"/>
      <c r="D50" s="56"/>
      <c r="E50" s="56"/>
      <c r="F50" s="57">
        <f>SUM(F48:F49)</f>
        <v>42277.074465699996</v>
      </c>
    </row>
    <row r="51" spans="1:6" s="50" customFormat="1">
      <c r="A51" s="48"/>
      <c r="B51" s="55" t="s">
        <v>245</v>
      </c>
      <c r="C51" s="53"/>
      <c r="D51" s="56"/>
      <c r="E51" s="56"/>
      <c r="F51" s="57">
        <f>F50</f>
        <v>42277.074465699996</v>
      </c>
    </row>
    <row r="52" spans="1:6" s="50" customFormat="1">
      <c r="A52" s="48"/>
      <c r="B52" s="55" t="s">
        <v>246</v>
      </c>
      <c r="C52" s="53"/>
      <c r="D52" s="56"/>
      <c r="E52" s="56"/>
      <c r="F52" s="57">
        <f>F51/8</f>
        <v>5284.6343082124995</v>
      </c>
    </row>
    <row r="53" spans="1:6" s="50" customFormat="1" ht="15">
      <c r="A53" s="48"/>
      <c r="B53" s="61" t="s">
        <v>247</v>
      </c>
      <c r="C53" s="62"/>
      <c r="D53" s="63"/>
      <c r="E53" s="63"/>
      <c r="F53" s="64">
        <f>ROUNDUP(F52,0)</f>
        <v>5285</v>
      </c>
    </row>
    <row r="57" spans="1:6" s="250" customFormat="1" ht="15">
      <c r="A57" s="248"/>
      <c r="B57" s="410" t="s">
        <v>256</v>
      </c>
      <c r="C57" s="410"/>
      <c r="D57" s="410"/>
      <c r="E57" s="410"/>
      <c r="F57" s="249"/>
    </row>
    <row r="58" spans="1:6" s="50" customFormat="1" ht="15">
      <c r="A58" s="48"/>
      <c r="B58" s="411" t="s">
        <v>257</v>
      </c>
      <c r="C58" s="411"/>
      <c r="D58" s="411"/>
      <c r="E58" s="411"/>
      <c r="F58" s="67"/>
    </row>
    <row r="59" spans="1:6" s="50" customFormat="1" ht="15">
      <c r="A59" s="68"/>
      <c r="B59" s="411" t="s">
        <v>258</v>
      </c>
      <c r="C59" s="411"/>
      <c r="D59" s="411"/>
      <c r="E59" s="411"/>
      <c r="F59" s="67"/>
    </row>
    <row r="60" spans="1:6" s="50" customFormat="1" ht="15">
      <c r="A60" s="69"/>
      <c r="B60" s="70" t="s">
        <v>107</v>
      </c>
      <c r="C60" s="70" t="s">
        <v>59</v>
      </c>
      <c r="D60" s="71" t="s">
        <v>223</v>
      </c>
      <c r="E60" s="71" t="s">
        <v>224</v>
      </c>
      <c r="F60" s="72" t="s">
        <v>69</v>
      </c>
    </row>
    <row r="61" spans="1:6" s="50" customFormat="1">
      <c r="A61" s="68"/>
      <c r="B61" s="73" t="s">
        <v>259</v>
      </c>
      <c r="C61" s="74"/>
      <c r="D61" s="75"/>
      <c r="E61" s="75"/>
      <c r="F61" s="76"/>
    </row>
    <row r="62" spans="1:6" s="50" customFormat="1">
      <c r="A62" s="68"/>
      <c r="B62" s="73" t="s">
        <v>260</v>
      </c>
      <c r="C62" s="74"/>
      <c r="D62" s="75"/>
      <c r="E62" s="75"/>
      <c r="F62" s="76"/>
    </row>
    <row r="63" spans="1:6" s="50" customFormat="1">
      <c r="A63" s="68"/>
      <c r="B63" s="73" t="s">
        <v>261</v>
      </c>
      <c r="C63" s="73" t="s">
        <v>262</v>
      </c>
      <c r="D63" s="75">
        <v>3.28</v>
      </c>
      <c r="E63" s="75">
        <f>'Material Rate'!D38</f>
        <v>200</v>
      </c>
      <c r="F63" s="76">
        <f>D63*E63</f>
        <v>656</v>
      </c>
    </row>
    <row r="64" spans="1:6" s="50" customFormat="1">
      <c r="A64" s="68"/>
      <c r="B64" s="73" t="s">
        <v>263</v>
      </c>
      <c r="C64" s="73" t="s">
        <v>232</v>
      </c>
      <c r="D64" s="75">
        <v>2.2000000000000002</v>
      </c>
      <c r="E64" s="75">
        <f>'Material Rate'!D8</f>
        <v>45</v>
      </c>
      <c r="F64" s="76">
        <f>D64*E64</f>
        <v>99.000000000000014</v>
      </c>
    </row>
    <row r="65" spans="1:6" s="50" customFormat="1">
      <c r="A65" s="68"/>
      <c r="B65" s="73" t="s">
        <v>264</v>
      </c>
      <c r="C65" s="73" t="s">
        <v>90</v>
      </c>
      <c r="D65" s="75">
        <v>1.56</v>
      </c>
      <c r="E65" s="75">
        <v>1.78</v>
      </c>
      <c r="F65" s="76">
        <f>D65*E65</f>
        <v>2.7768000000000002</v>
      </c>
    </row>
    <row r="66" spans="1:6" s="50" customFormat="1">
      <c r="A66" s="68"/>
      <c r="B66" s="73" t="s">
        <v>265</v>
      </c>
      <c r="C66" s="74"/>
      <c r="D66" s="74"/>
      <c r="E66" s="74"/>
      <c r="F66" s="67"/>
    </row>
    <row r="67" spans="1:6" s="50" customFormat="1">
      <c r="A67" s="77"/>
      <c r="B67" s="78" t="s">
        <v>266</v>
      </c>
      <c r="C67" s="78" t="s">
        <v>267</v>
      </c>
      <c r="D67" s="79">
        <v>0.6</v>
      </c>
      <c r="E67" s="79">
        <f>[54]Labour!$H$30</f>
        <v>273</v>
      </c>
      <c r="F67" s="409">
        <f>'Labour Rate'!D6*10</f>
        <v>1076</v>
      </c>
    </row>
    <row r="68" spans="1:6" s="50" customFormat="1">
      <c r="A68" s="77"/>
      <c r="B68" s="78" t="s">
        <v>268</v>
      </c>
      <c r="C68" s="78" t="s">
        <v>267</v>
      </c>
      <c r="D68" s="79">
        <v>0.3</v>
      </c>
      <c r="E68" s="79">
        <f>[54]Labour!$H$14</f>
        <v>247</v>
      </c>
      <c r="F68" s="409"/>
    </row>
    <row r="69" spans="1:6" s="50" customFormat="1">
      <c r="A69" s="77"/>
      <c r="B69" s="78" t="s">
        <v>269</v>
      </c>
      <c r="C69" s="78" t="s">
        <v>267</v>
      </c>
      <c r="D69" s="79">
        <v>0.05</v>
      </c>
      <c r="E69" s="79">
        <f>[54]Labour!$H$42</f>
        <v>260</v>
      </c>
      <c r="F69" s="409"/>
    </row>
    <row r="70" spans="1:6" s="50" customFormat="1">
      <c r="A70" s="77"/>
      <c r="B70" s="78" t="s">
        <v>270</v>
      </c>
      <c r="C70" s="78" t="s">
        <v>90</v>
      </c>
      <c r="D70" s="79">
        <v>7.02</v>
      </c>
      <c r="E70" s="79">
        <v>1.49</v>
      </c>
      <c r="F70" s="409"/>
    </row>
    <row r="71" spans="1:6" s="50" customFormat="1">
      <c r="A71" s="77"/>
      <c r="B71" s="78" t="s">
        <v>271</v>
      </c>
      <c r="C71" s="78" t="s">
        <v>90</v>
      </c>
      <c r="D71" s="79">
        <v>8.06</v>
      </c>
      <c r="E71" s="79">
        <v>1.49</v>
      </c>
      <c r="F71" s="409"/>
    </row>
    <row r="72" spans="1:6" s="50" customFormat="1">
      <c r="A72" s="77"/>
      <c r="B72" s="78" t="s">
        <v>64</v>
      </c>
      <c r="C72" s="429"/>
      <c r="D72" s="430"/>
      <c r="E72" s="430"/>
      <c r="F72" s="80">
        <f>SUM(F63:F71)</f>
        <v>1833.7768000000001</v>
      </c>
    </row>
    <row r="73" spans="1:6" s="50" customFormat="1">
      <c r="A73" s="77"/>
      <c r="B73" s="78" t="s">
        <v>272</v>
      </c>
      <c r="C73" s="429"/>
      <c r="D73" s="429"/>
      <c r="E73" s="429"/>
      <c r="F73" s="80">
        <f>F72*1%</f>
        <v>18.337768000000001</v>
      </c>
    </row>
    <row r="74" spans="1:6" s="50" customFormat="1">
      <c r="A74" s="77"/>
      <c r="B74" s="78" t="s">
        <v>64</v>
      </c>
      <c r="C74" s="429"/>
      <c r="D74" s="429"/>
      <c r="E74" s="429"/>
      <c r="F74" s="80">
        <f>SUM(F72:F73)</f>
        <v>1852.1145680000002</v>
      </c>
    </row>
    <row r="75" spans="1:6" s="50" customFormat="1">
      <c r="A75" s="77"/>
      <c r="B75" s="78" t="s">
        <v>273</v>
      </c>
      <c r="C75" s="429"/>
      <c r="D75" s="429"/>
      <c r="E75" s="429"/>
      <c r="F75" s="80">
        <f>F74</f>
        <v>1852.1145680000002</v>
      </c>
    </row>
    <row r="76" spans="1:6" s="50" customFormat="1">
      <c r="A76" s="77"/>
      <c r="B76" s="78" t="s">
        <v>274</v>
      </c>
      <c r="C76" s="429"/>
      <c r="D76" s="429"/>
      <c r="E76" s="429"/>
      <c r="F76" s="80">
        <f>F75/10</f>
        <v>185.21145680000001</v>
      </c>
    </row>
    <row r="77" spans="1:6" s="50" customFormat="1" ht="15">
      <c r="A77" s="81"/>
      <c r="B77" s="82" t="s">
        <v>275</v>
      </c>
      <c r="C77" s="83"/>
      <c r="D77" s="83"/>
      <c r="E77" s="83"/>
      <c r="F77" s="84">
        <f>ROUNDUP(F76,0)</f>
        <v>186</v>
      </c>
    </row>
    <row r="78" spans="1:6">
      <c r="A78" s="428"/>
      <c r="B78" s="428"/>
      <c r="C78" s="428"/>
      <c r="D78" s="428"/>
      <c r="E78" s="428"/>
      <c r="F78" s="428">
        <f>ROUNDUP(F77/10.764,0)</f>
        <v>18</v>
      </c>
    </row>
    <row r="80" spans="1:6" s="50" customFormat="1" ht="15">
      <c r="A80" s="48" t="s">
        <v>276</v>
      </c>
      <c r="B80" s="85" t="s">
        <v>277</v>
      </c>
      <c r="C80" s="86"/>
      <c r="D80" s="86"/>
      <c r="E80" s="86"/>
      <c r="F80" s="86"/>
    </row>
    <row r="81" spans="1:11" s="50" customFormat="1" ht="15">
      <c r="A81" s="48"/>
      <c r="B81" s="85" t="s">
        <v>278</v>
      </c>
      <c r="C81" s="86"/>
      <c r="D81" s="86"/>
      <c r="E81" s="86"/>
      <c r="F81" s="86"/>
    </row>
    <row r="82" spans="1:11" s="50" customFormat="1" ht="15">
      <c r="A82" s="48"/>
      <c r="B82" s="85" t="s">
        <v>279</v>
      </c>
      <c r="C82" s="86"/>
      <c r="D82" s="86"/>
      <c r="E82" s="86"/>
      <c r="F82" s="86"/>
    </row>
    <row r="83" spans="1:11" s="50" customFormat="1">
      <c r="A83" s="48"/>
      <c r="B83" s="86"/>
      <c r="C83" s="86"/>
      <c r="D83" s="86"/>
      <c r="E83" s="86"/>
      <c r="F83" s="86"/>
    </row>
    <row r="84" spans="1:11" s="50" customFormat="1" ht="15">
      <c r="A84" s="48"/>
      <c r="B84" s="85" t="s">
        <v>107</v>
      </c>
      <c r="C84" s="85" t="s">
        <v>59</v>
      </c>
      <c r="D84" s="85" t="s">
        <v>223</v>
      </c>
      <c r="E84" s="85" t="s">
        <v>224</v>
      </c>
      <c r="F84" s="85" t="s">
        <v>69</v>
      </c>
    </row>
    <row r="85" spans="1:11" s="50" customFormat="1">
      <c r="A85" s="48"/>
      <c r="B85" s="86"/>
      <c r="C85" s="86"/>
      <c r="D85" s="86"/>
      <c r="E85" s="86"/>
      <c r="F85" s="86"/>
    </row>
    <row r="86" spans="1:11" s="50" customFormat="1">
      <c r="A86" s="48"/>
      <c r="B86" s="87" t="s">
        <v>280</v>
      </c>
      <c r="C86" s="86"/>
      <c r="D86" s="86"/>
      <c r="E86" s="86"/>
      <c r="F86" s="86"/>
    </row>
    <row r="87" spans="1:11" s="50" customFormat="1">
      <c r="A87" s="48"/>
      <c r="B87" s="87" t="s">
        <v>281</v>
      </c>
      <c r="C87" s="86"/>
      <c r="D87" s="86"/>
      <c r="E87" s="86"/>
      <c r="F87" s="86"/>
    </row>
    <row r="88" spans="1:11" s="50" customFormat="1">
      <c r="A88" s="48"/>
      <c r="B88" s="87" t="s">
        <v>282</v>
      </c>
      <c r="C88" s="86"/>
      <c r="D88" s="86"/>
      <c r="E88" s="86"/>
      <c r="F88" s="86"/>
      <c r="H88" s="87"/>
      <c r="I88" s="87"/>
      <c r="J88" s="88"/>
      <c r="K88" s="89"/>
    </row>
    <row r="89" spans="1:11" s="50" customFormat="1">
      <c r="A89" s="48"/>
      <c r="B89" s="87" t="s">
        <v>283</v>
      </c>
      <c r="C89" s="86"/>
      <c r="D89" s="86"/>
      <c r="E89" s="86"/>
      <c r="F89" s="86"/>
      <c r="H89" s="87"/>
      <c r="I89" s="87"/>
      <c r="J89" s="87"/>
      <c r="K89" s="89"/>
    </row>
    <row r="90" spans="1:11" s="50" customFormat="1">
      <c r="A90" s="48"/>
      <c r="B90" s="87" t="s">
        <v>284</v>
      </c>
      <c r="C90" s="86"/>
      <c r="D90" s="86"/>
      <c r="E90" s="86"/>
      <c r="F90" s="86"/>
      <c r="H90" s="87"/>
      <c r="I90" s="87"/>
      <c r="J90" s="88"/>
      <c r="K90" s="89"/>
    </row>
    <row r="91" spans="1:11" s="50" customFormat="1">
      <c r="A91" s="48"/>
      <c r="B91" s="87" t="s">
        <v>285</v>
      </c>
      <c r="C91" s="86"/>
      <c r="D91" s="86"/>
      <c r="E91" s="86"/>
      <c r="F91" s="86"/>
      <c r="H91" s="87"/>
      <c r="I91" s="87"/>
      <c r="J91" s="88"/>
      <c r="K91" s="89"/>
    </row>
    <row r="92" spans="1:11" s="50" customFormat="1">
      <c r="A92" s="48"/>
      <c r="B92" s="87">
        <v>5.5800000000000002E-2</v>
      </c>
      <c r="C92" s="86"/>
      <c r="D92" s="86"/>
      <c r="E92" s="86"/>
      <c r="F92" s="86"/>
      <c r="H92" s="86"/>
      <c r="I92" s="87"/>
      <c r="J92" s="87"/>
      <c r="K92" s="89"/>
    </row>
    <row r="93" spans="1:11" s="50" customFormat="1">
      <c r="A93" s="48"/>
      <c r="B93" s="87" t="s">
        <v>286</v>
      </c>
      <c r="C93" s="86"/>
      <c r="D93" s="86"/>
      <c r="E93" s="86"/>
      <c r="F93" s="86"/>
      <c r="H93" s="87"/>
      <c r="I93" s="87"/>
      <c r="J93" s="87"/>
      <c r="K93" s="89"/>
    </row>
    <row r="94" spans="1:11" s="50" customFormat="1">
      <c r="A94" s="48"/>
      <c r="B94" s="87" t="s">
        <v>287</v>
      </c>
      <c r="C94" s="86"/>
      <c r="D94" s="86"/>
      <c r="E94" s="86"/>
      <c r="F94" s="86"/>
      <c r="H94" s="87"/>
      <c r="I94" s="87"/>
      <c r="J94" s="87"/>
      <c r="K94" s="89"/>
    </row>
    <row r="95" spans="1:11" s="50" customFormat="1">
      <c r="A95" s="48"/>
      <c r="B95" s="87" t="s">
        <v>279</v>
      </c>
      <c r="C95" s="87" t="s">
        <v>288</v>
      </c>
      <c r="D95" s="87">
        <v>5.8590000000000003E-2</v>
      </c>
      <c r="E95" s="88">
        <f>'Material Rate'!D9</f>
        <v>191038</v>
      </c>
      <c r="F95" s="89">
        <f>E95*D95</f>
        <v>11192.916420000001</v>
      </c>
      <c r="H95" s="86"/>
      <c r="I95" s="87"/>
      <c r="J95" s="87"/>
      <c r="K95" s="89"/>
    </row>
    <row r="96" spans="1:11" s="50" customFormat="1">
      <c r="A96" s="48"/>
      <c r="B96" s="87" t="s">
        <v>289</v>
      </c>
      <c r="C96" s="87" t="s">
        <v>290</v>
      </c>
      <c r="D96" s="87">
        <v>6</v>
      </c>
      <c r="E96" s="88">
        <f>'Material Rate'!D13</f>
        <v>60</v>
      </c>
      <c r="F96" s="89">
        <f>E96*D96</f>
        <v>360</v>
      </c>
      <c r="H96" s="86"/>
      <c r="I96" s="87"/>
      <c r="J96" s="87"/>
      <c r="K96" s="89"/>
    </row>
    <row r="97" spans="1:11" s="50" customFormat="1">
      <c r="A97" s="48"/>
      <c r="B97" s="87" t="s">
        <v>291</v>
      </c>
      <c r="C97" s="87" t="s">
        <v>290</v>
      </c>
      <c r="D97" s="87">
        <f>2.4+2.4+1.2</f>
        <v>6</v>
      </c>
      <c r="E97" s="88">
        <f>95*3.28</f>
        <v>311.59999999999997</v>
      </c>
      <c r="F97" s="89">
        <f>E97*D97</f>
        <v>1869.6</v>
      </c>
      <c r="H97" s="86"/>
      <c r="I97" s="87"/>
      <c r="J97" s="87"/>
      <c r="K97" s="89"/>
    </row>
    <row r="98" spans="1:11" s="50" customFormat="1">
      <c r="A98" s="48"/>
      <c r="B98" s="87"/>
      <c r="C98" s="87"/>
      <c r="D98" s="87"/>
      <c r="E98" s="88"/>
      <c r="F98" s="89"/>
      <c r="H98" s="86"/>
      <c r="I98" s="87"/>
      <c r="J98" s="87"/>
      <c r="K98" s="89"/>
    </row>
    <row r="99" spans="1:11" s="50" customFormat="1">
      <c r="A99" s="48"/>
      <c r="B99" s="87" t="s">
        <v>292</v>
      </c>
      <c r="C99" s="86"/>
      <c r="D99" s="87"/>
      <c r="E99" s="87"/>
      <c r="F99" s="89"/>
      <c r="H99" s="86"/>
      <c r="I99" s="87"/>
      <c r="J99" s="87"/>
      <c r="K99" s="89"/>
    </row>
    <row r="100" spans="1:11" s="50" customFormat="1">
      <c r="A100" s="48"/>
      <c r="B100" s="87" t="s">
        <v>293</v>
      </c>
      <c r="C100" s="87" t="s">
        <v>267</v>
      </c>
      <c r="D100" s="87">
        <v>1</v>
      </c>
      <c r="E100" s="87">
        <v>375</v>
      </c>
      <c r="F100" s="89">
        <f t="shared" ref="F100:F101" si="0">E100*D100</f>
        <v>375</v>
      </c>
      <c r="H100" s="86"/>
      <c r="I100" s="87"/>
      <c r="J100" s="87"/>
      <c r="K100" s="89"/>
    </row>
    <row r="101" spans="1:11" s="50" customFormat="1">
      <c r="A101" s="48"/>
      <c r="B101" s="87" t="s">
        <v>294</v>
      </c>
      <c r="C101" s="87" t="s">
        <v>267</v>
      </c>
      <c r="D101" s="87">
        <v>0.12</v>
      </c>
      <c r="E101" s="87">
        <v>247</v>
      </c>
      <c r="F101" s="89">
        <f t="shared" si="0"/>
        <v>29.64</v>
      </c>
      <c r="H101" s="86"/>
      <c r="I101" s="87"/>
      <c r="J101" s="87"/>
      <c r="K101" s="89"/>
    </row>
    <row r="102" spans="1:11" s="50" customFormat="1">
      <c r="A102" s="48"/>
      <c r="B102" s="87" t="s">
        <v>64</v>
      </c>
      <c r="C102" s="86"/>
      <c r="D102" s="87"/>
      <c r="E102" s="87"/>
      <c r="F102" s="89">
        <f>SUM(F95:F101)</f>
        <v>13827.156420000001</v>
      </c>
      <c r="H102" s="86"/>
      <c r="I102" s="87"/>
      <c r="J102" s="87"/>
      <c r="K102" s="89"/>
    </row>
    <row r="103" spans="1:11" s="50" customFormat="1">
      <c r="A103" s="48"/>
      <c r="B103" s="87" t="s">
        <v>272</v>
      </c>
      <c r="C103" s="86"/>
      <c r="D103" s="87"/>
      <c r="E103" s="87"/>
      <c r="F103" s="89">
        <f>F102*1%</f>
        <v>138.27156420000003</v>
      </c>
    </row>
    <row r="104" spans="1:11" s="50" customFormat="1">
      <c r="A104" s="48"/>
      <c r="B104" s="87" t="s">
        <v>64</v>
      </c>
      <c r="C104" s="86"/>
      <c r="D104" s="87"/>
      <c r="E104" s="87"/>
      <c r="F104" s="89">
        <f>SUM(F102:F103)</f>
        <v>13965.427984200001</v>
      </c>
    </row>
    <row r="105" spans="1:11" s="50" customFormat="1">
      <c r="A105" s="48"/>
      <c r="B105" s="87" t="s">
        <v>295</v>
      </c>
      <c r="C105" s="86"/>
      <c r="D105" s="87"/>
      <c r="E105" s="87"/>
      <c r="F105" s="89">
        <f>F104</f>
        <v>13965.427984200001</v>
      </c>
    </row>
    <row r="106" spans="1:11" s="50" customFormat="1">
      <c r="A106" s="48"/>
      <c r="B106" s="87" t="s">
        <v>296</v>
      </c>
      <c r="C106" s="86"/>
      <c r="D106" s="87"/>
      <c r="E106" s="87"/>
      <c r="F106" s="89">
        <f>F105/0.063</f>
        <v>221673.46006666668</v>
      </c>
    </row>
    <row r="107" spans="1:11" s="50" customFormat="1">
      <c r="A107" s="48"/>
      <c r="B107" s="87" t="s">
        <v>275</v>
      </c>
      <c r="C107" s="86"/>
      <c r="D107" s="87"/>
      <c r="E107" s="87"/>
      <c r="F107" s="87">
        <f>ROUNDUP(F106,0)</f>
        <v>221674</v>
      </c>
    </row>
    <row r="108" spans="1:11" s="50" customFormat="1" ht="15">
      <c r="A108" s="48"/>
      <c r="B108" s="61" t="s">
        <v>297</v>
      </c>
      <c r="C108" s="62"/>
      <c r="D108" s="63"/>
      <c r="E108" s="63"/>
      <c r="F108" s="64">
        <f>F107+F136</f>
        <v>221771</v>
      </c>
    </row>
    <row r="109" spans="1:11" s="50" customFormat="1">
      <c r="A109" s="48"/>
      <c r="F109" s="90"/>
    </row>
    <row r="110" spans="1:11" s="50" customFormat="1">
      <c r="A110" s="48"/>
      <c r="F110" s="90"/>
    </row>
    <row r="111" spans="1:11" s="50" customFormat="1">
      <c r="A111" s="48"/>
      <c r="F111" s="90"/>
    </row>
    <row r="112" spans="1:11" s="50" customFormat="1" ht="15">
      <c r="A112" s="48">
        <v>9.5299999999999994</v>
      </c>
      <c r="B112" s="85" t="s">
        <v>298</v>
      </c>
      <c r="C112" s="86"/>
      <c r="D112" s="86"/>
      <c r="E112" s="86"/>
      <c r="F112" s="86"/>
    </row>
    <row r="113" spans="1:6" s="50" customFormat="1" ht="15">
      <c r="A113" s="48"/>
      <c r="B113" s="85" t="s">
        <v>299</v>
      </c>
      <c r="C113" s="86"/>
      <c r="D113" s="86"/>
      <c r="E113" s="86"/>
      <c r="F113" s="86"/>
    </row>
    <row r="114" spans="1:6" s="50" customFormat="1" ht="15">
      <c r="A114" s="48"/>
      <c r="B114" s="85" t="s">
        <v>300</v>
      </c>
      <c r="C114" s="86"/>
      <c r="D114" s="86"/>
      <c r="E114" s="86"/>
      <c r="F114" s="86"/>
    </row>
    <row r="115" spans="1:6" s="50" customFormat="1" ht="15">
      <c r="A115" s="48"/>
      <c r="B115" s="85" t="s">
        <v>301</v>
      </c>
      <c r="C115" s="86"/>
      <c r="D115" s="86"/>
      <c r="E115" s="86"/>
      <c r="F115" s="86"/>
    </row>
    <row r="116" spans="1:6" s="50" customFormat="1" ht="15">
      <c r="A116" s="48"/>
      <c r="B116" s="85" t="s">
        <v>107</v>
      </c>
      <c r="C116" s="85" t="s">
        <v>59</v>
      </c>
      <c r="D116" s="85" t="s">
        <v>223</v>
      </c>
      <c r="E116" s="85" t="s">
        <v>224</v>
      </c>
      <c r="F116" s="85" t="s">
        <v>69</v>
      </c>
    </row>
    <row r="117" spans="1:6" s="50" customFormat="1">
      <c r="A117" s="48"/>
      <c r="B117" s="87" t="s">
        <v>302</v>
      </c>
      <c r="C117" s="86"/>
      <c r="D117" s="86"/>
      <c r="E117" s="86"/>
      <c r="F117" s="86"/>
    </row>
    <row r="118" spans="1:6" s="50" customFormat="1">
      <c r="A118" s="48"/>
      <c r="B118" s="87" t="s">
        <v>226</v>
      </c>
      <c r="C118" s="86"/>
      <c r="D118" s="86"/>
      <c r="E118" s="86"/>
      <c r="F118" s="86"/>
    </row>
    <row r="119" spans="1:6" s="50" customFormat="1">
      <c r="A119" s="48"/>
      <c r="B119" s="87" t="s">
        <v>303</v>
      </c>
      <c r="C119" s="87" t="s">
        <v>304</v>
      </c>
      <c r="D119" s="87">
        <v>6.7000000000000002E-3</v>
      </c>
      <c r="E119" s="87">
        <v>4400</v>
      </c>
      <c r="F119" s="87">
        <f>E119*D119</f>
        <v>29.48</v>
      </c>
    </row>
    <row r="120" spans="1:6" s="50" customFormat="1">
      <c r="A120" s="48"/>
      <c r="B120" s="86"/>
      <c r="C120" s="86"/>
      <c r="D120" s="87"/>
      <c r="E120" s="87"/>
      <c r="F120" s="87"/>
    </row>
    <row r="121" spans="1:6" s="50" customFormat="1">
      <c r="A121" s="48"/>
      <c r="B121" s="87" t="s">
        <v>305</v>
      </c>
      <c r="C121" s="87" t="s">
        <v>306</v>
      </c>
      <c r="D121" s="87">
        <v>1.82</v>
      </c>
      <c r="E121" s="87">
        <v>1.49</v>
      </c>
      <c r="F121" s="87">
        <f>E121*D121</f>
        <v>2.7118000000000002</v>
      </c>
    </row>
    <row r="122" spans="1:6" s="50" customFormat="1">
      <c r="A122" s="48"/>
      <c r="B122" s="87" t="s">
        <v>307</v>
      </c>
      <c r="C122" s="86"/>
      <c r="D122" s="87"/>
      <c r="E122" s="87"/>
      <c r="F122" s="87"/>
    </row>
    <row r="123" spans="1:6" s="50" customFormat="1">
      <c r="A123" s="48"/>
      <c r="B123" s="87" t="s">
        <v>308</v>
      </c>
      <c r="C123" s="86"/>
      <c r="D123" s="87"/>
      <c r="E123" s="87"/>
      <c r="F123" s="87"/>
    </row>
    <row r="124" spans="1:6" s="50" customFormat="1">
      <c r="A124" s="48"/>
      <c r="B124" s="87" t="s">
        <v>309</v>
      </c>
      <c r="C124" s="86"/>
      <c r="D124" s="87"/>
      <c r="E124" s="87"/>
      <c r="F124" s="87"/>
    </row>
    <row r="125" spans="1:6" s="50" customFormat="1">
      <c r="A125" s="48"/>
      <c r="B125" s="87" t="s">
        <v>310</v>
      </c>
      <c r="C125" s="86"/>
      <c r="D125" s="87"/>
      <c r="E125" s="87"/>
      <c r="F125" s="87"/>
    </row>
    <row r="126" spans="1:6" s="50" customFormat="1">
      <c r="A126" s="48"/>
      <c r="B126" s="87" t="s">
        <v>311</v>
      </c>
      <c r="C126" s="87" t="s">
        <v>312</v>
      </c>
      <c r="D126" s="87">
        <v>5.0000000000000001E-3</v>
      </c>
      <c r="E126" s="87">
        <v>5818</v>
      </c>
      <c r="F126" s="87">
        <f t="shared" ref="F126:F127" si="1">E126*D126</f>
        <v>29.09</v>
      </c>
    </row>
    <row r="127" spans="1:6" s="50" customFormat="1">
      <c r="A127" s="48"/>
      <c r="B127" s="87" t="s">
        <v>313</v>
      </c>
      <c r="C127" s="87" t="s">
        <v>306</v>
      </c>
      <c r="D127" s="87">
        <v>5.46</v>
      </c>
      <c r="E127" s="87">
        <v>1.49</v>
      </c>
      <c r="F127" s="87">
        <f t="shared" si="1"/>
        <v>8.1354000000000006</v>
      </c>
    </row>
    <row r="128" spans="1:6" s="50" customFormat="1">
      <c r="A128" s="48"/>
      <c r="B128" s="87" t="s">
        <v>314</v>
      </c>
      <c r="C128" s="86"/>
      <c r="D128" s="87"/>
      <c r="E128" s="87"/>
      <c r="F128" s="87"/>
    </row>
    <row r="129" spans="1:6" s="50" customFormat="1">
      <c r="A129" s="48"/>
      <c r="B129" s="87" t="s">
        <v>315</v>
      </c>
      <c r="C129" s="87" t="s">
        <v>267</v>
      </c>
      <c r="D129" s="87">
        <v>0.03</v>
      </c>
      <c r="E129" s="87">
        <v>273</v>
      </c>
      <c r="F129" s="87">
        <f t="shared" ref="F129:F131" si="2">E129*D129</f>
        <v>8.19</v>
      </c>
    </row>
    <row r="130" spans="1:6" s="50" customFormat="1">
      <c r="A130" s="48"/>
      <c r="B130" s="87" t="s">
        <v>316</v>
      </c>
      <c r="C130" s="87" t="s">
        <v>267</v>
      </c>
      <c r="D130" s="87">
        <v>0.03</v>
      </c>
      <c r="E130" s="87">
        <v>350</v>
      </c>
      <c r="F130" s="87">
        <f t="shared" si="2"/>
        <v>10.5</v>
      </c>
    </row>
    <row r="131" spans="1:6" s="50" customFormat="1">
      <c r="A131" s="48"/>
      <c r="B131" s="87" t="s">
        <v>294</v>
      </c>
      <c r="C131" s="87" t="s">
        <v>267</v>
      </c>
      <c r="D131" s="87">
        <v>0.03</v>
      </c>
      <c r="E131" s="87">
        <v>247</v>
      </c>
      <c r="F131" s="87">
        <f t="shared" si="2"/>
        <v>7.41</v>
      </c>
    </row>
    <row r="132" spans="1:6" s="50" customFormat="1">
      <c r="A132" s="48"/>
      <c r="B132" s="87" t="s">
        <v>64</v>
      </c>
      <c r="C132" s="86"/>
      <c r="D132" s="87"/>
      <c r="E132" s="87"/>
      <c r="F132" s="87">
        <f>SUM(F118:F131)</f>
        <v>95.517200000000003</v>
      </c>
    </row>
    <row r="133" spans="1:6" s="50" customFormat="1">
      <c r="A133" s="48"/>
      <c r="B133" s="87" t="s">
        <v>317</v>
      </c>
      <c r="C133" s="86"/>
      <c r="D133" s="87"/>
      <c r="E133" s="87"/>
      <c r="F133" s="87">
        <f>F132*1%</f>
        <v>0.95517200000000002</v>
      </c>
    </row>
    <row r="134" spans="1:6" s="50" customFormat="1">
      <c r="A134" s="48"/>
      <c r="B134" s="87" t="s">
        <v>64</v>
      </c>
      <c r="C134" s="86"/>
      <c r="D134" s="87"/>
      <c r="E134" s="87"/>
      <c r="F134" s="87">
        <f>SUM(F132:F133)</f>
        <v>96.472372000000007</v>
      </c>
    </row>
    <row r="135" spans="1:6" s="50" customFormat="1">
      <c r="A135" s="48"/>
      <c r="B135" s="87" t="s">
        <v>318</v>
      </c>
      <c r="C135" s="86"/>
      <c r="D135" s="87"/>
      <c r="E135" s="87"/>
      <c r="F135" s="87">
        <f>F134</f>
        <v>96.472372000000007</v>
      </c>
    </row>
    <row r="136" spans="1:6" s="50" customFormat="1" ht="15">
      <c r="A136" s="48"/>
      <c r="B136" s="61" t="s">
        <v>275</v>
      </c>
      <c r="C136" s="62"/>
      <c r="D136" s="63"/>
      <c r="E136" s="63"/>
      <c r="F136" s="64">
        <f>ROUNDUP(F135,0)</f>
        <v>97</v>
      </c>
    </row>
    <row r="137" spans="1:6" s="50" customFormat="1">
      <c r="A137" s="48"/>
      <c r="B137" s="50" t="s">
        <v>319</v>
      </c>
      <c r="F137" s="90">
        <f>F136*6</f>
        <v>582</v>
      </c>
    </row>
    <row r="138" spans="1:6" s="50" customFormat="1">
      <c r="A138" s="48"/>
      <c r="F138" s="90"/>
    </row>
    <row r="139" spans="1:6" s="50" customFormat="1">
      <c r="A139" s="48"/>
      <c r="F139" s="90"/>
    </row>
    <row r="140" spans="1:6" s="50" customFormat="1">
      <c r="A140" s="48"/>
      <c r="F140" s="90"/>
    </row>
    <row r="141" spans="1:6" s="250" customFormat="1" ht="15">
      <c r="A141" s="248"/>
      <c r="B141" s="251" t="s">
        <v>320</v>
      </c>
      <c r="C141" s="252"/>
      <c r="D141" s="252"/>
      <c r="E141" s="252"/>
      <c r="F141" s="249"/>
    </row>
    <row r="142" spans="1:6" s="50" customFormat="1" ht="15">
      <c r="A142" s="48"/>
      <c r="B142" s="70" t="s">
        <v>321</v>
      </c>
      <c r="C142" s="74"/>
      <c r="D142" s="74"/>
      <c r="E142" s="74"/>
      <c r="F142" s="67"/>
    </row>
    <row r="143" spans="1:6" s="50" customFormat="1" ht="15">
      <c r="A143" s="48"/>
      <c r="B143" s="70" t="s">
        <v>322</v>
      </c>
      <c r="C143" s="74"/>
      <c r="D143" s="74"/>
      <c r="E143" s="74"/>
      <c r="F143" s="67"/>
    </row>
    <row r="144" spans="1:6" s="50" customFormat="1" ht="15">
      <c r="A144" s="48"/>
      <c r="B144" s="70" t="s">
        <v>323</v>
      </c>
      <c r="C144" s="74"/>
      <c r="D144" s="74"/>
      <c r="E144" s="74"/>
      <c r="F144" s="67"/>
    </row>
    <row r="145" spans="1:6" s="50" customFormat="1" ht="15">
      <c r="A145" s="48"/>
      <c r="B145" s="70" t="s">
        <v>324</v>
      </c>
      <c r="C145" s="74"/>
      <c r="D145" s="74"/>
      <c r="E145" s="74"/>
      <c r="F145" s="67"/>
    </row>
    <row r="146" spans="1:6" s="50" customFormat="1" ht="15">
      <c r="A146" s="48"/>
      <c r="B146" s="70" t="s">
        <v>107</v>
      </c>
      <c r="C146" s="70" t="s">
        <v>59</v>
      </c>
      <c r="D146" s="70" t="s">
        <v>223</v>
      </c>
      <c r="E146" s="70" t="s">
        <v>224</v>
      </c>
      <c r="F146" s="91" t="s">
        <v>69</v>
      </c>
    </row>
    <row r="147" spans="1:6" s="50" customFormat="1">
      <c r="A147" s="48"/>
      <c r="B147" s="73" t="s">
        <v>325</v>
      </c>
      <c r="C147" s="74"/>
      <c r="D147" s="74"/>
      <c r="E147" s="74"/>
      <c r="F147" s="67"/>
    </row>
    <row r="148" spans="1:6" s="50" customFormat="1">
      <c r="A148" s="48"/>
      <c r="B148" s="73" t="s">
        <v>226</v>
      </c>
      <c r="C148" s="74"/>
      <c r="D148" s="74"/>
      <c r="E148" s="74"/>
      <c r="F148" s="67"/>
    </row>
    <row r="149" spans="1:6" s="50" customFormat="1">
      <c r="A149" s="48"/>
      <c r="B149" s="73" t="s">
        <v>326</v>
      </c>
      <c r="C149" s="73" t="s">
        <v>327</v>
      </c>
      <c r="D149" s="75">
        <v>2.2000000000000002</v>
      </c>
      <c r="E149" s="75">
        <f>'Material Rate'!D10</f>
        <v>3443.2</v>
      </c>
      <c r="F149" s="76">
        <f>E149*D149</f>
        <v>7575.04</v>
      </c>
    </row>
    <row r="150" spans="1:6" s="50" customFormat="1">
      <c r="A150" s="48"/>
      <c r="B150" s="73" t="s">
        <v>328</v>
      </c>
      <c r="C150" s="73" t="s">
        <v>306</v>
      </c>
      <c r="D150" s="75">
        <v>29.64</v>
      </c>
      <c r="E150" s="75">
        <v>1.78</v>
      </c>
      <c r="F150" s="76">
        <f t="shared" ref="F150" si="3">E150*D150</f>
        <v>52.7592</v>
      </c>
    </row>
    <row r="151" spans="1:6" s="50" customFormat="1">
      <c r="A151" s="48"/>
      <c r="B151" s="73" t="s">
        <v>329</v>
      </c>
      <c r="C151" s="73" t="s">
        <v>330</v>
      </c>
      <c r="D151" s="75">
        <v>6</v>
      </c>
      <c r="E151" s="75">
        <v>690</v>
      </c>
      <c r="F151" s="76">
        <f>D151*E151/10</f>
        <v>414</v>
      </c>
    </row>
    <row r="152" spans="1:6" s="50" customFormat="1">
      <c r="A152" s="48"/>
      <c r="B152" s="73" t="s">
        <v>331</v>
      </c>
      <c r="C152" s="74"/>
      <c r="D152" s="75"/>
      <c r="E152" s="75"/>
      <c r="F152" s="76"/>
    </row>
    <row r="153" spans="1:6" s="50" customFormat="1">
      <c r="A153" s="48"/>
      <c r="B153" s="73" t="s">
        <v>332</v>
      </c>
      <c r="C153" s="73" t="s">
        <v>333</v>
      </c>
      <c r="D153" s="75">
        <v>48</v>
      </c>
      <c r="E153" s="75">
        <v>208</v>
      </c>
      <c r="F153" s="76">
        <f>D153*E153/100</f>
        <v>99.84</v>
      </c>
    </row>
    <row r="154" spans="1:6" s="50" customFormat="1">
      <c r="A154" s="48"/>
      <c r="B154" s="73" t="s">
        <v>314</v>
      </c>
      <c r="C154" s="74"/>
      <c r="D154" s="75"/>
      <c r="E154" s="75"/>
      <c r="F154" s="76"/>
    </row>
    <row r="155" spans="1:6" s="50" customFormat="1">
      <c r="A155" s="48"/>
      <c r="B155" s="73" t="s">
        <v>334</v>
      </c>
      <c r="C155" s="74"/>
      <c r="D155" s="75"/>
      <c r="E155" s="75"/>
      <c r="F155" s="76"/>
    </row>
    <row r="156" spans="1:6" s="50" customFormat="1">
      <c r="A156" s="48"/>
      <c r="B156" s="73" t="s">
        <v>335</v>
      </c>
      <c r="C156" s="73" t="s">
        <v>267</v>
      </c>
      <c r="D156" s="75">
        <v>0.55000000000000004</v>
      </c>
      <c r="E156" s="75">
        <v>417</v>
      </c>
      <c r="F156" s="76">
        <f t="shared" ref="F156:F157" si="4">E156*D156</f>
        <v>229.35000000000002</v>
      </c>
    </row>
    <row r="157" spans="1:6" s="50" customFormat="1">
      <c r="A157" s="48"/>
      <c r="B157" s="73" t="s">
        <v>294</v>
      </c>
      <c r="C157" s="73" t="s">
        <v>267</v>
      </c>
      <c r="D157" s="75">
        <v>0.55000000000000004</v>
      </c>
      <c r="E157" s="75">
        <v>329</v>
      </c>
      <c r="F157" s="76">
        <f t="shared" si="4"/>
        <v>180.95000000000002</v>
      </c>
    </row>
    <row r="158" spans="1:6" s="50" customFormat="1">
      <c r="A158" s="48"/>
      <c r="B158" s="73" t="s">
        <v>64</v>
      </c>
      <c r="C158" s="74"/>
      <c r="D158" s="75"/>
      <c r="E158" s="75"/>
      <c r="F158" s="76">
        <f>SUM(F149:F157)</f>
        <v>8551.9392000000007</v>
      </c>
    </row>
    <row r="159" spans="1:6" s="50" customFormat="1">
      <c r="A159" s="48"/>
      <c r="B159" s="73" t="s">
        <v>336</v>
      </c>
      <c r="C159" s="74"/>
      <c r="D159" s="75"/>
      <c r="E159" s="75"/>
      <c r="F159" s="76">
        <f>F158*1%</f>
        <v>85.519392000000011</v>
      </c>
    </row>
    <row r="160" spans="1:6" s="50" customFormat="1">
      <c r="A160" s="48"/>
      <c r="B160" s="73" t="s">
        <v>64</v>
      </c>
      <c r="C160" s="74"/>
      <c r="D160" s="75"/>
      <c r="E160" s="75"/>
      <c r="F160" s="76">
        <f>SUM(F158:F159)</f>
        <v>8637.4585920000009</v>
      </c>
    </row>
    <row r="161" spans="1:6" s="50" customFormat="1">
      <c r="A161" s="48"/>
      <c r="B161" s="73" t="s">
        <v>337</v>
      </c>
      <c r="C161" s="74"/>
      <c r="D161" s="75"/>
      <c r="E161" s="75"/>
      <c r="F161" s="76">
        <f>F160</f>
        <v>8637.4585920000009</v>
      </c>
    </row>
    <row r="162" spans="1:6" s="50" customFormat="1">
      <c r="A162" s="48"/>
      <c r="B162" s="73" t="s">
        <v>338</v>
      </c>
      <c r="C162" s="74"/>
      <c r="D162" s="75"/>
      <c r="E162" s="75"/>
      <c r="F162" s="76">
        <f>F161/2.2</f>
        <v>3926.117541818182</v>
      </c>
    </row>
    <row r="163" spans="1:6" s="50" customFormat="1" ht="15">
      <c r="A163" s="48"/>
      <c r="B163" s="61" t="s">
        <v>275</v>
      </c>
      <c r="C163" s="62"/>
      <c r="D163" s="63"/>
      <c r="E163" s="63"/>
      <c r="F163" s="64">
        <f>ROUNDUP(F162,0)</f>
        <v>3927</v>
      </c>
    </row>
    <row r="164" spans="1:6" s="50" customFormat="1">
      <c r="A164" s="48"/>
      <c r="F164" s="90"/>
    </row>
    <row r="165" spans="1:6" s="50" customFormat="1" ht="200.1" customHeight="1">
      <c r="A165" s="48"/>
      <c r="B165" s="413" t="s">
        <v>339</v>
      </c>
      <c r="C165" s="413"/>
      <c r="D165" s="413"/>
      <c r="F165" s="90"/>
    </row>
    <row r="166" spans="1:6" s="50" customFormat="1" ht="15">
      <c r="A166" s="48"/>
      <c r="B166" s="92" t="s">
        <v>340</v>
      </c>
      <c r="C166" s="92"/>
      <c r="F166" s="90"/>
    </row>
    <row r="167" spans="1:6" s="50" customFormat="1" ht="15">
      <c r="A167" s="48"/>
      <c r="B167" s="51" t="s">
        <v>107</v>
      </c>
      <c r="C167" s="51" t="s">
        <v>59</v>
      </c>
      <c r="D167" s="93" t="s">
        <v>223</v>
      </c>
      <c r="E167" s="93" t="s">
        <v>224</v>
      </c>
      <c r="F167" s="94" t="s">
        <v>69</v>
      </c>
    </row>
    <row r="168" spans="1:6" s="50" customFormat="1">
      <c r="A168" s="48"/>
      <c r="F168" s="90"/>
    </row>
    <row r="169" spans="1:6" s="50" customFormat="1" ht="57">
      <c r="A169" s="48"/>
      <c r="B169" s="95" t="s">
        <v>341</v>
      </c>
      <c r="C169" s="96" t="s">
        <v>39</v>
      </c>
      <c r="D169" s="96" t="s">
        <v>39</v>
      </c>
      <c r="E169" s="96" t="s">
        <v>39</v>
      </c>
      <c r="F169" s="96" t="s">
        <v>39</v>
      </c>
    </row>
    <row r="170" spans="1:6" s="50" customFormat="1">
      <c r="A170" s="48"/>
      <c r="B170" s="97" t="s">
        <v>342</v>
      </c>
      <c r="C170" s="98" t="s">
        <v>343</v>
      </c>
      <c r="D170" s="98" t="s">
        <v>344</v>
      </c>
      <c r="E170" s="99">
        <f>'Material Rate'!D14/2.23</f>
        <v>165.91928251121075</v>
      </c>
      <c r="F170" s="100">
        <f>+E170*D170</f>
        <v>18061.973094170404</v>
      </c>
    </row>
    <row r="171" spans="1:6" s="50" customFormat="1" ht="28.5">
      <c r="A171" s="48"/>
      <c r="B171" s="97" t="s">
        <v>345</v>
      </c>
      <c r="C171" s="98" t="s">
        <v>346</v>
      </c>
      <c r="D171" s="98" t="s">
        <v>347</v>
      </c>
      <c r="E171" s="98">
        <v>72</v>
      </c>
      <c r="F171" s="100">
        <f>+E171*D171</f>
        <v>17146.079999999998</v>
      </c>
    </row>
    <row r="172" spans="1:6" s="50" customFormat="1" ht="28.5">
      <c r="A172" s="48"/>
      <c r="B172" s="97" t="s">
        <v>348</v>
      </c>
      <c r="C172" s="98" t="s">
        <v>346</v>
      </c>
      <c r="D172" s="98" t="s">
        <v>349</v>
      </c>
      <c r="E172" s="98">
        <v>43</v>
      </c>
      <c r="F172" s="100">
        <f>+E172*D172</f>
        <v>1799.1200000000001</v>
      </c>
    </row>
    <row r="173" spans="1:6" s="50" customFormat="1" ht="28.5">
      <c r="A173" s="48"/>
      <c r="B173" s="97" t="s">
        <v>350</v>
      </c>
      <c r="C173" s="98" t="s">
        <v>346</v>
      </c>
      <c r="D173" s="98" t="s">
        <v>351</v>
      </c>
      <c r="E173" s="98">
        <v>72</v>
      </c>
      <c r="F173" s="100">
        <f t="shared" ref="F173:F185" si="5">+E173*D173</f>
        <v>6531.84</v>
      </c>
    </row>
    <row r="174" spans="1:6" s="50" customFormat="1" ht="28.5">
      <c r="A174" s="48"/>
      <c r="B174" s="97" t="s">
        <v>352</v>
      </c>
      <c r="C174" s="98" t="s">
        <v>346</v>
      </c>
      <c r="D174" s="98" t="s">
        <v>353</v>
      </c>
      <c r="E174" s="98">
        <v>23</v>
      </c>
      <c r="F174" s="100">
        <f t="shared" si="5"/>
        <v>248.4</v>
      </c>
    </row>
    <row r="175" spans="1:6" s="50" customFormat="1" ht="28.5">
      <c r="A175" s="48"/>
      <c r="B175" s="97" t="s">
        <v>354</v>
      </c>
      <c r="C175" s="98" t="s">
        <v>355</v>
      </c>
      <c r="D175" s="98" t="s">
        <v>356</v>
      </c>
      <c r="E175" s="98">
        <v>7</v>
      </c>
      <c r="F175" s="100">
        <f t="shared" si="5"/>
        <v>1323</v>
      </c>
    </row>
    <row r="176" spans="1:6" s="50" customFormat="1" ht="28.5">
      <c r="A176" s="48"/>
      <c r="B176" s="97" t="s">
        <v>357</v>
      </c>
      <c r="C176" s="98" t="s">
        <v>358</v>
      </c>
      <c r="D176" s="98" t="s">
        <v>359</v>
      </c>
      <c r="E176" s="98">
        <v>50</v>
      </c>
      <c r="F176" s="100">
        <f>(E176*D176)/10</f>
        <v>1080</v>
      </c>
    </row>
    <row r="177" spans="1:6" s="50" customFormat="1" ht="28.5">
      <c r="A177" s="48"/>
      <c r="B177" s="97" t="s">
        <v>360</v>
      </c>
      <c r="C177" s="98" t="s">
        <v>355</v>
      </c>
      <c r="D177" s="98" t="s">
        <v>361</v>
      </c>
      <c r="E177" s="98">
        <v>4</v>
      </c>
      <c r="F177" s="100">
        <f t="shared" si="5"/>
        <v>288</v>
      </c>
    </row>
    <row r="178" spans="1:6" s="50" customFormat="1">
      <c r="A178" s="48"/>
      <c r="B178" s="97" t="s">
        <v>362</v>
      </c>
      <c r="C178" s="98" t="s">
        <v>363</v>
      </c>
      <c r="D178" s="98" t="s">
        <v>364</v>
      </c>
      <c r="E178" s="98">
        <v>56</v>
      </c>
      <c r="F178" s="100">
        <f>(E178*D178)/100</f>
        <v>560</v>
      </c>
    </row>
    <row r="179" spans="1:6" s="50" customFormat="1">
      <c r="A179" s="48"/>
      <c r="B179" s="97" t="s">
        <v>365</v>
      </c>
      <c r="C179" s="98" t="s">
        <v>366</v>
      </c>
      <c r="D179" s="98" t="s">
        <v>367</v>
      </c>
      <c r="E179" s="98">
        <v>22</v>
      </c>
      <c r="F179" s="100">
        <f t="shared" si="5"/>
        <v>501.82</v>
      </c>
    </row>
    <row r="180" spans="1:6" s="50" customFormat="1">
      <c r="A180" s="48"/>
      <c r="B180" s="97" t="s">
        <v>368</v>
      </c>
      <c r="C180" s="98" t="s">
        <v>366</v>
      </c>
      <c r="D180" s="98" t="s">
        <v>369</v>
      </c>
      <c r="E180" s="98">
        <v>24</v>
      </c>
      <c r="F180" s="100">
        <f t="shared" si="5"/>
        <v>821.04</v>
      </c>
    </row>
    <row r="181" spans="1:6" s="50" customFormat="1">
      <c r="A181" s="48"/>
      <c r="B181" s="97" t="s">
        <v>370</v>
      </c>
      <c r="C181" s="98" t="s">
        <v>371</v>
      </c>
      <c r="D181" s="98" t="s">
        <v>372</v>
      </c>
      <c r="E181" s="98">
        <v>130</v>
      </c>
      <c r="F181" s="100">
        <f t="shared" si="5"/>
        <v>165.1</v>
      </c>
    </row>
    <row r="182" spans="1:6" s="50" customFormat="1">
      <c r="A182" s="48"/>
      <c r="B182" s="97" t="s">
        <v>373</v>
      </c>
      <c r="C182" s="98" t="s">
        <v>374</v>
      </c>
      <c r="D182" s="98" t="s">
        <v>375</v>
      </c>
      <c r="E182" s="98">
        <v>50</v>
      </c>
      <c r="F182" s="100">
        <f t="shared" si="5"/>
        <v>933</v>
      </c>
    </row>
    <row r="183" spans="1:6" s="50" customFormat="1" ht="42.75">
      <c r="A183" s="48"/>
      <c r="B183" s="97" t="s">
        <v>376</v>
      </c>
      <c r="C183" s="98" t="s">
        <v>355</v>
      </c>
      <c r="D183" s="98" t="s">
        <v>361</v>
      </c>
      <c r="E183" s="98">
        <v>48</v>
      </c>
      <c r="F183" s="100">
        <f t="shared" si="5"/>
        <v>3456</v>
      </c>
    </row>
    <row r="184" spans="1:6" s="50" customFormat="1">
      <c r="A184" s="48"/>
      <c r="B184" s="97" t="s">
        <v>377</v>
      </c>
      <c r="C184" s="98" t="s">
        <v>378</v>
      </c>
      <c r="D184" s="98" t="s">
        <v>379</v>
      </c>
      <c r="E184" s="98">
        <v>1.49</v>
      </c>
      <c r="F184" s="100">
        <f t="shared" si="5"/>
        <v>1202.877</v>
      </c>
    </row>
    <row r="185" spans="1:6" s="50" customFormat="1">
      <c r="A185" s="48"/>
      <c r="B185" s="97" t="s">
        <v>380</v>
      </c>
      <c r="C185" s="98" t="s">
        <v>378</v>
      </c>
      <c r="D185" s="98" t="s">
        <v>381</v>
      </c>
      <c r="E185" s="98">
        <v>1.49</v>
      </c>
      <c r="F185" s="100">
        <f t="shared" si="5"/>
        <v>666.32799999999997</v>
      </c>
    </row>
    <row r="186" spans="1:6" s="50" customFormat="1">
      <c r="A186" s="48"/>
      <c r="B186" s="97" t="s">
        <v>382</v>
      </c>
      <c r="C186" s="98" t="s">
        <v>383</v>
      </c>
      <c r="D186" s="98" t="s">
        <v>384</v>
      </c>
      <c r="E186" s="98"/>
      <c r="F186" s="414">
        <f>'Labour Rate'!D7*103.68</f>
        <v>27889.920000000002</v>
      </c>
    </row>
    <row r="187" spans="1:6" s="50" customFormat="1">
      <c r="A187" s="48"/>
      <c r="B187" s="97" t="s">
        <v>385</v>
      </c>
      <c r="C187" s="98" t="s">
        <v>383</v>
      </c>
      <c r="D187" s="98" t="s">
        <v>384</v>
      </c>
      <c r="E187" s="98"/>
      <c r="F187" s="414"/>
    </row>
    <row r="188" spans="1:6" s="50" customFormat="1">
      <c r="A188" s="48"/>
      <c r="B188" s="97" t="s">
        <v>386</v>
      </c>
      <c r="C188" s="98" t="s">
        <v>383</v>
      </c>
      <c r="D188" s="98" t="s">
        <v>387</v>
      </c>
      <c r="E188" s="98"/>
      <c r="F188" s="414"/>
    </row>
    <row r="189" spans="1:6" s="50" customFormat="1">
      <c r="A189" s="48"/>
      <c r="B189" s="101"/>
      <c r="F189" s="90"/>
    </row>
    <row r="190" spans="1:6" s="50" customFormat="1">
      <c r="A190" s="48"/>
      <c r="B190" s="50" t="s">
        <v>388</v>
      </c>
      <c r="F190" s="102">
        <f>SUM(F170:F189)</f>
        <v>82674.498094170413</v>
      </c>
    </row>
    <row r="191" spans="1:6" s="50" customFormat="1">
      <c r="A191" s="48"/>
      <c r="B191" s="55" t="s">
        <v>336</v>
      </c>
      <c r="D191" s="56"/>
      <c r="E191" s="56"/>
      <c r="F191" s="57">
        <f>F190*1%</f>
        <v>826.74498094170417</v>
      </c>
    </row>
    <row r="192" spans="1:6" s="50" customFormat="1">
      <c r="A192" s="48"/>
      <c r="B192" s="55" t="s">
        <v>389</v>
      </c>
      <c r="D192" s="56"/>
      <c r="E192" s="56"/>
      <c r="F192" s="57">
        <f>+F191+F190</f>
        <v>83501.243075112114</v>
      </c>
    </row>
    <row r="193" spans="1:6" s="50" customFormat="1">
      <c r="A193" s="48"/>
      <c r="B193" s="50" t="s">
        <v>390</v>
      </c>
      <c r="F193" s="103">
        <f>+F192/103.68</f>
        <v>805.37464385717692</v>
      </c>
    </row>
    <row r="194" spans="1:6" s="50" customFormat="1" ht="15">
      <c r="A194" s="48"/>
      <c r="B194" s="61" t="s">
        <v>275</v>
      </c>
      <c r="C194" s="62"/>
      <c r="D194" s="63"/>
      <c r="E194" s="63"/>
      <c r="F194" s="64">
        <f>ROUNDUP(F193,0)</f>
        <v>806</v>
      </c>
    </row>
    <row r="195" spans="1:6">
      <c r="A195" s="428"/>
      <c r="B195" s="428"/>
      <c r="C195" s="428"/>
      <c r="D195" s="428"/>
      <c r="E195" s="428"/>
      <c r="F195" s="428">
        <f>ROUNDUP(F194/10.764,0)</f>
        <v>75</v>
      </c>
    </row>
    <row r="197" spans="1:6" s="240" customFormat="1" ht="15.75">
      <c r="A197" s="253" t="s">
        <v>391</v>
      </c>
      <c r="B197" s="254" t="s">
        <v>392</v>
      </c>
      <c r="C197" s="255"/>
      <c r="D197" s="255"/>
      <c r="E197" s="255"/>
      <c r="F197" s="256"/>
    </row>
    <row r="198" spans="1:6" s="240" customFormat="1" ht="15.75">
      <c r="A198" s="257"/>
      <c r="B198" s="254" t="s">
        <v>393</v>
      </c>
      <c r="C198" s="255"/>
      <c r="D198" s="255"/>
      <c r="E198" s="255"/>
      <c r="F198" s="256"/>
    </row>
    <row r="199" spans="1:6">
      <c r="A199" s="106"/>
      <c r="B199" s="104"/>
      <c r="C199" s="104"/>
      <c r="D199" s="104"/>
      <c r="E199" s="104"/>
      <c r="F199" s="105"/>
    </row>
    <row r="200" spans="1:6" ht="15">
      <c r="A200" s="107"/>
      <c r="B200" s="70" t="s">
        <v>107</v>
      </c>
      <c r="C200" s="70" t="s">
        <v>59</v>
      </c>
      <c r="D200" s="70" t="s">
        <v>223</v>
      </c>
      <c r="E200" s="70" t="s">
        <v>224</v>
      </c>
      <c r="F200" s="91" t="s">
        <v>69</v>
      </c>
    </row>
    <row r="201" spans="1:6">
      <c r="A201" s="106"/>
      <c r="B201" s="73" t="s">
        <v>394</v>
      </c>
      <c r="C201" s="74"/>
      <c r="D201" s="74"/>
      <c r="E201" s="74"/>
      <c r="F201" s="67"/>
    </row>
    <row r="202" spans="1:6">
      <c r="A202" s="106"/>
      <c r="B202" s="73" t="s">
        <v>260</v>
      </c>
      <c r="C202" s="74"/>
      <c r="D202" s="74"/>
      <c r="E202" s="74"/>
      <c r="F202" s="67"/>
    </row>
    <row r="203" spans="1:6">
      <c r="A203" s="106"/>
      <c r="B203" s="73" t="s">
        <v>395</v>
      </c>
      <c r="C203" s="74"/>
      <c r="D203" s="74"/>
      <c r="E203" s="74"/>
      <c r="F203" s="67"/>
    </row>
    <row r="204" spans="1:6">
      <c r="A204" s="106"/>
      <c r="B204" s="73" t="s">
        <v>396</v>
      </c>
      <c r="C204" s="74"/>
      <c r="D204" s="75"/>
      <c r="E204" s="75"/>
      <c r="F204" s="76"/>
    </row>
    <row r="205" spans="1:6">
      <c r="A205" s="106"/>
      <c r="B205" s="73" t="s">
        <v>397</v>
      </c>
      <c r="C205" s="74"/>
      <c r="D205" s="75"/>
      <c r="E205" s="75"/>
      <c r="F205" s="76"/>
    </row>
    <row r="206" spans="1:6">
      <c r="A206" s="106"/>
      <c r="B206" s="73" t="s">
        <v>398</v>
      </c>
      <c r="C206" s="74"/>
      <c r="D206" s="75"/>
      <c r="E206" s="75"/>
      <c r="F206" s="76"/>
    </row>
    <row r="207" spans="1:6">
      <c r="A207" s="108"/>
      <c r="B207" s="73" t="s">
        <v>399</v>
      </c>
      <c r="C207" s="73" t="s">
        <v>400</v>
      </c>
      <c r="D207" s="75">
        <v>23</v>
      </c>
      <c r="E207" s="75">
        <f>'Material Rate'!D15</f>
        <v>4.5</v>
      </c>
      <c r="F207" s="76">
        <f>E207*D207</f>
        <v>103.5</v>
      </c>
    </row>
    <row r="208" spans="1:6">
      <c r="A208" s="108"/>
      <c r="B208" s="73" t="s">
        <v>401</v>
      </c>
      <c r="C208" s="73" t="s">
        <v>90</v>
      </c>
      <c r="D208" s="75">
        <v>3.9</v>
      </c>
      <c r="E208" s="75">
        <v>1.49</v>
      </c>
      <c r="F208" s="76">
        <f>E208*D208</f>
        <v>5.8109999999999999</v>
      </c>
    </row>
    <row r="209" spans="1:6">
      <c r="A209" s="106"/>
      <c r="B209" s="73" t="s">
        <v>265</v>
      </c>
      <c r="C209" s="74"/>
      <c r="D209" s="75"/>
      <c r="E209" s="75"/>
      <c r="F209" s="76"/>
    </row>
    <row r="210" spans="1:6">
      <c r="A210" s="108"/>
      <c r="B210" s="73" t="s">
        <v>402</v>
      </c>
      <c r="C210" s="73" t="s">
        <v>267</v>
      </c>
      <c r="D210" s="75">
        <v>0.91</v>
      </c>
      <c r="E210" s="75">
        <v>435</v>
      </c>
      <c r="F210" s="76">
        <f>'Labour Rate'!D25*10</f>
        <v>1291.2</v>
      </c>
    </row>
    <row r="211" spans="1:6">
      <c r="A211" s="108"/>
      <c r="B211" s="73" t="s">
        <v>294</v>
      </c>
      <c r="C211" s="73" t="s">
        <v>267</v>
      </c>
      <c r="D211" s="75">
        <v>0.91</v>
      </c>
      <c r="E211" s="75">
        <v>329</v>
      </c>
      <c r="F211" s="76"/>
    </row>
    <row r="212" spans="1:6">
      <c r="A212" s="108"/>
      <c r="B212" s="73" t="s">
        <v>403</v>
      </c>
      <c r="C212" s="73" t="s">
        <v>90</v>
      </c>
      <c r="D212" s="75">
        <v>83.98</v>
      </c>
      <c r="E212" s="75">
        <v>1.78</v>
      </c>
      <c r="F212" s="76">
        <f t="shared" ref="F212" si="6">E212*D212</f>
        <v>149.48440000000002</v>
      </c>
    </row>
    <row r="213" spans="1:6">
      <c r="A213" s="106"/>
      <c r="B213" s="73" t="s">
        <v>64</v>
      </c>
      <c r="C213" s="74"/>
      <c r="D213" s="75"/>
      <c r="E213" s="75"/>
      <c r="F213" s="76">
        <f>SUM(F207:F212)</f>
        <v>1549.9954</v>
      </c>
    </row>
    <row r="214" spans="1:6">
      <c r="A214" s="106"/>
      <c r="B214" s="73" t="s">
        <v>272</v>
      </c>
      <c r="C214" s="74"/>
      <c r="D214" s="75"/>
      <c r="E214" s="75"/>
      <c r="F214" s="76">
        <f>F213*1%</f>
        <v>15.499954000000001</v>
      </c>
    </row>
    <row r="215" spans="1:6">
      <c r="A215" s="106"/>
      <c r="B215" s="73" t="s">
        <v>64</v>
      </c>
      <c r="C215" s="74"/>
      <c r="D215" s="75"/>
      <c r="E215" s="75"/>
      <c r="F215" s="76">
        <f>SUM(F213:F214)</f>
        <v>1565.4953539999999</v>
      </c>
    </row>
    <row r="216" spans="1:6">
      <c r="A216" s="106"/>
      <c r="B216" s="73" t="s">
        <v>273</v>
      </c>
      <c r="C216" s="74"/>
      <c r="D216" s="75"/>
      <c r="E216" s="75"/>
      <c r="F216" s="76">
        <f>F215</f>
        <v>1565.4953539999999</v>
      </c>
    </row>
    <row r="217" spans="1:6">
      <c r="A217" s="106"/>
      <c r="B217" s="73" t="s">
        <v>274</v>
      </c>
      <c r="C217" s="74"/>
      <c r="D217" s="75"/>
      <c r="E217" s="75"/>
      <c r="F217" s="76">
        <f>F216/10</f>
        <v>156.5495354</v>
      </c>
    </row>
    <row r="218" spans="1:6" ht="15">
      <c r="A218" s="48"/>
      <c r="B218" s="61" t="s">
        <v>275</v>
      </c>
      <c r="C218" s="62"/>
      <c r="D218" s="63"/>
      <c r="E218" s="63"/>
      <c r="F218" s="64">
        <f>ROUNDUP(F217,0)</f>
        <v>157</v>
      </c>
    </row>
    <row r="219" spans="1:6">
      <c r="A219" s="428"/>
      <c r="B219" s="428"/>
      <c r="C219" s="428"/>
      <c r="D219" s="428"/>
      <c r="E219" s="428"/>
      <c r="F219" s="428">
        <f>ROUNDUP(F218/10.764,0)</f>
        <v>15</v>
      </c>
    </row>
    <row r="221" spans="1:6" ht="15">
      <c r="A221" s="109" t="s">
        <v>404</v>
      </c>
      <c r="B221" s="53"/>
      <c r="C221" s="53"/>
      <c r="D221" s="53"/>
      <c r="E221" s="53"/>
      <c r="F221" s="54"/>
    </row>
    <row r="222" spans="1:6" ht="15">
      <c r="A222" s="58"/>
      <c r="B222" s="51" t="s">
        <v>405</v>
      </c>
      <c r="C222" s="53"/>
      <c r="D222" s="53"/>
      <c r="E222" s="53"/>
      <c r="F222" s="54"/>
    </row>
    <row r="223" spans="1:6" ht="15">
      <c r="A223" s="58"/>
      <c r="B223" s="51" t="s">
        <v>406</v>
      </c>
      <c r="C223" s="53"/>
      <c r="D223" s="53"/>
      <c r="E223" s="53"/>
      <c r="F223" s="54"/>
    </row>
    <row r="224" spans="1:6" ht="15">
      <c r="A224" s="58"/>
      <c r="B224" s="51" t="s">
        <v>407</v>
      </c>
      <c r="C224" s="53"/>
      <c r="D224" s="53"/>
      <c r="E224" s="53"/>
      <c r="F224" s="54"/>
    </row>
    <row r="225" spans="1:6" ht="15">
      <c r="A225" s="109" t="s">
        <v>408</v>
      </c>
      <c r="B225" s="53"/>
      <c r="C225" s="53"/>
      <c r="D225" s="53"/>
      <c r="E225" s="53"/>
      <c r="F225" s="54"/>
    </row>
    <row r="226" spans="1:6" ht="15">
      <c r="A226" s="109"/>
      <c r="B226" s="51" t="s">
        <v>107</v>
      </c>
      <c r="C226" s="51" t="s">
        <v>59</v>
      </c>
      <c r="D226" s="51" t="s">
        <v>223</v>
      </c>
      <c r="E226" s="51" t="s">
        <v>224</v>
      </c>
      <c r="F226" s="52" t="s">
        <v>69</v>
      </c>
    </row>
    <row r="227" spans="1:6">
      <c r="A227" s="58"/>
      <c r="B227" s="55" t="s">
        <v>409</v>
      </c>
      <c r="C227" s="53"/>
      <c r="D227" s="53"/>
      <c r="E227" s="53"/>
      <c r="F227" s="54"/>
    </row>
    <row r="228" spans="1:6" ht="15">
      <c r="A228" s="58"/>
      <c r="B228" s="51" t="s">
        <v>226</v>
      </c>
      <c r="C228" s="53"/>
      <c r="D228" s="53"/>
      <c r="E228" s="53"/>
      <c r="F228" s="54"/>
    </row>
    <row r="229" spans="1:6">
      <c r="A229" s="58"/>
      <c r="B229" s="55" t="s">
        <v>410</v>
      </c>
      <c r="C229" s="53"/>
      <c r="D229" s="53"/>
      <c r="E229" s="53"/>
      <c r="F229" s="54"/>
    </row>
    <row r="230" spans="1:6">
      <c r="A230" s="58"/>
      <c r="B230" s="55" t="s">
        <v>411</v>
      </c>
      <c r="C230" s="53"/>
      <c r="D230" s="53"/>
      <c r="E230" s="53"/>
      <c r="F230" s="54"/>
    </row>
    <row r="231" spans="1:6">
      <c r="A231" s="58"/>
      <c r="B231" s="55" t="s">
        <v>412</v>
      </c>
      <c r="C231" s="53"/>
      <c r="D231" s="53"/>
      <c r="E231" s="53"/>
      <c r="F231" s="54"/>
    </row>
    <row r="232" spans="1:6">
      <c r="A232" s="58"/>
      <c r="B232" s="55" t="s">
        <v>413</v>
      </c>
      <c r="C232" s="55" t="s">
        <v>327</v>
      </c>
      <c r="D232" s="56">
        <v>11.5</v>
      </c>
      <c r="E232" s="56">
        <f>'Material Rate'!D16</f>
        <v>645.6</v>
      </c>
      <c r="F232" s="57">
        <f>D232*E232</f>
        <v>7424.4000000000005</v>
      </c>
    </row>
    <row r="233" spans="1:6">
      <c r="A233" s="58"/>
      <c r="B233" s="55" t="s">
        <v>414</v>
      </c>
      <c r="C233" s="55" t="s">
        <v>312</v>
      </c>
      <c r="D233" s="58">
        <v>0.224</v>
      </c>
      <c r="E233" s="56">
        <f>F336</f>
        <v>3648</v>
      </c>
      <c r="F233" s="57">
        <f>D233*E233</f>
        <v>817.15200000000004</v>
      </c>
    </row>
    <row r="234" spans="1:6">
      <c r="A234" s="58"/>
      <c r="B234" s="55" t="s">
        <v>415</v>
      </c>
      <c r="C234" s="55" t="s">
        <v>236</v>
      </c>
      <c r="D234" s="56">
        <v>0.05</v>
      </c>
      <c r="E234" s="56">
        <f>'Material Rate'!D17</f>
        <v>5000</v>
      </c>
      <c r="F234" s="57">
        <f>D234*E234</f>
        <v>250</v>
      </c>
    </row>
    <row r="235" spans="1:6">
      <c r="A235" s="58"/>
      <c r="B235" s="55" t="s">
        <v>416</v>
      </c>
      <c r="C235" s="53"/>
      <c r="D235" s="56"/>
      <c r="E235" s="56"/>
      <c r="F235" s="57"/>
    </row>
    <row r="236" spans="1:6">
      <c r="A236" s="58"/>
      <c r="B236" s="55" t="s">
        <v>417</v>
      </c>
      <c r="C236" s="53"/>
      <c r="D236" s="56"/>
      <c r="E236" s="56"/>
      <c r="F236" s="57"/>
    </row>
    <row r="237" spans="1:6">
      <c r="A237" s="58"/>
      <c r="B237" s="55" t="s">
        <v>418</v>
      </c>
      <c r="C237" s="55" t="s">
        <v>306</v>
      </c>
      <c r="D237" s="56">
        <v>26.91</v>
      </c>
      <c r="E237" s="56">
        <v>1.49</v>
      </c>
      <c r="F237" s="57">
        <f>D237*E237</f>
        <v>40.0959</v>
      </c>
    </row>
    <row r="238" spans="1:6" ht="15">
      <c r="A238" s="58"/>
      <c r="B238" s="51" t="s">
        <v>314</v>
      </c>
      <c r="C238" s="53"/>
      <c r="D238" s="56"/>
      <c r="E238" s="56"/>
      <c r="F238" s="57"/>
    </row>
    <row r="239" spans="1:6">
      <c r="A239" s="58"/>
      <c r="B239" s="55" t="s">
        <v>419</v>
      </c>
      <c r="C239" s="53"/>
      <c r="D239" s="56"/>
      <c r="E239" s="56"/>
      <c r="F239" s="57"/>
    </row>
    <row r="240" spans="1:6">
      <c r="A240" s="58"/>
      <c r="B240" s="55" t="s">
        <v>420</v>
      </c>
      <c r="C240" s="55" t="s">
        <v>267</v>
      </c>
      <c r="D240" s="56">
        <v>1.2</v>
      </c>
      <c r="E240" s="56">
        <v>301</v>
      </c>
      <c r="F240" s="412">
        <f>('Labour Rate'!D8+'Labour Rate'!D9)*10</f>
        <v>6455.9999999999991</v>
      </c>
    </row>
    <row r="241" spans="1:6">
      <c r="A241" s="58"/>
      <c r="B241" s="55" t="s">
        <v>294</v>
      </c>
      <c r="C241" s="55" t="s">
        <v>267</v>
      </c>
      <c r="D241" s="56">
        <v>1</v>
      </c>
      <c r="E241" s="56">
        <v>247</v>
      </c>
      <c r="F241" s="412"/>
    </row>
    <row r="242" spans="1:6">
      <c r="A242" s="58"/>
      <c r="B242" s="55" t="s">
        <v>268</v>
      </c>
      <c r="C242" s="55" t="s">
        <v>267</v>
      </c>
      <c r="D242" s="56">
        <v>1</v>
      </c>
      <c r="E242" s="56">
        <v>247</v>
      </c>
      <c r="F242" s="412"/>
    </row>
    <row r="243" spans="1:6">
      <c r="A243" s="58"/>
      <c r="B243" s="55" t="s">
        <v>421</v>
      </c>
      <c r="C243" s="55" t="s">
        <v>267</v>
      </c>
      <c r="D243" s="56">
        <v>5</v>
      </c>
      <c r="E243" s="56">
        <v>260</v>
      </c>
      <c r="F243" s="412"/>
    </row>
    <row r="244" spans="1:6">
      <c r="A244" s="58"/>
      <c r="B244" s="55" t="s">
        <v>422</v>
      </c>
      <c r="C244" s="53"/>
      <c r="D244" s="56"/>
      <c r="E244" s="56"/>
      <c r="F244" s="57"/>
    </row>
    <row r="245" spans="1:6">
      <c r="A245" s="58"/>
      <c r="B245" s="55" t="s">
        <v>423</v>
      </c>
      <c r="C245" s="55" t="s">
        <v>267</v>
      </c>
      <c r="D245" s="56">
        <v>4</v>
      </c>
      <c r="E245" s="56">
        <v>300</v>
      </c>
      <c r="F245" s="57">
        <f>D245*E245</f>
        <v>1200</v>
      </c>
    </row>
    <row r="246" spans="1:6">
      <c r="A246" s="58"/>
      <c r="B246" s="55" t="s">
        <v>424</v>
      </c>
      <c r="C246" s="55" t="s">
        <v>306</v>
      </c>
      <c r="D246" s="56">
        <v>134.55000000000001</v>
      </c>
      <c r="E246" s="56">
        <v>1.49</v>
      </c>
      <c r="F246" s="57">
        <f>D246*E246</f>
        <v>200.4795</v>
      </c>
    </row>
    <row r="247" spans="1:6">
      <c r="A247" s="58"/>
      <c r="B247" s="55" t="s">
        <v>64</v>
      </c>
      <c r="C247" s="53"/>
      <c r="D247" s="56"/>
      <c r="E247" s="56"/>
      <c r="F247" s="57">
        <f>SUM(F232:F246)</f>
        <v>16388.127400000001</v>
      </c>
    </row>
    <row r="248" spans="1:6">
      <c r="A248" s="58"/>
      <c r="B248" s="55" t="s">
        <v>336</v>
      </c>
      <c r="C248" s="53"/>
      <c r="D248" s="56"/>
      <c r="E248" s="56"/>
      <c r="F248" s="57">
        <f>F247*1%</f>
        <v>163.88127400000002</v>
      </c>
    </row>
    <row r="249" spans="1:6">
      <c r="A249" s="58"/>
      <c r="B249" s="55" t="s">
        <v>64</v>
      </c>
      <c r="C249" s="53"/>
      <c r="D249" s="56"/>
      <c r="E249" s="56"/>
      <c r="F249" s="57">
        <f>SUM(F247:F248)</f>
        <v>16552.008674000001</v>
      </c>
    </row>
    <row r="250" spans="1:6">
      <c r="A250" s="58"/>
      <c r="B250" s="55" t="s">
        <v>425</v>
      </c>
      <c r="C250" s="53"/>
      <c r="D250" s="56"/>
      <c r="E250" s="56"/>
      <c r="F250" s="57">
        <f>F249/10</f>
        <v>1655.2008674000001</v>
      </c>
    </row>
    <row r="251" spans="1:6">
      <c r="A251" s="58"/>
      <c r="B251" s="55" t="s">
        <v>338</v>
      </c>
      <c r="C251" s="53"/>
      <c r="D251" s="56"/>
      <c r="E251" s="56"/>
      <c r="F251" s="57">
        <f>F250</f>
        <v>1655.2008674000001</v>
      </c>
    </row>
    <row r="252" spans="1:6" ht="15.75">
      <c r="A252" s="110"/>
      <c r="B252" s="111" t="s">
        <v>275</v>
      </c>
      <c r="C252" s="112"/>
      <c r="D252" s="113"/>
      <c r="E252" s="113"/>
      <c r="F252" s="114">
        <f>ROUNDUP(F251,0)</f>
        <v>1656</v>
      </c>
    </row>
    <row r="256" spans="1:6" ht="15">
      <c r="A256" s="109" t="s">
        <v>426</v>
      </c>
      <c r="B256" s="115" t="s">
        <v>427</v>
      </c>
      <c r="C256" s="53"/>
      <c r="D256" s="53"/>
      <c r="E256" s="53"/>
      <c r="F256" s="54"/>
    </row>
    <row r="257" spans="1:6" ht="15">
      <c r="A257" s="58"/>
      <c r="B257" s="51" t="s">
        <v>428</v>
      </c>
      <c r="C257" s="53"/>
      <c r="D257" s="53"/>
      <c r="E257" s="53"/>
      <c r="F257" s="54"/>
    </row>
    <row r="258" spans="1:6" ht="15">
      <c r="A258" s="58"/>
      <c r="B258" s="51" t="s">
        <v>429</v>
      </c>
      <c r="C258" s="53"/>
      <c r="D258" s="53"/>
      <c r="E258" s="53"/>
      <c r="F258" s="54"/>
    </row>
    <row r="259" spans="1:6" ht="15">
      <c r="A259" s="58"/>
      <c r="B259" s="51" t="s">
        <v>407</v>
      </c>
      <c r="C259" s="53"/>
      <c r="D259" s="53"/>
      <c r="E259" s="53"/>
      <c r="F259" s="54"/>
    </row>
    <row r="260" spans="1:6" ht="15">
      <c r="A260" s="428"/>
      <c r="B260" s="109" t="s">
        <v>430</v>
      </c>
      <c r="C260" s="53"/>
      <c r="D260" s="53"/>
      <c r="E260" s="53"/>
      <c r="F260" s="54"/>
    </row>
    <row r="261" spans="1:6" ht="15">
      <c r="A261" s="109"/>
      <c r="B261" s="51" t="s">
        <v>107</v>
      </c>
      <c r="C261" s="51" t="s">
        <v>59</v>
      </c>
      <c r="D261" s="51" t="s">
        <v>223</v>
      </c>
      <c r="E261" s="51" t="s">
        <v>224</v>
      </c>
      <c r="F261" s="52" t="s">
        <v>69</v>
      </c>
    </row>
    <row r="262" spans="1:6">
      <c r="A262" s="58"/>
      <c r="B262" s="55" t="s">
        <v>409</v>
      </c>
      <c r="C262" s="53"/>
      <c r="D262" s="53"/>
      <c r="E262" s="53"/>
      <c r="F262" s="54"/>
    </row>
    <row r="263" spans="1:6" ht="15">
      <c r="A263" s="58"/>
      <c r="B263" s="51" t="s">
        <v>226</v>
      </c>
      <c r="C263" s="53"/>
      <c r="D263" s="53"/>
      <c r="E263" s="53"/>
      <c r="F263" s="54"/>
    </row>
    <row r="264" spans="1:6">
      <c r="A264" s="58"/>
      <c r="B264" s="55" t="s">
        <v>410</v>
      </c>
      <c r="C264" s="53"/>
      <c r="D264" s="53"/>
      <c r="E264" s="53"/>
      <c r="F264" s="54"/>
    </row>
    <row r="265" spans="1:6">
      <c r="A265" s="58"/>
      <c r="B265" s="55" t="s">
        <v>411</v>
      </c>
      <c r="C265" s="53"/>
      <c r="D265" s="53"/>
      <c r="E265" s="53"/>
      <c r="F265" s="54"/>
    </row>
    <row r="266" spans="1:6">
      <c r="A266" s="58"/>
      <c r="B266" s="55" t="s">
        <v>412</v>
      </c>
      <c r="C266" s="53"/>
      <c r="D266" s="53"/>
      <c r="E266" s="53"/>
      <c r="F266" s="54"/>
    </row>
    <row r="267" spans="1:6">
      <c r="A267" s="58"/>
      <c r="B267" s="55" t="s">
        <v>431</v>
      </c>
      <c r="C267" s="55" t="s">
        <v>327</v>
      </c>
      <c r="D267" s="56">
        <v>11.5</v>
      </c>
      <c r="E267" s="56">
        <f>'Material Rate'!D20</f>
        <v>2474.7999999999997</v>
      </c>
      <c r="F267" s="57">
        <f>D267*E267</f>
        <v>28460.199999999997</v>
      </c>
    </row>
    <row r="268" spans="1:6">
      <c r="A268" s="58"/>
      <c r="B268" s="55" t="s">
        <v>432</v>
      </c>
      <c r="C268" s="55" t="s">
        <v>312</v>
      </c>
      <c r="D268" s="58" t="s">
        <v>433</v>
      </c>
      <c r="E268" s="56">
        <f>F310</f>
        <v>4308</v>
      </c>
      <c r="F268" s="57">
        <f>D268*E268</f>
        <v>620.35199999999998</v>
      </c>
    </row>
    <row r="269" spans="1:6">
      <c r="A269" s="58"/>
      <c r="B269" s="55" t="s">
        <v>434</v>
      </c>
      <c r="C269" s="55" t="s">
        <v>236</v>
      </c>
      <c r="D269" s="56">
        <v>3.9E-2</v>
      </c>
      <c r="E269" s="56">
        <f>'Material Rate'!D17</f>
        <v>5000</v>
      </c>
      <c r="F269" s="57">
        <f>D269*E269</f>
        <v>195</v>
      </c>
    </row>
    <row r="270" spans="1:6">
      <c r="A270" s="58"/>
      <c r="B270" s="55" t="s">
        <v>435</v>
      </c>
      <c r="C270" s="53"/>
      <c r="D270" s="56"/>
      <c r="E270" s="56"/>
      <c r="F270" s="57"/>
    </row>
    <row r="271" spans="1:6">
      <c r="A271" s="58"/>
      <c r="B271" s="55" t="s">
        <v>436</v>
      </c>
      <c r="C271" s="53"/>
      <c r="D271" s="56"/>
      <c r="E271" s="56"/>
      <c r="F271" s="57"/>
    </row>
    <row r="272" spans="1:6">
      <c r="A272" s="58"/>
      <c r="B272" s="55" t="s">
        <v>418</v>
      </c>
      <c r="C272" s="55" t="s">
        <v>306</v>
      </c>
      <c r="D272" s="56">
        <v>26.91</v>
      </c>
      <c r="E272" s="56">
        <v>1.49</v>
      </c>
      <c r="F272" s="57">
        <f>D272*E272</f>
        <v>40.0959</v>
      </c>
    </row>
    <row r="273" spans="1:6" ht="15">
      <c r="A273" s="58"/>
      <c r="B273" s="51" t="s">
        <v>314</v>
      </c>
      <c r="C273" s="53"/>
      <c r="D273" s="56"/>
      <c r="E273" s="56"/>
      <c r="F273" s="57"/>
    </row>
    <row r="274" spans="1:6">
      <c r="A274" s="58"/>
      <c r="B274" s="55" t="s">
        <v>419</v>
      </c>
      <c r="C274" s="53"/>
      <c r="D274" s="56"/>
      <c r="E274" s="56"/>
      <c r="F274" s="57"/>
    </row>
    <row r="275" spans="1:6">
      <c r="A275" s="58"/>
      <c r="B275" s="55" t="s">
        <v>420</v>
      </c>
      <c r="C275" s="55" t="s">
        <v>267</v>
      </c>
      <c r="D275" s="56">
        <v>1.2</v>
      </c>
      <c r="E275" s="56">
        <v>301</v>
      </c>
      <c r="F275" s="412">
        <f>('Labour Rate'!D10+'Labour Rate'!D11)*10</f>
        <v>8608</v>
      </c>
    </row>
    <row r="276" spans="1:6">
      <c r="A276" s="58"/>
      <c r="B276" s="55" t="s">
        <v>294</v>
      </c>
      <c r="C276" s="55" t="s">
        <v>267</v>
      </c>
      <c r="D276" s="56">
        <v>1</v>
      </c>
      <c r="E276" s="56">
        <v>247</v>
      </c>
      <c r="F276" s="412"/>
    </row>
    <row r="277" spans="1:6">
      <c r="A277" s="58"/>
      <c r="B277" s="55" t="s">
        <v>268</v>
      </c>
      <c r="C277" s="55" t="s">
        <v>267</v>
      </c>
      <c r="D277" s="56">
        <v>1</v>
      </c>
      <c r="E277" s="56">
        <v>247</v>
      </c>
      <c r="F277" s="412"/>
    </row>
    <row r="278" spans="1:6">
      <c r="A278" s="58"/>
      <c r="B278" s="55" t="s">
        <v>421</v>
      </c>
      <c r="C278" s="55" t="s">
        <v>267</v>
      </c>
      <c r="D278" s="56">
        <v>5</v>
      </c>
      <c r="E278" s="56">
        <v>260</v>
      </c>
      <c r="F278" s="412"/>
    </row>
    <row r="279" spans="1:6">
      <c r="A279" s="58"/>
      <c r="B279" s="55" t="s">
        <v>422</v>
      </c>
      <c r="C279" s="53"/>
      <c r="D279" s="56"/>
      <c r="E279" s="56"/>
      <c r="F279" s="57"/>
    </row>
    <row r="280" spans="1:6">
      <c r="A280" s="58"/>
      <c r="B280" s="55" t="s">
        <v>423</v>
      </c>
      <c r="C280" s="55" t="s">
        <v>267</v>
      </c>
      <c r="D280" s="56">
        <v>4</v>
      </c>
      <c r="E280" s="56">
        <v>300</v>
      </c>
      <c r="F280" s="57">
        <f>D280*E280</f>
        <v>1200</v>
      </c>
    </row>
    <row r="281" spans="1:6">
      <c r="A281" s="58"/>
      <c r="B281" s="55" t="s">
        <v>424</v>
      </c>
      <c r="C281" s="55" t="s">
        <v>306</v>
      </c>
      <c r="D281" s="56">
        <v>134.55000000000001</v>
      </c>
      <c r="E281" s="56">
        <v>1.49</v>
      </c>
      <c r="F281" s="57">
        <f>D281*E281</f>
        <v>200.4795</v>
      </c>
    </row>
    <row r="282" spans="1:6">
      <c r="A282" s="58"/>
      <c r="B282" s="55" t="s">
        <v>64</v>
      </c>
      <c r="C282" s="53"/>
      <c r="D282" s="56"/>
      <c r="E282" s="56"/>
      <c r="F282" s="57">
        <f>SUM(F267:F281)</f>
        <v>39324.127399999998</v>
      </c>
    </row>
    <row r="283" spans="1:6">
      <c r="A283" s="58"/>
      <c r="B283" s="55" t="s">
        <v>336</v>
      </c>
      <c r="C283" s="53"/>
      <c r="D283" s="56"/>
      <c r="E283" s="56"/>
      <c r="F283" s="57">
        <f>F282*1%</f>
        <v>393.24127399999998</v>
      </c>
    </row>
    <row r="284" spans="1:6">
      <c r="A284" s="58"/>
      <c r="B284" s="55" t="s">
        <v>64</v>
      </c>
      <c r="C284" s="53"/>
      <c r="D284" s="56"/>
      <c r="E284" s="56"/>
      <c r="F284" s="57">
        <f>SUM(F282:F283)</f>
        <v>39717.368673999998</v>
      </c>
    </row>
    <row r="285" spans="1:6">
      <c r="A285" s="58"/>
      <c r="B285" s="55" t="s">
        <v>425</v>
      </c>
      <c r="C285" s="53"/>
      <c r="D285" s="56"/>
      <c r="E285" s="56"/>
      <c r="F285" s="57">
        <f>F284/10</f>
        <v>3971.7368673999999</v>
      </c>
    </row>
    <row r="286" spans="1:6">
      <c r="A286" s="58"/>
      <c r="B286" s="55" t="s">
        <v>338</v>
      </c>
      <c r="C286" s="53"/>
      <c r="D286" s="56"/>
      <c r="E286" s="56"/>
      <c r="F286" s="57">
        <f>F285</f>
        <v>3971.7368673999999</v>
      </c>
    </row>
    <row r="287" spans="1:6" ht="15.75">
      <c r="A287" s="110"/>
      <c r="B287" s="111" t="s">
        <v>275</v>
      </c>
      <c r="C287" s="112"/>
      <c r="D287" s="113"/>
      <c r="E287" s="113"/>
      <c r="F287" s="114">
        <f>ROUNDUP(F286,0)</f>
        <v>3972</v>
      </c>
    </row>
    <row r="290" spans="1:6" ht="15">
      <c r="A290" s="116" t="s">
        <v>437</v>
      </c>
      <c r="B290" s="116" t="s">
        <v>58</v>
      </c>
      <c r="C290" s="116" t="s">
        <v>438</v>
      </c>
      <c r="D290" s="117" t="s">
        <v>439</v>
      </c>
      <c r="E290" s="117" t="s">
        <v>63</v>
      </c>
      <c r="F290" s="117" t="s">
        <v>440</v>
      </c>
    </row>
    <row r="291" spans="1:6">
      <c r="A291" s="118"/>
      <c r="B291" s="119" t="s">
        <v>441</v>
      </c>
      <c r="C291" s="120"/>
      <c r="D291" s="121"/>
      <c r="E291" s="121"/>
      <c r="F291" s="122"/>
    </row>
    <row r="292" spans="1:6">
      <c r="A292" s="118"/>
      <c r="B292" s="123"/>
      <c r="C292" s="120"/>
      <c r="D292" s="121"/>
      <c r="E292" s="121"/>
      <c r="F292" s="122"/>
    </row>
    <row r="293" spans="1:6">
      <c r="A293" s="119"/>
      <c r="B293" s="119" t="s">
        <v>442</v>
      </c>
      <c r="C293" s="120"/>
      <c r="D293" s="121"/>
      <c r="E293" s="121"/>
      <c r="F293" s="122"/>
    </row>
    <row r="294" spans="1:6">
      <c r="A294" s="118"/>
      <c r="B294" s="123"/>
      <c r="C294" s="120"/>
      <c r="D294" s="121"/>
      <c r="E294" s="121"/>
      <c r="F294" s="122"/>
    </row>
    <row r="295" spans="1:6" ht="15">
      <c r="A295" s="118"/>
      <c r="B295" s="124" t="s">
        <v>443</v>
      </c>
      <c r="C295" s="120"/>
      <c r="D295" s="121"/>
      <c r="E295" s="121"/>
      <c r="F295" s="122"/>
    </row>
    <row r="296" spans="1:6" ht="28.5">
      <c r="A296" s="118"/>
      <c r="B296" s="123" t="s">
        <v>444</v>
      </c>
      <c r="C296" s="120" t="s">
        <v>236</v>
      </c>
      <c r="D296" s="125">
        <v>0.51</v>
      </c>
      <c r="E296" s="121">
        <f>'Material Rate'!D17</f>
        <v>5000</v>
      </c>
      <c r="F296" s="122">
        <f>D296*E296</f>
        <v>2550</v>
      </c>
    </row>
    <row r="297" spans="1:6">
      <c r="A297" s="118"/>
      <c r="B297" s="123" t="s">
        <v>445</v>
      </c>
      <c r="C297" s="120" t="s">
        <v>312</v>
      </c>
      <c r="D297" s="121">
        <v>1.07</v>
      </c>
      <c r="E297" s="121">
        <f>'Material Rate'!D18</f>
        <v>1271.1600000000001</v>
      </c>
      <c r="F297" s="122">
        <f t="shared" ref="F297:F304" si="7">D297*E297</f>
        <v>1360.1412000000003</v>
      </c>
    </row>
    <row r="298" spans="1:6" ht="15">
      <c r="A298" s="118"/>
      <c r="B298" s="124" t="s">
        <v>446</v>
      </c>
      <c r="C298" s="120"/>
      <c r="D298" s="121"/>
      <c r="E298" s="121"/>
      <c r="F298" s="122"/>
    </row>
    <row r="299" spans="1:6">
      <c r="A299" s="118"/>
      <c r="B299" s="123" t="s">
        <v>447</v>
      </c>
      <c r="C299" s="120" t="s">
        <v>236</v>
      </c>
      <c r="D299" s="125">
        <v>0.51</v>
      </c>
      <c r="E299" s="121">
        <v>77.87</v>
      </c>
      <c r="F299" s="122">
        <f t="shared" si="7"/>
        <v>39.713700000000003</v>
      </c>
    </row>
    <row r="300" spans="1:6">
      <c r="A300" s="118"/>
      <c r="B300" s="123" t="s">
        <v>445</v>
      </c>
      <c r="C300" s="120" t="s">
        <v>312</v>
      </c>
      <c r="D300" s="121">
        <v>1.07</v>
      </c>
      <c r="E300" s="121">
        <v>87.6</v>
      </c>
      <c r="F300" s="122">
        <f t="shared" si="7"/>
        <v>93.731999999999999</v>
      </c>
    </row>
    <row r="301" spans="1:6" ht="15">
      <c r="A301" s="118"/>
      <c r="B301" s="124" t="s">
        <v>448</v>
      </c>
      <c r="C301" s="120"/>
      <c r="D301" s="121"/>
      <c r="E301" s="121"/>
      <c r="F301" s="122"/>
    </row>
    <row r="302" spans="1:6">
      <c r="A302" s="118"/>
      <c r="B302" s="123" t="s">
        <v>449</v>
      </c>
      <c r="C302" s="120"/>
      <c r="D302" s="121"/>
      <c r="E302" s="121"/>
      <c r="F302" s="122"/>
    </row>
    <row r="303" spans="1:6">
      <c r="A303" s="118"/>
      <c r="B303" s="123" t="s">
        <v>294</v>
      </c>
      <c r="C303" s="120" t="s">
        <v>450</v>
      </c>
      <c r="D303" s="121">
        <v>0.75</v>
      </c>
      <c r="E303" s="121">
        <v>247</v>
      </c>
      <c r="F303" s="122">
        <f t="shared" si="7"/>
        <v>185.25</v>
      </c>
    </row>
    <row r="304" spans="1:6">
      <c r="A304" s="118"/>
      <c r="B304" s="123" t="s">
        <v>451</v>
      </c>
      <c r="C304" s="120" t="s">
        <v>450</v>
      </c>
      <c r="D304" s="121">
        <v>7.0000000000000007E-2</v>
      </c>
      <c r="E304" s="121">
        <v>260</v>
      </c>
      <c r="F304" s="122">
        <f t="shared" si="7"/>
        <v>18.200000000000003</v>
      </c>
    </row>
    <row r="305" spans="1:6" ht="15">
      <c r="A305" s="118"/>
      <c r="B305" s="124" t="s">
        <v>389</v>
      </c>
      <c r="C305" s="120"/>
      <c r="D305" s="121"/>
      <c r="E305" s="121"/>
      <c r="F305" s="126">
        <f>SUM(F296:F304)</f>
        <v>4247.0369000000001</v>
      </c>
    </row>
    <row r="306" spans="1:6">
      <c r="A306" s="118"/>
      <c r="B306" s="123" t="s">
        <v>452</v>
      </c>
      <c r="C306" s="120" t="s">
        <v>453</v>
      </c>
      <c r="D306" s="121">
        <v>26.91</v>
      </c>
      <c r="E306" s="121">
        <v>1.49</v>
      </c>
      <c r="F306" s="122">
        <f>D306*E306</f>
        <v>40.0959</v>
      </c>
    </row>
    <row r="307" spans="1:6">
      <c r="A307" s="118"/>
      <c r="B307" s="123" t="s">
        <v>271</v>
      </c>
      <c r="C307" s="120" t="s">
        <v>453</v>
      </c>
      <c r="D307" s="121">
        <v>13.52</v>
      </c>
      <c r="E307" s="121">
        <v>1.49</v>
      </c>
      <c r="F307" s="122">
        <f>D307*E307</f>
        <v>20.1448</v>
      </c>
    </row>
    <row r="308" spans="1:6">
      <c r="A308" s="118"/>
      <c r="B308" s="123" t="s">
        <v>454</v>
      </c>
      <c r="C308" s="120"/>
      <c r="D308" s="121"/>
      <c r="E308" s="121"/>
      <c r="F308" s="122">
        <f>SUM(F305:F307)</f>
        <v>4307.2776000000003</v>
      </c>
    </row>
    <row r="309" spans="1:6">
      <c r="A309" s="118"/>
      <c r="B309" s="123" t="s">
        <v>455</v>
      </c>
      <c r="C309" s="120"/>
      <c r="D309" s="121"/>
      <c r="E309" s="121"/>
      <c r="F309" s="122">
        <f>F308/1</f>
        <v>4307.2776000000003</v>
      </c>
    </row>
    <row r="310" spans="1:6" ht="15">
      <c r="A310" s="127"/>
      <c r="B310" s="128" t="s">
        <v>275</v>
      </c>
      <c r="C310" s="129"/>
      <c r="D310" s="130"/>
      <c r="E310" s="130"/>
      <c r="F310" s="131">
        <f>ROUNDUP(F309,0)</f>
        <v>4308</v>
      </c>
    </row>
    <row r="314" spans="1:6" ht="15">
      <c r="A314" s="116" t="s">
        <v>437</v>
      </c>
      <c r="B314" s="116" t="s">
        <v>58</v>
      </c>
      <c r="C314" s="116" t="s">
        <v>438</v>
      </c>
      <c r="D314" s="117" t="s">
        <v>439</v>
      </c>
      <c r="E314" s="117" t="s">
        <v>63</v>
      </c>
      <c r="F314" s="117" t="s">
        <v>440</v>
      </c>
    </row>
    <row r="315" spans="1:6">
      <c r="A315" s="118"/>
      <c r="B315" s="119" t="s">
        <v>456</v>
      </c>
      <c r="C315" s="120"/>
      <c r="D315" s="121"/>
      <c r="E315" s="121"/>
      <c r="F315" s="122"/>
    </row>
    <row r="316" spans="1:6">
      <c r="A316" s="118"/>
      <c r="B316" s="123"/>
      <c r="C316" s="120"/>
      <c r="D316" s="121"/>
      <c r="E316" s="121"/>
      <c r="F316" s="122"/>
    </row>
    <row r="317" spans="1:6">
      <c r="A317" s="118"/>
      <c r="B317" s="123" t="s">
        <v>457</v>
      </c>
      <c r="C317" s="120"/>
      <c r="D317" s="121"/>
      <c r="E317" s="121"/>
      <c r="F317" s="122"/>
    </row>
    <row r="318" spans="1:6">
      <c r="A318" s="118"/>
      <c r="B318" s="123"/>
      <c r="C318" s="120"/>
      <c r="D318" s="121"/>
      <c r="E318" s="121"/>
      <c r="F318" s="122"/>
    </row>
    <row r="319" spans="1:6" ht="15">
      <c r="A319" s="118"/>
      <c r="B319" s="124" t="s">
        <v>443</v>
      </c>
      <c r="C319" s="120"/>
      <c r="D319" s="121"/>
      <c r="E319" s="121"/>
      <c r="F319" s="122"/>
    </row>
    <row r="320" spans="1:6">
      <c r="A320" s="118"/>
      <c r="B320" s="123" t="s">
        <v>447</v>
      </c>
      <c r="C320" s="120" t="s">
        <v>236</v>
      </c>
      <c r="D320" s="121">
        <v>0.38</v>
      </c>
      <c r="E320" s="121">
        <f>'Material Rate'!D17</f>
        <v>5000</v>
      </c>
      <c r="F320" s="122">
        <f>D320*E320</f>
        <v>1900</v>
      </c>
    </row>
    <row r="321" spans="1:6">
      <c r="A321" s="118"/>
      <c r="B321" s="123" t="s">
        <v>458</v>
      </c>
      <c r="C321" s="120" t="s">
        <v>312</v>
      </c>
      <c r="D321" s="121">
        <v>1.07</v>
      </c>
      <c r="E321" s="121">
        <f>'Material Rate'!D18</f>
        <v>1271.1600000000001</v>
      </c>
      <c r="F321" s="122">
        <f>D321*E321</f>
        <v>1360.1412000000003</v>
      </c>
    </row>
    <row r="322" spans="1:6" ht="15">
      <c r="A322" s="118"/>
      <c r="B322" s="124" t="s">
        <v>446</v>
      </c>
      <c r="C322" s="120"/>
      <c r="D322" s="121"/>
      <c r="E322" s="121"/>
      <c r="F322" s="122"/>
    </row>
    <row r="323" spans="1:6">
      <c r="A323" s="118"/>
      <c r="B323" s="123" t="s">
        <v>447</v>
      </c>
      <c r="C323" s="120" t="s">
        <v>236</v>
      </c>
      <c r="D323" s="121">
        <v>0.38</v>
      </c>
      <c r="E323" s="121">
        <v>77.87</v>
      </c>
      <c r="F323" s="122">
        <f>D323*E323</f>
        <v>29.590600000000002</v>
      </c>
    </row>
    <row r="324" spans="1:6">
      <c r="A324" s="118"/>
      <c r="B324" s="123" t="s">
        <v>458</v>
      </c>
      <c r="C324" s="120" t="s">
        <v>312</v>
      </c>
      <c r="D324" s="121">
        <v>1.07</v>
      </c>
      <c r="E324" s="121">
        <v>87.6</v>
      </c>
      <c r="F324" s="122">
        <f>D324*E324</f>
        <v>93.731999999999999</v>
      </c>
    </row>
    <row r="325" spans="1:6" ht="15">
      <c r="A325" s="118"/>
      <c r="B325" s="124" t="s">
        <v>459</v>
      </c>
      <c r="C325" s="120"/>
      <c r="D325" s="121"/>
      <c r="E325" s="121"/>
      <c r="F325" s="126">
        <f>SUM(F320:F324)</f>
        <v>3383.4638</v>
      </c>
    </row>
    <row r="326" spans="1:6" ht="15">
      <c r="A326" s="118"/>
      <c r="B326" s="124" t="s">
        <v>448</v>
      </c>
      <c r="C326" s="120"/>
      <c r="D326" s="121"/>
      <c r="E326" s="121"/>
      <c r="F326" s="122"/>
    </row>
    <row r="327" spans="1:6">
      <c r="A327" s="118"/>
      <c r="B327" s="123" t="s">
        <v>449</v>
      </c>
      <c r="C327" s="120"/>
      <c r="D327" s="121"/>
      <c r="E327" s="121"/>
      <c r="F327" s="122"/>
    </row>
    <row r="328" spans="1:6">
      <c r="A328" s="118"/>
      <c r="B328" s="123" t="s">
        <v>294</v>
      </c>
      <c r="C328" s="120" t="s">
        <v>450</v>
      </c>
      <c r="D328" s="121">
        <v>0.75</v>
      </c>
      <c r="E328" s="121">
        <v>247</v>
      </c>
      <c r="F328" s="122">
        <f>D328*E328</f>
        <v>185.25</v>
      </c>
    </row>
    <row r="329" spans="1:6">
      <c r="A329" s="118"/>
      <c r="B329" s="123" t="s">
        <v>451</v>
      </c>
      <c r="C329" s="120" t="s">
        <v>450</v>
      </c>
      <c r="D329" s="121">
        <v>7.0000000000000007E-2</v>
      </c>
      <c r="E329" s="121">
        <v>260</v>
      </c>
      <c r="F329" s="122">
        <f>D329*E329</f>
        <v>18.200000000000003</v>
      </c>
    </row>
    <row r="330" spans="1:6" ht="15">
      <c r="A330" s="118"/>
      <c r="B330" s="124" t="s">
        <v>460</v>
      </c>
      <c r="C330" s="120"/>
      <c r="D330" s="121"/>
      <c r="E330" s="121"/>
      <c r="F330" s="126">
        <f>SUM(F328:F329)</f>
        <v>203.45</v>
      </c>
    </row>
    <row r="331" spans="1:6" ht="15">
      <c r="A331" s="118"/>
      <c r="B331" s="124" t="s">
        <v>461</v>
      </c>
      <c r="C331" s="120"/>
      <c r="D331" s="121"/>
      <c r="E331" s="121"/>
      <c r="F331" s="126">
        <f>F330+F325</f>
        <v>3586.9137999999998</v>
      </c>
    </row>
    <row r="332" spans="1:6">
      <c r="A332" s="118"/>
      <c r="B332" s="123" t="s">
        <v>452</v>
      </c>
      <c r="C332" s="120" t="s">
        <v>453</v>
      </c>
      <c r="D332" s="121">
        <v>26.91</v>
      </c>
      <c r="E332" s="121">
        <v>1.49</v>
      </c>
      <c r="F332" s="122">
        <f>D332*E332</f>
        <v>40.0959</v>
      </c>
    </row>
    <row r="333" spans="1:6">
      <c r="A333" s="118"/>
      <c r="B333" s="123" t="s">
        <v>271</v>
      </c>
      <c r="C333" s="120" t="s">
        <v>453</v>
      </c>
      <c r="D333" s="121">
        <v>13.52</v>
      </c>
      <c r="E333" s="121">
        <v>1.49</v>
      </c>
      <c r="F333" s="122">
        <f>D333*E333</f>
        <v>20.1448</v>
      </c>
    </row>
    <row r="334" spans="1:6">
      <c r="A334" s="118"/>
      <c r="B334" s="123" t="s">
        <v>462</v>
      </c>
      <c r="C334" s="120"/>
      <c r="D334" s="121"/>
      <c r="E334" s="121"/>
      <c r="F334" s="122">
        <f>SUM(F331:F333)</f>
        <v>3647.1544999999996</v>
      </c>
    </row>
    <row r="335" spans="1:6">
      <c r="A335" s="118"/>
      <c r="B335" s="123" t="s">
        <v>455</v>
      </c>
      <c r="C335" s="120"/>
      <c r="D335" s="121"/>
      <c r="E335" s="121"/>
      <c r="F335" s="122">
        <f>F334/1</f>
        <v>3647.1544999999996</v>
      </c>
    </row>
    <row r="336" spans="1:6" ht="15">
      <c r="A336" s="127"/>
      <c r="B336" s="128" t="s">
        <v>275</v>
      </c>
      <c r="C336" s="129"/>
      <c r="D336" s="130"/>
      <c r="E336" s="130"/>
      <c r="F336" s="131">
        <f>ROUNDUP(F335,0)</f>
        <v>3648</v>
      </c>
    </row>
    <row r="338" spans="1:6" s="50" customFormat="1" ht="15">
      <c r="B338" s="395" t="s">
        <v>463</v>
      </c>
      <c r="C338" s="74"/>
      <c r="D338" s="74"/>
      <c r="E338" s="74"/>
      <c r="F338" s="67"/>
    </row>
    <row r="339" spans="1:6" s="50" customFormat="1" ht="15">
      <c r="A339" s="68"/>
      <c r="B339" s="70" t="s">
        <v>405</v>
      </c>
      <c r="C339" s="74"/>
      <c r="D339" s="74"/>
      <c r="E339" s="74"/>
      <c r="F339" s="67"/>
    </row>
    <row r="340" spans="1:6" s="50" customFormat="1" ht="15">
      <c r="A340" s="68"/>
      <c r="B340" s="70" t="s">
        <v>406</v>
      </c>
      <c r="C340" s="74"/>
      <c r="D340" s="74"/>
      <c r="E340" s="74"/>
      <c r="F340" s="67"/>
    </row>
    <row r="341" spans="1:6" s="50" customFormat="1" ht="15">
      <c r="A341" s="68"/>
      <c r="B341" s="70" t="s">
        <v>464</v>
      </c>
      <c r="C341" s="74"/>
      <c r="D341" s="74"/>
      <c r="E341" s="74"/>
      <c r="F341" s="67"/>
    </row>
    <row r="342" spans="1:6" s="50" customFormat="1" ht="15">
      <c r="A342" s="48"/>
      <c r="B342" s="132" t="s">
        <v>465</v>
      </c>
      <c r="C342" s="74"/>
      <c r="D342" s="74"/>
      <c r="E342" s="74"/>
      <c r="F342" s="67"/>
    </row>
    <row r="343" spans="1:6" s="50" customFormat="1" ht="15">
      <c r="A343" s="69"/>
      <c r="B343" s="70" t="s">
        <v>107</v>
      </c>
      <c r="C343" s="70" t="s">
        <v>59</v>
      </c>
      <c r="D343" s="70" t="s">
        <v>223</v>
      </c>
      <c r="E343" s="70" t="s">
        <v>224</v>
      </c>
      <c r="F343" s="91" t="s">
        <v>69</v>
      </c>
    </row>
    <row r="344" spans="1:6" s="50" customFormat="1">
      <c r="A344" s="68"/>
      <c r="B344" s="73" t="s">
        <v>409</v>
      </c>
      <c r="C344" s="74"/>
      <c r="D344" s="74"/>
      <c r="E344" s="74"/>
      <c r="F344" s="67"/>
    </row>
    <row r="345" spans="1:6" s="50" customFormat="1" ht="15">
      <c r="A345" s="68"/>
      <c r="B345" s="70" t="s">
        <v>226</v>
      </c>
      <c r="C345" s="74"/>
      <c r="D345" s="74"/>
      <c r="E345" s="74"/>
      <c r="F345" s="67"/>
    </row>
    <row r="346" spans="1:6" s="50" customFormat="1">
      <c r="A346" s="68"/>
      <c r="B346" s="73" t="s">
        <v>410</v>
      </c>
      <c r="C346" s="74"/>
      <c r="D346" s="74"/>
      <c r="E346" s="74"/>
      <c r="F346" s="67"/>
    </row>
    <row r="347" spans="1:6" s="50" customFormat="1">
      <c r="A347" s="68"/>
      <c r="B347" s="73" t="s">
        <v>411</v>
      </c>
      <c r="C347" s="74"/>
      <c r="D347" s="74"/>
      <c r="E347" s="74"/>
      <c r="F347" s="67"/>
    </row>
    <row r="348" spans="1:6" s="50" customFormat="1">
      <c r="A348" s="68"/>
      <c r="B348" s="73" t="s">
        <v>412</v>
      </c>
      <c r="C348" s="74"/>
      <c r="D348" s="74"/>
      <c r="E348" s="74"/>
      <c r="F348" s="67"/>
    </row>
    <row r="349" spans="1:6" s="50" customFormat="1">
      <c r="A349" s="68"/>
      <c r="B349" s="73" t="s">
        <v>466</v>
      </c>
      <c r="C349" s="73" t="s">
        <v>327</v>
      </c>
      <c r="D349" s="75">
        <v>11.5</v>
      </c>
      <c r="E349" s="75">
        <f>'Material Rate'!D21</f>
        <v>2474.7999999999997</v>
      </c>
      <c r="F349" s="76">
        <f>D349*E349</f>
        <v>28460.199999999997</v>
      </c>
    </row>
    <row r="350" spans="1:6" s="50" customFormat="1">
      <c r="A350" s="68"/>
      <c r="B350" s="73" t="s">
        <v>414</v>
      </c>
      <c r="C350" s="73" t="s">
        <v>312</v>
      </c>
      <c r="D350" s="133">
        <v>0.224</v>
      </c>
      <c r="E350" s="75">
        <f>F336</f>
        <v>3648</v>
      </c>
      <c r="F350" s="76">
        <f>D350*E350</f>
        <v>817.15200000000004</v>
      </c>
    </row>
    <row r="351" spans="1:6" s="50" customFormat="1">
      <c r="A351" s="68"/>
      <c r="B351" s="73" t="s">
        <v>415</v>
      </c>
      <c r="C351" s="73" t="s">
        <v>236</v>
      </c>
      <c r="D351" s="75">
        <v>0.05</v>
      </c>
      <c r="E351" s="75">
        <f>E320</f>
        <v>5000</v>
      </c>
      <c r="F351" s="76">
        <f>D351*E351</f>
        <v>250</v>
      </c>
    </row>
    <row r="352" spans="1:6" s="50" customFormat="1">
      <c r="A352" s="68"/>
      <c r="B352" s="73" t="s">
        <v>416</v>
      </c>
      <c r="C352" s="74"/>
      <c r="D352" s="75"/>
      <c r="E352" s="75"/>
      <c r="F352" s="76"/>
    </row>
    <row r="353" spans="1:6" s="50" customFormat="1">
      <c r="A353" s="68"/>
      <c r="B353" s="73" t="s">
        <v>417</v>
      </c>
      <c r="C353" s="74"/>
      <c r="D353" s="75"/>
      <c r="E353" s="75"/>
      <c r="F353" s="76"/>
    </row>
    <row r="354" spans="1:6" s="50" customFormat="1">
      <c r="A354" s="68"/>
      <c r="B354" s="73" t="s">
        <v>418</v>
      </c>
      <c r="C354" s="73" t="s">
        <v>306</v>
      </c>
      <c r="D354" s="75">
        <v>26.91</v>
      </c>
      <c r="E354" s="75">
        <v>1.49</v>
      </c>
      <c r="F354" s="76">
        <f>D354*E354</f>
        <v>40.0959</v>
      </c>
    </row>
    <row r="355" spans="1:6" s="50" customFormat="1" ht="15">
      <c r="A355" s="68"/>
      <c r="B355" s="70" t="s">
        <v>314</v>
      </c>
      <c r="C355" s="74"/>
      <c r="D355" s="75"/>
      <c r="E355" s="75"/>
      <c r="F355" s="76"/>
    </row>
    <row r="356" spans="1:6" s="50" customFormat="1">
      <c r="A356" s="68"/>
      <c r="B356" s="73" t="s">
        <v>419</v>
      </c>
      <c r="C356" s="74"/>
      <c r="D356" s="75"/>
      <c r="E356" s="75"/>
      <c r="F356" s="76"/>
    </row>
    <row r="357" spans="1:6" s="50" customFormat="1">
      <c r="A357" s="68"/>
      <c r="B357" s="73" t="s">
        <v>420</v>
      </c>
      <c r="C357" s="73" t="s">
        <v>267</v>
      </c>
      <c r="D357" s="75">
        <v>1.2</v>
      </c>
      <c r="E357" s="75"/>
      <c r="F357" s="415">
        <f>('Labour Rate'!D10+'Labour Rate'!D11)*10</f>
        <v>8608</v>
      </c>
    </row>
    <row r="358" spans="1:6" s="50" customFormat="1">
      <c r="A358" s="68"/>
      <c r="B358" s="73" t="s">
        <v>294</v>
      </c>
      <c r="C358" s="73" t="s">
        <v>267</v>
      </c>
      <c r="D358" s="75">
        <v>1</v>
      </c>
      <c r="E358" s="75"/>
      <c r="F358" s="415"/>
    </row>
    <row r="359" spans="1:6" s="50" customFormat="1">
      <c r="A359" s="68"/>
      <c r="B359" s="73" t="s">
        <v>268</v>
      </c>
      <c r="C359" s="73" t="s">
        <v>267</v>
      </c>
      <c r="D359" s="75">
        <v>1</v>
      </c>
      <c r="E359" s="75"/>
      <c r="F359" s="415"/>
    </row>
    <row r="360" spans="1:6" s="50" customFormat="1">
      <c r="A360" s="68"/>
      <c r="B360" s="73" t="s">
        <v>421</v>
      </c>
      <c r="C360" s="73" t="s">
        <v>267</v>
      </c>
      <c r="D360" s="75">
        <v>5</v>
      </c>
      <c r="E360" s="75"/>
      <c r="F360" s="415"/>
    </row>
    <row r="361" spans="1:6" s="50" customFormat="1">
      <c r="A361" s="68"/>
      <c r="B361" s="73" t="s">
        <v>422</v>
      </c>
      <c r="C361" s="74"/>
      <c r="D361" s="75"/>
      <c r="E361" s="75"/>
      <c r="F361" s="76"/>
    </row>
    <row r="362" spans="1:6" s="50" customFormat="1">
      <c r="A362" s="68"/>
      <c r="B362" s="73" t="s">
        <v>423</v>
      </c>
      <c r="C362" s="73" t="s">
        <v>267</v>
      </c>
      <c r="D362" s="75">
        <v>4</v>
      </c>
      <c r="E362" s="75">
        <v>300</v>
      </c>
      <c r="F362" s="76">
        <f>D362*E362</f>
        <v>1200</v>
      </c>
    </row>
    <row r="363" spans="1:6" s="50" customFormat="1">
      <c r="A363" s="68"/>
      <c r="B363" s="73" t="s">
        <v>424</v>
      </c>
      <c r="C363" s="73" t="s">
        <v>306</v>
      </c>
      <c r="D363" s="75">
        <v>134.55000000000001</v>
      </c>
      <c r="E363" s="75">
        <v>1.49</v>
      </c>
      <c r="F363" s="76">
        <f>D363*E363</f>
        <v>200.4795</v>
      </c>
    </row>
    <row r="364" spans="1:6" s="50" customFormat="1">
      <c r="A364" s="68"/>
      <c r="B364" s="73" t="s">
        <v>64</v>
      </c>
      <c r="C364" s="74"/>
      <c r="D364" s="75"/>
      <c r="E364" s="75"/>
      <c r="F364" s="76">
        <f>SUM(F349:F363)</f>
        <v>39575.9274</v>
      </c>
    </row>
    <row r="365" spans="1:6" s="50" customFormat="1">
      <c r="A365" s="68"/>
      <c r="B365" s="73" t="s">
        <v>336</v>
      </c>
      <c r="C365" s="74"/>
      <c r="D365" s="75"/>
      <c r="E365" s="75"/>
      <c r="F365" s="76">
        <f>F364*1%</f>
        <v>395.759274</v>
      </c>
    </row>
    <row r="366" spans="1:6" s="50" customFormat="1">
      <c r="A366" s="68"/>
      <c r="B366" s="73" t="s">
        <v>64</v>
      </c>
      <c r="C366" s="74"/>
      <c r="D366" s="75"/>
      <c r="E366" s="75"/>
      <c r="F366" s="76">
        <f>SUM(F364:F365)</f>
        <v>39971.686673999997</v>
      </c>
    </row>
    <row r="367" spans="1:6" s="50" customFormat="1">
      <c r="A367" s="68"/>
      <c r="B367" s="73" t="s">
        <v>425</v>
      </c>
      <c r="C367" s="74"/>
      <c r="D367" s="75"/>
      <c r="E367" s="75"/>
      <c r="F367" s="76">
        <f>F366</f>
        <v>39971.686673999997</v>
      </c>
    </row>
    <row r="368" spans="1:6" s="50" customFormat="1">
      <c r="A368" s="68"/>
      <c r="B368" s="73" t="s">
        <v>338</v>
      </c>
      <c r="C368" s="74"/>
      <c r="D368" s="75"/>
      <c r="E368" s="75"/>
      <c r="F368" s="76">
        <f>F367/10</f>
        <v>3997.1686673999998</v>
      </c>
    </row>
    <row r="369" spans="1:6" ht="15">
      <c r="A369" s="127"/>
      <c r="B369" s="128" t="s">
        <v>275</v>
      </c>
      <c r="C369" s="129"/>
      <c r="D369" s="130"/>
      <c r="E369" s="130"/>
      <c r="F369" s="131">
        <f>ROUNDUP(F368,0)</f>
        <v>3998</v>
      </c>
    </row>
    <row r="372" spans="1:6" ht="15">
      <c r="A372" s="428"/>
      <c r="B372" s="109" t="s">
        <v>467</v>
      </c>
      <c r="C372" s="53"/>
      <c r="D372" s="53"/>
      <c r="E372" s="53"/>
      <c r="F372" s="54"/>
    </row>
    <row r="373" spans="1:6" ht="15">
      <c r="A373" s="134"/>
      <c r="B373" s="51" t="s">
        <v>468</v>
      </c>
      <c r="C373" s="53"/>
      <c r="D373" s="53"/>
      <c r="E373" s="53"/>
      <c r="F373" s="54"/>
    </row>
    <row r="374" spans="1:6" ht="15">
      <c r="A374" s="134"/>
      <c r="B374" s="51" t="s">
        <v>469</v>
      </c>
      <c r="C374" s="53"/>
      <c r="D374" s="53"/>
      <c r="E374" s="53"/>
      <c r="F374" s="54"/>
    </row>
    <row r="375" spans="1:6" ht="15">
      <c r="A375" s="134"/>
      <c r="B375" s="51" t="s">
        <v>470</v>
      </c>
      <c r="C375" s="53"/>
      <c r="D375" s="53"/>
      <c r="E375" s="53"/>
      <c r="F375" s="54"/>
    </row>
    <row r="376" spans="1:6" ht="15">
      <c r="A376" s="109" t="s">
        <v>471</v>
      </c>
      <c r="B376" s="53"/>
      <c r="C376" s="53"/>
      <c r="D376" s="53"/>
      <c r="E376" s="53"/>
      <c r="F376" s="54"/>
    </row>
    <row r="377" spans="1:6" ht="15">
      <c r="A377" s="109"/>
      <c r="B377" s="51" t="s">
        <v>107</v>
      </c>
      <c r="C377" s="51" t="s">
        <v>59</v>
      </c>
      <c r="D377" s="51" t="s">
        <v>223</v>
      </c>
      <c r="E377" s="51" t="s">
        <v>224</v>
      </c>
      <c r="F377" s="52" t="s">
        <v>69</v>
      </c>
    </row>
    <row r="378" spans="1:6">
      <c r="A378" s="134"/>
      <c r="B378" s="55" t="s">
        <v>472</v>
      </c>
      <c r="C378" s="53"/>
      <c r="D378" s="53"/>
      <c r="E378" s="53"/>
      <c r="F378" s="54"/>
    </row>
    <row r="379" spans="1:6" ht="15">
      <c r="A379" s="134"/>
      <c r="B379" s="51" t="s">
        <v>226</v>
      </c>
      <c r="C379" s="53"/>
      <c r="D379" s="56"/>
      <c r="E379" s="56"/>
      <c r="F379" s="57"/>
    </row>
    <row r="380" spans="1:6">
      <c r="A380" s="135"/>
      <c r="B380" s="55" t="s">
        <v>473</v>
      </c>
      <c r="C380" s="55" t="s">
        <v>327</v>
      </c>
      <c r="D380" s="56">
        <v>11.5</v>
      </c>
      <c r="E380" s="56">
        <f>'Material Rate'!D22</f>
        <v>322.8</v>
      </c>
      <c r="F380" s="57">
        <f>D380*E380</f>
        <v>3712.2000000000003</v>
      </c>
    </row>
    <row r="381" spans="1:6">
      <c r="A381" s="134"/>
      <c r="B381" s="55" t="s">
        <v>474</v>
      </c>
      <c r="C381" s="53"/>
      <c r="D381" s="56"/>
      <c r="E381" s="56"/>
      <c r="F381" s="57"/>
    </row>
    <row r="382" spans="1:6">
      <c r="A382" s="135"/>
      <c r="B382" s="55" t="s">
        <v>475</v>
      </c>
      <c r="C382" s="55" t="s">
        <v>236</v>
      </c>
      <c r="D382" s="56">
        <v>0.67</v>
      </c>
      <c r="E382" s="56">
        <v>77.87</v>
      </c>
      <c r="F382" s="57">
        <f>D382*E382</f>
        <v>52.172900000000006</v>
      </c>
    </row>
    <row r="383" spans="1:6">
      <c r="A383" s="134"/>
      <c r="B383" s="55" t="s">
        <v>476</v>
      </c>
      <c r="C383" s="55" t="s">
        <v>312</v>
      </c>
      <c r="D383" s="58">
        <v>0.224</v>
      </c>
      <c r="E383" s="56">
        <f>F336</f>
        <v>3648</v>
      </c>
      <c r="F383" s="57">
        <f>D383*E383</f>
        <v>817.15200000000004</v>
      </c>
    </row>
    <row r="384" spans="1:6">
      <c r="A384" s="135"/>
      <c r="B384" s="55" t="s">
        <v>477</v>
      </c>
      <c r="C384" s="55" t="s">
        <v>236</v>
      </c>
      <c r="D384" s="58">
        <v>6.4000000000000001E-2</v>
      </c>
      <c r="E384" s="56">
        <f>E351</f>
        <v>5000</v>
      </c>
      <c r="F384" s="57">
        <f>D384*E384</f>
        <v>320</v>
      </c>
    </row>
    <row r="385" spans="1:6">
      <c r="A385" s="134"/>
      <c r="B385" s="55" t="s">
        <v>478</v>
      </c>
      <c r="C385" s="53"/>
      <c r="D385" s="58"/>
      <c r="E385" s="56"/>
      <c r="F385" s="57"/>
    </row>
    <row r="386" spans="1:6">
      <c r="A386" s="134"/>
      <c r="B386" s="55" t="s">
        <v>236</v>
      </c>
      <c r="C386" s="53"/>
      <c r="D386" s="58"/>
      <c r="E386" s="56"/>
      <c r="F386" s="57"/>
    </row>
    <row r="387" spans="1:6">
      <c r="A387" s="135"/>
      <c r="B387" s="55" t="s">
        <v>479</v>
      </c>
      <c r="C387" s="55" t="s">
        <v>236</v>
      </c>
      <c r="D387" s="58">
        <v>6.4000000000000001E-2</v>
      </c>
      <c r="E387" s="56">
        <v>77.87</v>
      </c>
      <c r="F387" s="57">
        <f>D387*E387</f>
        <v>4.9836800000000006</v>
      </c>
    </row>
    <row r="388" spans="1:6">
      <c r="A388" s="135"/>
      <c r="B388" s="55" t="s">
        <v>480</v>
      </c>
      <c r="C388" s="55" t="s">
        <v>232</v>
      </c>
      <c r="D388" s="56">
        <v>4.5</v>
      </c>
      <c r="E388" s="56">
        <v>55</v>
      </c>
      <c r="F388" s="57">
        <f>D388*E388</f>
        <v>247.5</v>
      </c>
    </row>
    <row r="389" spans="1:6" ht="15">
      <c r="A389" s="134"/>
      <c r="B389" s="51" t="s">
        <v>314</v>
      </c>
      <c r="C389" s="53"/>
      <c r="D389" s="56"/>
      <c r="E389" s="56"/>
      <c r="F389" s="57"/>
    </row>
    <row r="390" spans="1:6">
      <c r="A390" s="135"/>
      <c r="B390" s="55" t="s">
        <v>481</v>
      </c>
      <c r="C390" s="55" t="s">
        <v>267</v>
      </c>
      <c r="D390" s="56">
        <v>1.2</v>
      </c>
      <c r="E390" s="56">
        <v>273</v>
      </c>
      <c r="F390" s="416">
        <f>('Labour Rate'!D12+'Labour Rate'!D13)*10</f>
        <v>3766</v>
      </c>
    </row>
    <row r="391" spans="1:6">
      <c r="A391" s="135"/>
      <c r="B391" s="55" t="s">
        <v>294</v>
      </c>
      <c r="C391" s="55" t="s">
        <v>267</v>
      </c>
      <c r="D391" s="56">
        <v>1</v>
      </c>
      <c r="E391" s="56">
        <v>247</v>
      </c>
      <c r="F391" s="416"/>
    </row>
    <row r="392" spans="1:6">
      <c r="A392" s="135"/>
      <c r="B392" s="55" t="s">
        <v>268</v>
      </c>
      <c r="C392" s="55" t="s">
        <v>267</v>
      </c>
      <c r="D392" s="56">
        <v>1</v>
      </c>
      <c r="E392" s="56">
        <v>247</v>
      </c>
      <c r="F392" s="416"/>
    </row>
    <row r="393" spans="1:6">
      <c r="A393" s="135"/>
      <c r="B393" s="55" t="s">
        <v>421</v>
      </c>
      <c r="C393" s="55" t="s">
        <v>267</v>
      </c>
      <c r="D393" s="56">
        <v>5</v>
      </c>
      <c r="E393" s="56">
        <v>260</v>
      </c>
      <c r="F393" s="416"/>
    </row>
    <row r="394" spans="1:6">
      <c r="A394" s="134"/>
      <c r="B394" s="55" t="s">
        <v>422</v>
      </c>
      <c r="C394" s="53"/>
      <c r="D394" s="56"/>
      <c r="E394" s="56"/>
      <c r="F394" s="57"/>
    </row>
    <row r="395" spans="1:6">
      <c r="A395" s="135"/>
      <c r="B395" s="55" t="s">
        <v>423</v>
      </c>
      <c r="C395" s="55" t="s">
        <v>267</v>
      </c>
      <c r="D395" s="56">
        <v>4</v>
      </c>
      <c r="E395" s="56">
        <v>300</v>
      </c>
      <c r="F395" s="57">
        <v>0</v>
      </c>
    </row>
    <row r="396" spans="1:6">
      <c r="A396" s="135"/>
      <c r="B396" s="55" t="s">
        <v>271</v>
      </c>
      <c r="C396" s="55" t="s">
        <v>306</v>
      </c>
      <c r="D396" s="56">
        <v>208.13</v>
      </c>
      <c r="E396" s="56">
        <v>1.49</v>
      </c>
      <c r="F396" s="57">
        <f>D396*E396</f>
        <v>310.11369999999999</v>
      </c>
    </row>
    <row r="397" spans="1:6">
      <c r="A397" s="134"/>
      <c r="B397" s="55" t="s">
        <v>64</v>
      </c>
      <c r="C397" s="53"/>
      <c r="D397" s="56"/>
      <c r="E397" s="56"/>
      <c r="F397" s="57">
        <f>SUM(F380:F396)</f>
        <v>9230.1222800000014</v>
      </c>
    </row>
    <row r="398" spans="1:6">
      <c r="A398" s="134"/>
      <c r="B398" s="55" t="s">
        <v>336</v>
      </c>
      <c r="C398" s="53"/>
      <c r="D398" s="56"/>
      <c r="E398" s="56"/>
      <c r="F398" s="57">
        <f>F397*1%</f>
        <v>92.301222800000019</v>
      </c>
    </row>
    <row r="399" spans="1:6">
      <c r="A399" s="134"/>
      <c r="B399" s="55" t="s">
        <v>64</v>
      </c>
      <c r="C399" s="53"/>
      <c r="D399" s="56"/>
      <c r="E399" s="56"/>
      <c r="F399" s="57">
        <f>SUM(F397:F398)</f>
        <v>9322.4235028000021</v>
      </c>
    </row>
    <row r="400" spans="1:6">
      <c r="A400" s="134"/>
      <c r="B400" s="55" t="s">
        <v>482</v>
      </c>
      <c r="C400" s="53"/>
      <c r="D400" s="56"/>
      <c r="E400" s="56"/>
      <c r="F400" s="57">
        <f>F399/10</f>
        <v>932.24235028000021</v>
      </c>
    </row>
    <row r="401" spans="1:6">
      <c r="A401" s="134"/>
      <c r="B401" s="55" t="s">
        <v>483</v>
      </c>
      <c r="C401" s="53"/>
      <c r="D401" s="56"/>
      <c r="E401" s="56"/>
      <c r="F401" s="57">
        <f>F400</f>
        <v>932.24235028000021</v>
      </c>
    </row>
    <row r="402" spans="1:6" ht="15.75">
      <c r="A402" s="136"/>
      <c r="B402" s="111" t="s">
        <v>275</v>
      </c>
      <c r="C402" s="112"/>
      <c r="D402" s="113"/>
      <c r="E402" s="113"/>
      <c r="F402" s="114">
        <f>ROUNDUP(F401,0)</f>
        <v>933</v>
      </c>
    </row>
    <row r="406" spans="1:6" ht="15">
      <c r="A406" s="109"/>
      <c r="B406" s="115" t="s">
        <v>484</v>
      </c>
      <c r="C406" s="53"/>
      <c r="D406" s="53"/>
      <c r="E406" s="53"/>
      <c r="F406" s="54"/>
    </row>
    <row r="407" spans="1:6" ht="15">
      <c r="A407" s="134"/>
      <c r="B407" s="51" t="s">
        <v>485</v>
      </c>
      <c r="C407" s="53"/>
      <c r="D407" s="53"/>
      <c r="E407" s="53"/>
      <c r="F407" s="54"/>
    </row>
    <row r="408" spans="1:6" ht="15">
      <c r="A408" s="134"/>
      <c r="B408" s="51" t="s">
        <v>486</v>
      </c>
      <c r="C408" s="53"/>
      <c r="D408" s="53"/>
      <c r="E408" s="53"/>
      <c r="F408" s="54"/>
    </row>
    <row r="409" spans="1:6" ht="15">
      <c r="A409" s="134"/>
      <c r="B409" s="51" t="s">
        <v>487</v>
      </c>
      <c r="C409" s="53"/>
      <c r="D409" s="53"/>
      <c r="E409" s="53"/>
      <c r="F409" s="54"/>
    </row>
    <row r="410" spans="1:6" ht="15">
      <c r="A410" s="109"/>
      <c r="B410" s="51" t="s">
        <v>107</v>
      </c>
      <c r="C410" s="51" t="s">
        <v>59</v>
      </c>
      <c r="D410" s="93" t="s">
        <v>223</v>
      </c>
      <c r="E410" s="93" t="s">
        <v>224</v>
      </c>
      <c r="F410" s="94" t="s">
        <v>69</v>
      </c>
    </row>
    <row r="411" spans="1:6">
      <c r="A411" s="134"/>
      <c r="B411" s="55" t="s">
        <v>488</v>
      </c>
      <c r="C411" s="53"/>
      <c r="D411" s="56"/>
      <c r="E411" s="56"/>
      <c r="F411" s="57"/>
    </row>
    <row r="412" spans="1:6" ht="15">
      <c r="A412" s="134"/>
      <c r="B412" s="51" t="s">
        <v>226</v>
      </c>
      <c r="C412" s="53"/>
      <c r="D412" s="56"/>
      <c r="E412" s="56"/>
      <c r="F412" s="57"/>
    </row>
    <row r="413" spans="1:6">
      <c r="A413" s="135"/>
      <c r="B413" s="55" t="s">
        <v>489</v>
      </c>
      <c r="C413" s="55" t="s">
        <v>327</v>
      </c>
      <c r="D413" s="56">
        <v>11.5</v>
      </c>
      <c r="E413" s="56">
        <f>E380</f>
        <v>322.8</v>
      </c>
      <c r="F413" s="57">
        <f>D413*E413</f>
        <v>3712.2000000000003</v>
      </c>
    </row>
    <row r="414" spans="1:6">
      <c r="A414" s="134"/>
      <c r="B414" s="55" t="s">
        <v>474</v>
      </c>
      <c r="C414" s="53"/>
      <c r="D414" s="56"/>
      <c r="E414" s="56"/>
      <c r="F414" s="57"/>
    </row>
    <row r="415" spans="1:6">
      <c r="A415" s="135"/>
      <c r="B415" s="55" t="s">
        <v>475</v>
      </c>
      <c r="C415" s="55" t="s">
        <v>236</v>
      </c>
      <c r="D415" s="56">
        <v>0.67</v>
      </c>
      <c r="E415" s="56">
        <v>77.87</v>
      </c>
      <c r="F415" s="57">
        <f>D415*E415</f>
        <v>52.172900000000006</v>
      </c>
    </row>
    <row r="416" spans="1:6">
      <c r="A416" s="134"/>
      <c r="B416" s="55" t="s">
        <v>490</v>
      </c>
      <c r="C416" s="55" t="s">
        <v>312</v>
      </c>
      <c r="D416" s="58" t="s">
        <v>491</v>
      </c>
      <c r="E416" s="56">
        <f>F310</f>
        <v>4308</v>
      </c>
      <c r="F416" s="57">
        <f>D416*E416</f>
        <v>620.35199999999998</v>
      </c>
    </row>
    <row r="417" spans="1:6">
      <c r="A417" s="135"/>
      <c r="B417" s="55" t="s">
        <v>492</v>
      </c>
      <c r="C417" s="55" t="s">
        <v>236</v>
      </c>
      <c r="D417" s="58">
        <v>6.4000000000000001E-2</v>
      </c>
      <c r="E417" s="56">
        <f>E384</f>
        <v>5000</v>
      </c>
      <c r="F417" s="57">
        <f>D417*E417</f>
        <v>320</v>
      </c>
    </row>
    <row r="418" spans="1:6">
      <c r="A418" s="135"/>
      <c r="B418" s="55" t="s">
        <v>479</v>
      </c>
      <c r="C418" s="55" t="s">
        <v>236</v>
      </c>
      <c r="D418" s="58">
        <v>6.4000000000000001E-2</v>
      </c>
      <c r="E418" s="56">
        <v>77.87</v>
      </c>
      <c r="F418" s="57">
        <f>D418*E418</f>
        <v>4.9836800000000006</v>
      </c>
    </row>
    <row r="419" spans="1:6">
      <c r="A419" s="135"/>
      <c r="B419" s="55" t="s">
        <v>493</v>
      </c>
      <c r="C419" s="55" t="s">
        <v>232</v>
      </c>
      <c r="D419" s="56">
        <v>4.5</v>
      </c>
      <c r="E419" s="56">
        <v>55</v>
      </c>
      <c r="F419" s="57">
        <f>D419*E419</f>
        <v>247.5</v>
      </c>
    </row>
    <row r="420" spans="1:6" ht="15">
      <c r="A420" s="134"/>
      <c r="B420" s="51" t="s">
        <v>314</v>
      </c>
      <c r="C420" s="53"/>
      <c r="D420" s="56"/>
      <c r="E420" s="56"/>
      <c r="F420" s="57"/>
    </row>
    <row r="421" spans="1:6">
      <c r="A421" s="135"/>
      <c r="B421" s="55" t="s">
        <v>481</v>
      </c>
      <c r="C421" s="55" t="s">
        <v>267</v>
      </c>
      <c r="D421" s="56">
        <v>3</v>
      </c>
      <c r="E421" s="56">
        <v>273</v>
      </c>
      <c r="F421" s="412">
        <f>(('Labour Rate'!D14*10)+'Labour Rate'!D13)*10</f>
        <v>7071.9999999999991</v>
      </c>
    </row>
    <row r="422" spans="1:6">
      <c r="A422" s="135"/>
      <c r="B422" s="55" t="s">
        <v>294</v>
      </c>
      <c r="C422" s="55" t="s">
        <v>267</v>
      </c>
      <c r="D422" s="56">
        <v>3</v>
      </c>
      <c r="E422" s="56">
        <v>247</v>
      </c>
      <c r="F422" s="412"/>
    </row>
    <row r="423" spans="1:6">
      <c r="A423" s="135"/>
      <c r="B423" s="55" t="s">
        <v>268</v>
      </c>
      <c r="C423" s="55" t="s">
        <v>267</v>
      </c>
      <c r="D423" s="56">
        <v>1</v>
      </c>
      <c r="E423" s="56">
        <v>247</v>
      </c>
      <c r="F423" s="412"/>
    </row>
    <row r="424" spans="1:6">
      <c r="A424" s="135"/>
      <c r="B424" s="55" t="s">
        <v>421</v>
      </c>
      <c r="C424" s="55" t="s">
        <v>267</v>
      </c>
      <c r="D424" s="56">
        <v>7</v>
      </c>
      <c r="E424" s="56">
        <v>260</v>
      </c>
      <c r="F424" s="412"/>
    </row>
    <row r="425" spans="1:6">
      <c r="A425" s="137"/>
      <c r="B425" s="55" t="s">
        <v>422</v>
      </c>
      <c r="C425" s="53"/>
      <c r="D425" s="56"/>
      <c r="E425" s="56"/>
      <c r="F425" s="57"/>
    </row>
    <row r="426" spans="1:6">
      <c r="A426" s="137"/>
      <c r="B426" s="138" t="s">
        <v>271</v>
      </c>
      <c r="C426" s="138" t="s">
        <v>306</v>
      </c>
      <c r="D426" s="139">
        <v>174.98</v>
      </c>
      <c r="E426" s="139">
        <v>1.49</v>
      </c>
      <c r="F426" s="57">
        <f>D426*E426</f>
        <v>260.72019999999998</v>
      </c>
    </row>
    <row r="427" spans="1:6">
      <c r="A427" s="137"/>
      <c r="B427" s="138" t="s">
        <v>64</v>
      </c>
      <c r="C427" s="431"/>
      <c r="D427" s="432"/>
      <c r="E427" s="432"/>
      <c r="F427" s="140">
        <f>SUM(F413:F426)</f>
        <v>12289.928779999998</v>
      </c>
    </row>
    <row r="428" spans="1:6">
      <c r="A428" s="137"/>
      <c r="B428" s="138" t="s">
        <v>336</v>
      </c>
      <c r="C428" s="431"/>
      <c r="D428" s="432"/>
      <c r="E428" s="432"/>
      <c r="F428" s="140">
        <f>F427*1%</f>
        <v>122.89928779999998</v>
      </c>
    </row>
    <row r="429" spans="1:6">
      <c r="A429" s="141"/>
      <c r="B429" s="138" t="s">
        <v>64</v>
      </c>
      <c r="C429" s="431"/>
      <c r="D429" s="432"/>
      <c r="E429" s="432"/>
      <c r="F429" s="140">
        <f>SUM(F427:F428)</f>
        <v>12412.828067799999</v>
      </c>
    </row>
    <row r="430" spans="1:6">
      <c r="A430" s="141"/>
      <c r="B430" s="138" t="s">
        <v>494</v>
      </c>
      <c r="C430" s="431"/>
      <c r="D430" s="432"/>
      <c r="E430" s="432"/>
      <c r="F430" s="140">
        <f>F429</f>
        <v>12412.828067799999</v>
      </c>
    </row>
    <row r="431" spans="1:6">
      <c r="A431" s="141"/>
      <c r="B431" s="138" t="s">
        <v>495</v>
      </c>
      <c r="C431" s="431"/>
      <c r="D431" s="432"/>
      <c r="E431" s="432"/>
      <c r="F431" s="140">
        <f>F430/100</f>
        <v>124.128280678</v>
      </c>
    </row>
    <row r="432" spans="1:6" ht="15.75">
      <c r="A432" s="142"/>
      <c r="B432" s="143" t="s">
        <v>275</v>
      </c>
      <c r="C432" s="144"/>
      <c r="D432" s="145"/>
      <c r="E432" s="145"/>
      <c r="F432" s="146">
        <f>ROUNDUP(F431,0)</f>
        <v>125</v>
      </c>
    </row>
    <row r="436" spans="1:6" ht="15">
      <c r="A436" s="428"/>
      <c r="B436" s="109" t="s">
        <v>496</v>
      </c>
      <c r="C436" s="53"/>
      <c r="D436" s="53"/>
      <c r="E436" s="53"/>
      <c r="F436" s="54"/>
    </row>
    <row r="437" spans="1:6" ht="15">
      <c r="A437" s="58"/>
      <c r="B437" s="51" t="s">
        <v>405</v>
      </c>
      <c r="C437" s="53"/>
      <c r="D437" s="53"/>
      <c r="E437" s="53"/>
      <c r="F437" s="54"/>
    </row>
    <row r="438" spans="1:6" ht="15">
      <c r="A438" s="58"/>
      <c r="B438" s="51" t="s">
        <v>406</v>
      </c>
      <c r="C438" s="53"/>
      <c r="D438" s="53"/>
      <c r="E438" s="53"/>
      <c r="F438" s="54"/>
    </row>
    <row r="439" spans="1:6" ht="15">
      <c r="A439" s="58"/>
      <c r="B439" s="51" t="s">
        <v>407</v>
      </c>
      <c r="C439" s="53"/>
      <c r="D439" s="53"/>
      <c r="E439" s="53"/>
      <c r="F439" s="54"/>
    </row>
    <row r="440" spans="1:6" ht="15">
      <c r="A440" s="428"/>
      <c r="B440" s="109" t="s">
        <v>497</v>
      </c>
      <c r="C440" s="53"/>
      <c r="D440" s="53"/>
      <c r="E440" s="53"/>
      <c r="F440" s="54"/>
    </row>
    <row r="441" spans="1:6" ht="15">
      <c r="A441" s="109"/>
      <c r="B441" s="51" t="s">
        <v>107</v>
      </c>
      <c r="C441" s="51" t="s">
        <v>59</v>
      </c>
      <c r="D441" s="51" t="s">
        <v>223</v>
      </c>
      <c r="E441" s="51" t="s">
        <v>224</v>
      </c>
      <c r="F441" s="52" t="s">
        <v>69</v>
      </c>
    </row>
    <row r="442" spans="1:6">
      <c r="A442" s="58"/>
      <c r="B442" s="55" t="s">
        <v>409</v>
      </c>
      <c r="C442" s="53"/>
      <c r="D442" s="53"/>
      <c r="E442" s="53"/>
      <c r="F442" s="54"/>
    </row>
    <row r="443" spans="1:6" ht="15">
      <c r="A443" s="58"/>
      <c r="B443" s="51" t="s">
        <v>226</v>
      </c>
      <c r="C443" s="53"/>
      <c r="D443" s="53"/>
      <c r="E443" s="53"/>
      <c r="F443" s="54"/>
    </row>
    <row r="444" spans="1:6">
      <c r="A444" s="58"/>
      <c r="B444" s="55" t="s">
        <v>410</v>
      </c>
      <c r="C444" s="53"/>
      <c r="D444" s="53"/>
      <c r="E444" s="53"/>
      <c r="F444" s="54"/>
    </row>
    <row r="445" spans="1:6">
      <c r="A445" s="58"/>
      <c r="B445" s="55" t="s">
        <v>411</v>
      </c>
      <c r="C445" s="53"/>
      <c r="D445" s="53"/>
      <c r="E445" s="53"/>
      <c r="F445" s="54"/>
    </row>
    <row r="446" spans="1:6">
      <c r="A446" s="58"/>
      <c r="B446" s="55" t="s">
        <v>412</v>
      </c>
      <c r="C446" s="53"/>
      <c r="D446" s="53"/>
      <c r="E446" s="53"/>
      <c r="F446" s="54"/>
    </row>
    <row r="447" spans="1:6">
      <c r="A447" s="58"/>
      <c r="B447" s="55" t="s">
        <v>413</v>
      </c>
      <c r="C447" s="55" t="s">
        <v>327</v>
      </c>
      <c r="D447" s="56">
        <v>11.5</v>
      </c>
      <c r="E447" s="56">
        <f>'Material Rate'!D23</f>
        <v>1129.8</v>
      </c>
      <c r="F447" s="57">
        <f>D447*E447</f>
        <v>12992.699999999999</v>
      </c>
    </row>
    <row r="448" spans="1:6">
      <c r="A448" s="58"/>
      <c r="B448" s="55" t="s">
        <v>414</v>
      </c>
      <c r="C448" s="55" t="s">
        <v>312</v>
      </c>
      <c r="D448" s="58">
        <v>0.224</v>
      </c>
      <c r="E448" s="56">
        <f>F336</f>
        <v>3648</v>
      </c>
      <c r="F448" s="57">
        <f>D448*E448</f>
        <v>817.15200000000004</v>
      </c>
    </row>
    <row r="449" spans="1:6">
      <c r="A449" s="58"/>
      <c r="B449" s="55" t="s">
        <v>415</v>
      </c>
      <c r="C449" s="55" t="s">
        <v>236</v>
      </c>
      <c r="D449" s="56">
        <v>0.05</v>
      </c>
      <c r="E449" s="56">
        <f>E417</f>
        <v>5000</v>
      </c>
      <c r="F449" s="57">
        <f>D449*E449</f>
        <v>250</v>
      </c>
    </row>
    <row r="450" spans="1:6">
      <c r="A450" s="58"/>
      <c r="B450" s="55" t="s">
        <v>416</v>
      </c>
      <c r="C450" s="53"/>
      <c r="D450" s="56"/>
      <c r="E450" s="56"/>
      <c r="F450" s="57"/>
    </row>
    <row r="451" spans="1:6">
      <c r="A451" s="58"/>
      <c r="B451" s="55" t="s">
        <v>417</v>
      </c>
      <c r="C451" s="53"/>
      <c r="D451" s="56"/>
      <c r="E451" s="56"/>
      <c r="F451" s="57"/>
    </row>
    <row r="452" spans="1:6">
      <c r="A452" s="58"/>
      <c r="B452" s="55" t="s">
        <v>418</v>
      </c>
      <c r="C452" s="55" t="s">
        <v>306</v>
      </c>
      <c r="D452" s="56">
        <v>26.91</v>
      </c>
      <c r="E452" s="56">
        <v>1.49</v>
      </c>
      <c r="F452" s="57">
        <f>D452*E452</f>
        <v>40.0959</v>
      </c>
    </row>
    <row r="453" spans="1:6" ht="15">
      <c r="A453" s="58"/>
      <c r="B453" s="51" t="s">
        <v>314</v>
      </c>
      <c r="C453" s="53"/>
      <c r="D453" s="56"/>
      <c r="E453" s="56"/>
      <c r="F453" s="57"/>
    </row>
    <row r="454" spans="1:6">
      <c r="A454" s="58"/>
      <c r="B454" s="55" t="s">
        <v>419</v>
      </c>
      <c r="C454" s="53"/>
      <c r="D454" s="56"/>
      <c r="E454" s="56"/>
      <c r="F454" s="57"/>
    </row>
    <row r="455" spans="1:6">
      <c r="A455" s="58"/>
      <c r="B455" s="55" t="s">
        <v>420</v>
      </c>
      <c r="C455" s="55" t="s">
        <v>267</v>
      </c>
      <c r="D455" s="56">
        <v>1.2</v>
      </c>
      <c r="E455" s="56">
        <v>301</v>
      </c>
      <c r="F455" s="412">
        <f>'Labour Rate'!D15*10</f>
        <v>3765.9999999999995</v>
      </c>
    </row>
    <row r="456" spans="1:6">
      <c r="A456" s="58"/>
      <c r="B456" s="55" t="s">
        <v>294</v>
      </c>
      <c r="C456" s="55" t="s">
        <v>267</v>
      </c>
      <c r="D456" s="56">
        <v>1</v>
      </c>
      <c r="E456" s="56">
        <v>247</v>
      </c>
      <c r="F456" s="412"/>
    </row>
    <row r="457" spans="1:6">
      <c r="A457" s="58"/>
      <c r="B457" s="55" t="s">
        <v>268</v>
      </c>
      <c r="C457" s="55" t="s">
        <v>267</v>
      </c>
      <c r="D457" s="56">
        <v>1</v>
      </c>
      <c r="E457" s="56">
        <v>247</v>
      </c>
      <c r="F457" s="412"/>
    </row>
    <row r="458" spans="1:6">
      <c r="A458" s="58"/>
      <c r="B458" s="55" t="s">
        <v>421</v>
      </c>
      <c r="C458" s="55" t="s">
        <v>267</v>
      </c>
      <c r="D458" s="56">
        <v>5</v>
      </c>
      <c r="E458" s="56">
        <v>260</v>
      </c>
      <c r="F458" s="412"/>
    </row>
    <row r="459" spans="1:6">
      <c r="A459" s="58"/>
      <c r="B459" s="55" t="s">
        <v>422</v>
      </c>
      <c r="C459" s="53"/>
      <c r="D459" s="56"/>
      <c r="E459" s="56"/>
      <c r="F459" s="57"/>
    </row>
    <row r="460" spans="1:6">
      <c r="A460" s="58"/>
      <c r="B460" s="55" t="s">
        <v>423</v>
      </c>
      <c r="C460" s="55" t="s">
        <v>267</v>
      </c>
      <c r="D460" s="56">
        <v>4</v>
      </c>
      <c r="E460" s="56">
        <v>300</v>
      </c>
      <c r="F460" s="57">
        <f>D460*E460</f>
        <v>1200</v>
      </c>
    </row>
    <row r="461" spans="1:6">
      <c r="A461" s="58"/>
      <c r="B461" s="55" t="s">
        <v>424</v>
      </c>
      <c r="C461" s="55" t="s">
        <v>306</v>
      </c>
      <c r="D461" s="56">
        <v>134.55000000000001</v>
      </c>
      <c r="E461" s="56">
        <v>1.49</v>
      </c>
      <c r="F461" s="57">
        <f>D461*E461</f>
        <v>200.4795</v>
      </c>
    </row>
    <row r="462" spans="1:6">
      <c r="A462" s="58"/>
      <c r="B462" s="55" t="s">
        <v>64</v>
      </c>
      <c r="C462" s="53"/>
      <c r="D462" s="56"/>
      <c r="E462" s="56"/>
      <c r="F462" s="57">
        <f>SUM(F447:F461)</f>
        <v>19266.4274</v>
      </c>
    </row>
    <row r="463" spans="1:6">
      <c r="A463" s="58"/>
      <c r="B463" s="55" t="s">
        <v>336</v>
      </c>
      <c r="C463" s="53"/>
      <c r="D463" s="56"/>
      <c r="E463" s="56"/>
      <c r="F463" s="57">
        <f>F462*1%</f>
        <v>192.66427400000001</v>
      </c>
    </row>
    <row r="464" spans="1:6">
      <c r="A464" s="58"/>
      <c r="B464" s="55" t="s">
        <v>64</v>
      </c>
      <c r="C464" s="53"/>
      <c r="D464" s="56"/>
      <c r="E464" s="56"/>
      <c r="F464" s="57">
        <f>SUM(F462:F463)</f>
        <v>19459.091673999999</v>
      </c>
    </row>
    <row r="465" spans="1:6">
      <c r="A465" s="58"/>
      <c r="B465" s="55" t="s">
        <v>425</v>
      </c>
      <c r="C465" s="53"/>
      <c r="D465" s="56"/>
      <c r="E465" s="56"/>
      <c r="F465" s="57">
        <f>F464/10</f>
        <v>1945.9091673999999</v>
      </c>
    </row>
    <row r="466" spans="1:6">
      <c r="A466" s="58"/>
      <c r="B466" s="55" t="s">
        <v>338</v>
      </c>
      <c r="C466" s="53"/>
      <c r="D466" s="56"/>
      <c r="E466" s="56"/>
      <c r="F466" s="57">
        <f>F465</f>
        <v>1945.9091673999999</v>
      </c>
    </row>
    <row r="467" spans="1:6" ht="15.75">
      <c r="A467" s="110"/>
      <c r="B467" s="111" t="s">
        <v>275</v>
      </c>
      <c r="C467" s="112"/>
      <c r="D467" s="113"/>
      <c r="E467" s="113"/>
      <c r="F467" s="114">
        <f>ROUNDUP(F466,0)</f>
        <v>1946</v>
      </c>
    </row>
    <row r="468" spans="1:6">
      <c r="A468" s="428"/>
      <c r="B468" s="428"/>
      <c r="C468" s="428"/>
      <c r="D468" s="428"/>
      <c r="E468" s="428"/>
      <c r="F468" s="433">
        <f>ROUNDUP(F467/10.764,0)</f>
        <v>181</v>
      </c>
    </row>
    <row r="470" spans="1:6" ht="27.75" customHeight="1">
      <c r="A470" s="109"/>
      <c r="B470" s="417" t="s">
        <v>498</v>
      </c>
      <c r="C470" s="417"/>
      <c r="D470" s="417"/>
      <c r="E470" s="53"/>
      <c r="F470" s="54"/>
    </row>
    <row r="471" spans="1:6" ht="27.75" customHeight="1">
      <c r="A471" s="134"/>
      <c r="B471" s="417"/>
      <c r="C471" s="417"/>
      <c r="D471" s="417"/>
      <c r="E471" s="53"/>
      <c r="F471" s="54"/>
    </row>
    <row r="472" spans="1:6" ht="15" customHeight="1">
      <c r="A472" s="134"/>
      <c r="B472" s="417"/>
      <c r="C472" s="417"/>
      <c r="D472" s="417"/>
      <c r="E472" s="53"/>
      <c r="F472" s="54"/>
    </row>
    <row r="473" spans="1:6" ht="15">
      <c r="A473" s="134"/>
      <c r="B473" s="51"/>
      <c r="C473" s="53"/>
      <c r="D473" s="53"/>
      <c r="E473" s="53"/>
      <c r="F473" s="54"/>
    </row>
    <row r="474" spans="1:6" ht="15">
      <c r="A474" s="109"/>
      <c r="B474" s="51" t="s">
        <v>107</v>
      </c>
      <c r="C474" s="51" t="s">
        <v>59</v>
      </c>
      <c r="D474" s="93" t="s">
        <v>223</v>
      </c>
      <c r="E474" s="93" t="s">
        <v>224</v>
      </c>
      <c r="F474" s="94" t="s">
        <v>69</v>
      </c>
    </row>
    <row r="475" spans="1:6">
      <c r="A475" s="134"/>
      <c r="B475" s="55" t="s">
        <v>488</v>
      </c>
      <c r="C475" s="53"/>
      <c r="D475" s="56"/>
      <c r="E475" s="56"/>
      <c r="F475" s="57"/>
    </row>
    <row r="476" spans="1:6" ht="15">
      <c r="A476" s="134"/>
      <c r="B476" s="51" t="s">
        <v>226</v>
      </c>
      <c r="C476" s="53"/>
      <c r="D476" s="56"/>
      <c r="E476" s="56"/>
      <c r="F476" s="57"/>
    </row>
    <row r="477" spans="1:6">
      <c r="A477" s="135"/>
      <c r="B477" s="55" t="s">
        <v>489</v>
      </c>
      <c r="C477" s="55" t="s">
        <v>327</v>
      </c>
      <c r="D477" s="56">
        <v>11.5</v>
      </c>
      <c r="E477" s="56">
        <f>'Material Rate'!D20</f>
        <v>2474.7999999999997</v>
      </c>
      <c r="F477" s="57">
        <f>D477*E477</f>
        <v>28460.199999999997</v>
      </c>
    </row>
    <row r="478" spans="1:6">
      <c r="A478" s="134"/>
      <c r="B478" s="55" t="s">
        <v>474</v>
      </c>
      <c r="C478" s="53"/>
      <c r="D478" s="56"/>
      <c r="E478" s="56"/>
      <c r="F478" s="57"/>
    </row>
    <row r="479" spans="1:6">
      <c r="A479" s="135"/>
      <c r="B479" s="55" t="s">
        <v>475</v>
      </c>
      <c r="C479" s="55" t="s">
        <v>236</v>
      </c>
      <c r="D479" s="56">
        <v>0.67</v>
      </c>
      <c r="E479" s="56">
        <v>77.87</v>
      </c>
      <c r="F479" s="57">
        <f>D479*E479</f>
        <v>52.172900000000006</v>
      </c>
    </row>
    <row r="480" spans="1:6">
      <c r="A480" s="134"/>
      <c r="B480" s="55" t="s">
        <v>490</v>
      </c>
      <c r="C480" s="55" t="s">
        <v>312</v>
      </c>
      <c r="D480" s="58" t="s">
        <v>491</v>
      </c>
      <c r="E480" s="56">
        <f>F281</f>
        <v>200.4795</v>
      </c>
      <c r="F480" s="57">
        <f>D480*E480</f>
        <v>28.869047999999999</v>
      </c>
    </row>
    <row r="481" spans="1:6">
      <c r="A481" s="135"/>
      <c r="B481" s="55" t="s">
        <v>492</v>
      </c>
      <c r="C481" s="55" t="s">
        <v>236</v>
      </c>
      <c r="D481" s="58">
        <v>6.4000000000000001E-2</v>
      </c>
      <c r="E481" s="56">
        <f>E420</f>
        <v>0</v>
      </c>
      <c r="F481" s="57">
        <f>D481*E481</f>
        <v>0</v>
      </c>
    </row>
    <row r="482" spans="1:6">
      <c r="A482" s="135"/>
      <c r="B482" s="55" t="s">
        <v>479</v>
      </c>
      <c r="C482" s="55" t="s">
        <v>236</v>
      </c>
      <c r="D482" s="58">
        <v>6.4000000000000001E-2</v>
      </c>
      <c r="E482" s="56">
        <v>77.87</v>
      </c>
      <c r="F482" s="57">
        <f>D482*E482</f>
        <v>4.9836800000000006</v>
      </c>
    </row>
    <row r="483" spans="1:6">
      <c r="A483" s="135"/>
      <c r="B483" s="55" t="s">
        <v>493</v>
      </c>
      <c r="C483" s="55" t="s">
        <v>232</v>
      </c>
      <c r="D483" s="56">
        <v>4.5</v>
      </c>
      <c r="E483" s="56">
        <v>55</v>
      </c>
      <c r="F483" s="57">
        <f>D483*E483</f>
        <v>247.5</v>
      </c>
    </row>
    <row r="484" spans="1:6" ht="15">
      <c r="A484" s="134"/>
      <c r="B484" s="51" t="s">
        <v>314</v>
      </c>
      <c r="C484" s="53"/>
      <c r="D484" s="56"/>
      <c r="E484" s="56"/>
      <c r="F484" s="57"/>
    </row>
    <row r="485" spans="1:6">
      <c r="A485" s="135"/>
      <c r="B485" s="55" t="s">
        <v>481</v>
      </c>
      <c r="C485" s="55" t="s">
        <v>267</v>
      </c>
      <c r="D485" s="56">
        <v>3</v>
      </c>
      <c r="E485" s="56">
        <v>273</v>
      </c>
      <c r="F485" s="412">
        <f>F514</f>
        <v>6559.9999999999991</v>
      </c>
    </row>
    <row r="486" spans="1:6">
      <c r="A486" s="135"/>
      <c r="B486" s="55" t="s">
        <v>294</v>
      </c>
      <c r="C486" s="55" t="s">
        <v>267</v>
      </c>
      <c r="D486" s="56">
        <v>3</v>
      </c>
      <c r="E486" s="56">
        <v>247</v>
      </c>
      <c r="F486" s="412"/>
    </row>
    <row r="487" spans="1:6">
      <c r="A487" s="135"/>
      <c r="B487" s="55" t="s">
        <v>268</v>
      </c>
      <c r="C487" s="55" t="s">
        <v>267</v>
      </c>
      <c r="D487" s="56">
        <v>1</v>
      </c>
      <c r="E487" s="56">
        <v>247</v>
      </c>
      <c r="F487" s="412"/>
    </row>
    <row r="488" spans="1:6">
      <c r="A488" s="135"/>
      <c r="B488" s="55" t="s">
        <v>421</v>
      </c>
      <c r="C488" s="55" t="s">
        <v>267</v>
      </c>
      <c r="D488" s="56">
        <v>7</v>
      </c>
      <c r="E488" s="56">
        <v>260</v>
      </c>
      <c r="F488" s="412"/>
    </row>
    <row r="489" spans="1:6">
      <c r="A489" s="137"/>
      <c r="B489" s="55" t="s">
        <v>422</v>
      </c>
      <c r="C489" s="53"/>
      <c r="D489" s="56"/>
      <c r="E489" s="56"/>
      <c r="F489" s="57"/>
    </row>
    <row r="490" spans="1:6">
      <c r="A490" s="137"/>
      <c r="B490" s="138" t="s">
        <v>271</v>
      </c>
      <c r="C490" s="138" t="s">
        <v>306</v>
      </c>
      <c r="D490" s="139">
        <v>174.98</v>
      </c>
      <c r="E490" s="139">
        <v>1.49</v>
      </c>
      <c r="F490" s="57">
        <f>D490*E490</f>
        <v>260.72019999999998</v>
      </c>
    </row>
    <row r="491" spans="1:6">
      <c r="A491" s="137"/>
      <c r="B491" s="138" t="s">
        <v>64</v>
      </c>
      <c r="C491" s="431"/>
      <c r="D491" s="432"/>
      <c r="E491" s="432"/>
      <c r="F491" s="140">
        <f>SUM(F477:F490)</f>
        <v>35614.445828000004</v>
      </c>
    </row>
    <row r="492" spans="1:6">
      <c r="A492" s="137"/>
      <c r="B492" s="138" t="s">
        <v>336</v>
      </c>
      <c r="C492" s="431"/>
      <c r="D492" s="432"/>
      <c r="E492" s="432"/>
      <c r="F492" s="140">
        <f>F491*1%</f>
        <v>356.14445828000004</v>
      </c>
    </row>
    <row r="493" spans="1:6">
      <c r="A493" s="141"/>
      <c r="B493" s="138" t="s">
        <v>64</v>
      </c>
      <c r="C493" s="431"/>
      <c r="D493" s="432"/>
      <c r="E493" s="432"/>
      <c r="F493" s="140">
        <f>SUM(F491:F492)</f>
        <v>35970.590286280007</v>
      </c>
    </row>
    <row r="494" spans="1:6">
      <c r="A494" s="141"/>
      <c r="B494" s="138" t="s">
        <v>494</v>
      </c>
      <c r="C494" s="431"/>
      <c r="D494" s="432"/>
      <c r="E494" s="432"/>
      <c r="F494" s="140">
        <f>F493</f>
        <v>35970.590286280007</v>
      </c>
    </row>
    <row r="495" spans="1:6">
      <c r="A495" s="141"/>
      <c r="B495" s="138" t="s">
        <v>495</v>
      </c>
      <c r="C495" s="431"/>
      <c r="D495" s="432"/>
      <c r="E495" s="432"/>
      <c r="F495" s="140">
        <f>F494/100</f>
        <v>359.70590286280009</v>
      </c>
    </row>
    <row r="496" spans="1:6" ht="15.75">
      <c r="A496" s="142"/>
      <c r="B496" s="143" t="s">
        <v>275</v>
      </c>
      <c r="C496" s="144"/>
      <c r="D496" s="145"/>
      <c r="E496" s="145"/>
      <c r="F496" s="146">
        <f>ROUNDUP(F495,0)</f>
        <v>360</v>
      </c>
    </row>
    <row r="499" spans="1:6" s="240" customFormat="1" ht="27.75" customHeight="1">
      <c r="A499" s="241"/>
      <c r="B499" s="417" t="s">
        <v>499</v>
      </c>
      <c r="C499" s="417"/>
      <c r="D499" s="417"/>
      <c r="E499" s="243"/>
      <c r="F499" s="244"/>
    </row>
    <row r="500" spans="1:6" ht="27.75" customHeight="1">
      <c r="A500" s="134"/>
      <c r="B500" s="417"/>
      <c r="C500" s="417"/>
      <c r="D500" s="417"/>
      <c r="E500" s="53"/>
      <c r="F500" s="54"/>
    </row>
    <row r="501" spans="1:6" ht="27.75" customHeight="1">
      <c r="A501" s="134"/>
      <c r="B501" s="417"/>
      <c r="C501" s="417"/>
      <c r="D501" s="417"/>
      <c r="E501" s="53"/>
      <c r="F501" s="54"/>
    </row>
    <row r="502" spans="1:6" ht="15">
      <c r="A502" s="134"/>
      <c r="B502" s="51"/>
      <c r="C502" s="53"/>
      <c r="D502" s="53"/>
      <c r="E502" s="53"/>
      <c r="F502" s="54"/>
    </row>
    <row r="503" spans="1:6" ht="15">
      <c r="A503" s="109"/>
      <c r="B503" s="51" t="s">
        <v>107</v>
      </c>
      <c r="C503" s="51" t="s">
        <v>59</v>
      </c>
      <c r="D503" s="93" t="s">
        <v>223</v>
      </c>
      <c r="E503" s="93" t="s">
        <v>224</v>
      </c>
      <c r="F503" s="94" t="s">
        <v>69</v>
      </c>
    </row>
    <row r="504" spans="1:6">
      <c r="A504" s="134"/>
      <c r="B504" s="55" t="s">
        <v>488</v>
      </c>
      <c r="C504" s="53"/>
      <c r="D504" s="56"/>
      <c r="E504" s="56"/>
      <c r="F504" s="57"/>
    </row>
    <row r="505" spans="1:6" ht="15">
      <c r="A505" s="134"/>
      <c r="B505" s="51" t="s">
        <v>226</v>
      </c>
      <c r="C505" s="53"/>
      <c r="D505" s="56"/>
      <c r="E505" s="56"/>
      <c r="F505" s="57"/>
    </row>
    <row r="506" spans="1:6">
      <c r="A506" s="135"/>
      <c r="B506" s="55" t="s">
        <v>500</v>
      </c>
      <c r="C506" s="55" t="s">
        <v>327</v>
      </c>
      <c r="D506" s="56">
        <v>11.5</v>
      </c>
      <c r="E506" s="56">
        <f>'Material Rate'!D23</f>
        <v>1129.8</v>
      </c>
      <c r="F506" s="57">
        <f>D506*E506</f>
        <v>12992.699999999999</v>
      </c>
    </row>
    <row r="507" spans="1:6">
      <c r="A507" s="134"/>
      <c r="B507" s="55" t="s">
        <v>474</v>
      </c>
      <c r="C507" s="53"/>
      <c r="D507" s="56"/>
      <c r="E507" s="56"/>
      <c r="F507" s="57"/>
    </row>
    <row r="508" spans="1:6">
      <c r="A508" s="135"/>
      <c r="B508" s="55" t="s">
        <v>475</v>
      </c>
      <c r="C508" s="55" t="s">
        <v>236</v>
      </c>
      <c r="D508" s="56">
        <v>0.67</v>
      </c>
      <c r="E508" s="56">
        <v>77.87</v>
      </c>
      <c r="F508" s="57">
        <f>D508*E508</f>
        <v>52.172900000000006</v>
      </c>
    </row>
    <row r="509" spans="1:6">
      <c r="A509" s="134"/>
      <c r="B509" s="55" t="s">
        <v>490</v>
      </c>
      <c r="C509" s="55" t="s">
        <v>312</v>
      </c>
      <c r="D509" s="58" t="s">
        <v>491</v>
      </c>
      <c r="E509" s="56">
        <f>F310</f>
        <v>4308</v>
      </c>
      <c r="F509" s="57">
        <f>D509*E509</f>
        <v>620.35199999999998</v>
      </c>
    </row>
    <row r="510" spans="1:6">
      <c r="A510" s="135"/>
      <c r="B510" s="55" t="s">
        <v>492</v>
      </c>
      <c r="C510" s="55" t="s">
        <v>236</v>
      </c>
      <c r="D510" s="58">
        <v>6.4000000000000001E-2</v>
      </c>
      <c r="E510" s="56">
        <f>E449</f>
        <v>5000</v>
      </c>
      <c r="F510" s="57">
        <f>D510*E510</f>
        <v>320</v>
      </c>
    </row>
    <row r="511" spans="1:6">
      <c r="A511" s="135"/>
      <c r="B511" s="55" t="s">
        <v>479</v>
      </c>
      <c r="C511" s="55" t="s">
        <v>236</v>
      </c>
      <c r="D511" s="58">
        <v>6.4000000000000001E-2</v>
      </c>
      <c r="E511" s="56">
        <v>77.87</v>
      </c>
      <c r="F511" s="57">
        <f>D511*E511</f>
        <v>4.9836800000000006</v>
      </c>
    </row>
    <row r="512" spans="1:6">
      <c r="A512" s="135"/>
      <c r="B512" s="55" t="s">
        <v>493</v>
      </c>
      <c r="C512" s="55" t="s">
        <v>232</v>
      </c>
      <c r="D512" s="56">
        <v>4.5</v>
      </c>
      <c r="E512" s="56">
        <v>55</v>
      </c>
      <c r="F512" s="57">
        <f>D512*E512</f>
        <v>247.5</v>
      </c>
    </row>
    <row r="513" spans="1:6" ht="15">
      <c r="A513" s="134"/>
      <c r="B513" s="51" t="s">
        <v>314</v>
      </c>
      <c r="C513" s="53"/>
      <c r="D513" s="56"/>
      <c r="E513" s="56"/>
      <c r="F513" s="57"/>
    </row>
    <row r="514" spans="1:6">
      <c r="A514" s="135"/>
      <c r="B514" s="55" t="s">
        <v>481</v>
      </c>
      <c r="C514" s="55" t="s">
        <v>267</v>
      </c>
      <c r="D514" s="56">
        <v>3</v>
      </c>
      <c r="E514" s="56">
        <v>273</v>
      </c>
      <c r="F514" s="412">
        <f>'Labour Rate'!D16*100</f>
        <v>6559.9999999999991</v>
      </c>
    </row>
    <row r="515" spans="1:6">
      <c r="A515" s="135"/>
      <c r="B515" s="55" t="s">
        <v>294</v>
      </c>
      <c r="C515" s="55" t="s">
        <v>267</v>
      </c>
      <c r="D515" s="56">
        <v>3</v>
      </c>
      <c r="E515" s="56">
        <v>247</v>
      </c>
      <c r="F515" s="412"/>
    </row>
    <row r="516" spans="1:6">
      <c r="A516" s="135"/>
      <c r="B516" s="55" t="s">
        <v>268</v>
      </c>
      <c r="C516" s="55" t="s">
        <v>267</v>
      </c>
      <c r="D516" s="56">
        <v>1</v>
      </c>
      <c r="E516" s="56">
        <v>247</v>
      </c>
      <c r="F516" s="412"/>
    </row>
    <row r="517" spans="1:6">
      <c r="A517" s="135"/>
      <c r="B517" s="55" t="s">
        <v>421</v>
      </c>
      <c r="C517" s="55" t="s">
        <v>267</v>
      </c>
      <c r="D517" s="56">
        <v>7</v>
      </c>
      <c r="E517" s="56">
        <v>260</v>
      </c>
      <c r="F517" s="412"/>
    </row>
    <row r="518" spans="1:6">
      <c r="A518" s="137"/>
      <c r="B518" s="55" t="s">
        <v>422</v>
      </c>
      <c r="C518" s="53"/>
      <c r="D518" s="56"/>
      <c r="E518" s="56"/>
      <c r="F518" s="57"/>
    </row>
    <row r="519" spans="1:6">
      <c r="A519" s="137"/>
      <c r="B519" s="138" t="s">
        <v>271</v>
      </c>
      <c r="C519" s="138" t="s">
        <v>306</v>
      </c>
      <c r="D519" s="139">
        <v>174.98</v>
      </c>
      <c r="E519" s="139">
        <v>1.49</v>
      </c>
      <c r="F519" s="57">
        <f>D519*E519</f>
        <v>260.72019999999998</v>
      </c>
    </row>
    <row r="520" spans="1:6">
      <c r="A520" s="137"/>
      <c r="B520" s="138" t="s">
        <v>64</v>
      </c>
      <c r="C520" s="431"/>
      <c r="D520" s="432"/>
      <c r="E520" s="432"/>
      <c r="F520" s="140">
        <f>SUM(F506:F519)</f>
        <v>21058.428779999998</v>
      </c>
    </row>
    <row r="521" spans="1:6">
      <c r="A521" s="137"/>
      <c r="B521" s="138" t="s">
        <v>336</v>
      </c>
      <c r="C521" s="431"/>
      <c r="D521" s="432"/>
      <c r="E521" s="432"/>
      <c r="F521" s="140">
        <f>F520*1%</f>
        <v>210.5842878</v>
      </c>
    </row>
    <row r="522" spans="1:6">
      <c r="A522" s="141"/>
      <c r="B522" s="138" t="s">
        <v>64</v>
      </c>
      <c r="C522" s="431"/>
      <c r="D522" s="432"/>
      <c r="E522" s="432"/>
      <c r="F522" s="140">
        <f>SUM(F520:F521)</f>
        <v>21269.013067799999</v>
      </c>
    </row>
    <row r="523" spans="1:6">
      <c r="A523" s="141"/>
      <c r="B523" s="138" t="s">
        <v>494</v>
      </c>
      <c r="C523" s="431"/>
      <c r="D523" s="432"/>
      <c r="E523" s="432"/>
      <c r="F523" s="140">
        <f>F522</f>
        <v>21269.013067799999</v>
      </c>
    </row>
    <row r="524" spans="1:6">
      <c r="A524" s="141"/>
      <c r="B524" s="138" t="s">
        <v>495</v>
      </c>
      <c r="C524" s="431"/>
      <c r="D524" s="432"/>
      <c r="E524" s="432"/>
      <c r="F524" s="140">
        <f>F523/100</f>
        <v>212.69013067799997</v>
      </c>
    </row>
    <row r="525" spans="1:6" ht="15.75">
      <c r="A525" s="142"/>
      <c r="B525" s="143" t="s">
        <v>275</v>
      </c>
      <c r="C525" s="144"/>
      <c r="D525" s="145"/>
      <c r="E525" s="145"/>
      <c r="F525" s="146">
        <f>ROUNDUP(F524,0)</f>
        <v>213</v>
      </c>
    </row>
    <row r="530" spans="1:6" ht="15">
      <c r="A530" s="147"/>
      <c r="B530" s="51" t="s">
        <v>501</v>
      </c>
      <c r="C530" s="53"/>
      <c r="D530" s="148"/>
      <c r="E530" s="148"/>
      <c r="F530" s="149"/>
    </row>
    <row r="531" spans="1:6" ht="15">
      <c r="A531" s="147"/>
      <c r="B531" s="51" t="s">
        <v>502</v>
      </c>
      <c r="C531" s="53"/>
      <c r="D531" s="148"/>
      <c r="E531" s="148"/>
      <c r="F531" s="149"/>
    </row>
    <row r="532" spans="1:6" ht="15">
      <c r="A532" s="147"/>
      <c r="B532" s="51" t="s">
        <v>503</v>
      </c>
      <c r="C532" s="53"/>
      <c r="D532" s="148"/>
      <c r="E532" s="148"/>
      <c r="F532" s="149"/>
    </row>
    <row r="533" spans="1:6" ht="15">
      <c r="A533" s="147"/>
      <c r="B533" s="51" t="s">
        <v>504</v>
      </c>
      <c r="C533" s="53"/>
      <c r="D533" s="148"/>
      <c r="E533" s="148"/>
      <c r="F533" s="149"/>
    </row>
    <row r="534" spans="1:6" ht="15">
      <c r="A534" s="147"/>
      <c r="B534" s="51" t="s">
        <v>505</v>
      </c>
      <c r="C534" s="53"/>
      <c r="D534" s="148"/>
      <c r="E534" s="148"/>
      <c r="F534" s="149"/>
    </row>
    <row r="535" spans="1:6" ht="15">
      <c r="A535" s="147"/>
      <c r="B535" s="51" t="s">
        <v>506</v>
      </c>
      <c r="C535" s="53"/>
      <c r="D535" s="148"/>
      <c r="E535" s="148"/>
      <c r="F535" s="149"/>
    </row>
    <row r="536" spans="1:6" ht="15">
      <c r="A536" s="147"/>
      <c r="B536" s="51" t="s">
        <v>507</v>
      </c>
      <c r="C536" s="53"/>
      <c r="D536" s="148"/>
      <c r="E536" s="148"/>
      <c r="F536" s="149"/>
    </row>
    <row r="537" spans="1:6" ht="15">
      <c r="A537" s="147"/>
      <c r="B537" s="51" t="s">
        <v>508</v>
      </c>
      <c r="C537" s="53"/>
      <c r="D537" s="148"/>
      <c r="E537" s="148"/>
      <c r="F537" s="149"/>
    </row>
    <row r="538" spans="1:6">
      <c r="A538" s="147"/>
      <c r="B538" s="53"/>
      <c r="C538" s="53"/>
      <c r="D538" s="148"/>
      <c r="E538" s="148"/>
      <c r="F538" s="149"/>
    </row>
    <row r="539" spans="1:6" ht="15">
      <c r="A539" s="147"/>
      <c r="B539" s="51" t="s">
        <v>107</v>
      </c>
      <c r="C539" s="150" t="s">
        <v>59</v>
      </c>
      <c r="D539" s="151" t="s">
        <v>223</v>
      </c>
      <c r="E539" s="151" t="s">
        <v>224</v>
      </c>
      <c r="F539" s="151" t="s">
        <v>69</v>
      </c>
    </row>
    <row r="540" spans="1:6">
      <c r="A540" s="147"/>
      <c r="B540" s="55" t="s">
        <v>509</v>
      </c>
      <c r="C540" s="148"/>
      <c r="D540" s="149"/>
      <c r="E540" s="149"/>
      <c r="F540" s="149"/>
    </row>
    <row r="541" spans="1:6">
      <c r="A541" s="147"/>
      <c r="B541" s="55" t="s">
        <v>510</v>
      </c>
      <c r="C541" s="148"/>
      <c r="D541" s="149"/>
      <c r="E541" s="149"/>
      <c r="F541" s="149"/>
    </row>
    <row r="542" spans="1:6">
      <c r="A542" s="147"/>
      <c r="B542" s="55" t="s">
        <v>511</v>
      </c>
      <c r="C542" s="148"/>
      <c r="D542" s="149"/>
      <c r="E542" s="149"/>
      <c r="F542" s="149"/>
    </row>
    <row r="543" spans="1:6">
      <c r="A543" s="147"/>
      <c r="B543" s="55" t="s">
        <v>512</v>
      </c>
      <c r="C543" s="148" t="s">
        <v>327</v>
      </c>
      <c r="D543" s="149">
        <v>0.52500000000000002</v>
      </c>
      <c r="E543" s="152">
        <f>'Material Rate'!D23</f>
        <v>1129.8</v>
      </c>
      <c r="F543" s="149">
        <f>D543*E543</f>
        <v>593.14499999999998</v>
      </c>
    </row>
    <row r="544" spans="1:6">
      <c r="A544" s="147"/>
      <c r="B544" s="55" t="s">
        <v>513</v>
      </c>
      <c r="C544" s="148"/>
      <c r="D544" s="149"/>
      <c r="E544" s="396"/>
      <c r="F544" s="149"/>
    </row>
    <row r="545" spans="1:6">
      <c r="A545" s="147"/>
      <c r="B545" s="55" t="s">
        <v>514</v>
      </c>
      <c r="C545" s="148" t="s">
        <v>312</v>
      </c>
      <c r="D545" s="149">
        <v>1.2E-2</v>
      </c>
      <c r="E545" s="396">
        <f>F336</f>
        <v>3648</v>
      </c>
      <c r="F545" s="149">
        <f>D545*E545</f>
        <v>43.776000000000003</v>
      </c>
    </row>
    <row r="546" spans="1:6">
      <c r="A546" s="147"/>
      <c r="B546" s="55" t="s">
        <v>515</v>
      </c>
      <c r="C546" s="148"/>
      <c r="D546" s="149"/>
      <c r="E546" s="396"/>
      <c r="F546" s="149"/>
    </row>
    <row r="547" spans="1:6">
      <c r="A547" s="147"/>
      <c r="B547" s="55" t="s">
        <v>292</v>
      </c>
      <c r="C547" s="148"/>
      <c r="D547" s="149"/>
      <c r="E547" s="396"/>
      <c r="F547" s="149"/>
    </row>
    <row r="548" spans="1:6">
      <c r="A548" s="147"/>
      <c r="B548" s="55" t="s">
        <v>420</v>
      </c>
      <c r="C548" s="148" t="s">
        <v>267</v>
      </c>
      <c r="D548" s="149">
        <v>0.7</v>
      </c>
      <c r="E548" s="396">
        <v>301</v>
      </c>
      <c r="F548" s="418">
        <f>'Labour Rate'!D17*0.5</f>
        <v>322.8</v>
      </c>
    </row>
    <row r="549" spans="1:6">
      <c r="A549" s="147"/>
      <c r="B549" s="55" t="s">
        <v>294</v>
      </c>
      <c r="C549" s="148" t="s">
        <v>267</v>
      </c>
      <c r="D549" s="149">
        <v>0.32500000000000001</v>
      </c>
      <c r="E549" s="396">
        <v>247</v>
      </c>
      <c r="F549" s="418"/>
    </row>
    <row r="550" spans="1:6">
      <c r="A550" s="147"/>
      <c r="B550" s="55" t="s">
        <v>268</v>
      </c>
      <c r="C550" s="148" t="s">
        <v>267</v>
      </c>
      <c r="D550" s="149">
        <v>0.32500000000000001</v>
      </c>
      <c r="E550" s="396">
        <v>247</v>
      </c>
      <c r="F550" s="418"/>
    </row>
    <row r="551" spans="1:6">
      <c r="A551" s="147"/>
      <c r="B551" s="55" t="s">
        <v>516</v>
      </c>
      <c r="C551" s="148" t="s">
        <v>306</v>
      </c>
      <c r="D551" s="149">
        <v>39</v>
      </c>
      <c r="E551" s="396">
        <v>1.49</v>
      </c>
      <c r="F551" s="149">
        <f>D551*E551</f>
        <v>58.11</v>
      </c>
    </row>
    <row r="552" spans="1:6">
      <c r="A552" s="147"/>
      <c r="B552" s="141" t="s">
        <v>517</v>
      </c>
      <c r="C552" s="148" t="s">
        <v>306</v>
      </c>
      <c r="D552" s="149">
        <v>16.25</v>
      </c>
      <c r="E552" s="396">
        <v>1.49</v>
      </c>
      <c r="F552" s="149">
        <f>D552*E552</f>
        <v>24.212499999999999</v>
      </c>
    </row>
    <row r="553" spans="1:6">
      <c r="A553" s="147"/>
      <c r="B553" s="141" t="s">
        <v>389</v>
      </c>
      <c r="C553" s="141"/>
      <c r="D553" s="153"/>
      <c r="E553" s="153"/>
      <c r="F553" s="153">
        <f>SUM(F543:F552)</f>
        <v>1042.0435</v>
      </c>
    </row>
    <row r="554" spans="1:6">
      <c r="A554" s="147"/>
      <c r="B554" s="141" t="s">
        <v>518</v>
      </c>
      <c r="C554" s="141"/>
      <c r="D554" s="153"/>
      <c r="E554" s="153"/>
      <c r="F554" s="153">
        <f>F553*1%</f>
        <v>10.420434999999999</v>
      </c>
    </row>
    <row r="555" spans="1:6">
      <c r="A555" s="147"/>
      <c r="B555" s="141" t="s">
        <v>519</v>
      </c>
      <c r="C555" s="141"/>
      <c r="D555" s="153"/>
      <c r="E555" s="153"/>
      <c r="F555" s="154">
        <f>SUM(F553:F554)</f>
        <v>1052.463935</v>
      </c>
    </row>
    <row r="556" spans="1:6">
      <c r="A556" s="147"/>
      <c r="B556" s="141" t="s">
        <v>389</v>
      </c>
      <c r="C556" s="141"/>
      <c r="D556" s="153"/>
      <c r="E556" s="153"/>
      <c r="F556" s="154">
        <f>F555/0.5</f>
        <v>2104.92787</v>
      </c>
    </row>
    <row r="557" spans="1:6">
      <c r="A557" s="147"/>
      <c r="B557" s="141" t="s">
        <v>520</v>
      </c>
      <c r="C557" s="141"/>
      <c r="D557" s="153"/>
      <c r="E557" s="153"/>
      <c r="F557" s="154">
        <f>ROUNDUP(F556,0)</f>
        <v>2105</v>
      </c>
    </row>
    <row r="558" spans="1:6" ht="15.75">
      <c r="A558" s="155"/>
      <c r="B558" s="142" t="s">
        <v>275</v>
      </c>
      <c r="C558" s="142"/>
      <c r="D558" s="156"/>
      <c r="E558" s="156"/>
      <c r="F558" s="157">
        <f>ROUNDUP(F557,0)</f>
        <v>2105</v>
      </c>
    </row>
    <row r="561" spans="1:6" s="240" customFormat="1" ht="15">
      <c r="A561" s="238" t="s">
        <v>437</v>
      </c>
      <c r="B561" s="238" t="s">
        <v>58</v>
      </c>
      <c r="C561" s="238" t="s">
        <v>438</v>
      </c>
      <c r="D561" s="239" t="s">
        <v>439</v>
      </c>
      <c r="E561" s="239" t="s">
        <v>63</v>
      </c>
      <c r="F561" s="239" t="s">
        <v>440</v>
      </c>
    </row>
    <row r="562" spans="1:6" ht="103.5" customHeight="1">
      <c r="A562" s="160" t="s">
        <v>521</v>
      </c>
      <c r="B562" s="419" t="s">
        <v>522</v>
      </c>
      <c r="C562" s="419"/>
      <c r="D562" s="419"/>
      <c r="E562" s="161"/>
      <c r="F562" s="162"/>
    </row>
    <row r="563" spans="1:6" ht="15">
      <c r="A563" s="160"/>
      <c r="B563" s="163" t="s">
        <v>523</v>
      </c>
      <c r="C563" s="431"/>
      <c r="D563" s="431"/>
      <c r="E563" s="161"/>
      <c r="F563" s="162"/>
    </row>
    <row r="564" spans="1:6">
      <c r="A564" s="160"/>
      <c r="B564" s="164" t="s">
        <v>524</v>
      </c>
      <c r="C564" s="165"/>
      <c r="D564" s="161"/>
      <c r="E564" s="161"/>
      <c r="F564" s="162"/>
    </row>
    <row r="565" spans="1:6">
      <c r="A565" s="160"/>
      <c r="B565" s="164"/>
      <c r="C565" s="165"/>
      <c r="D565" s="161"/>
      <c r="E565" s="161"/>
      <c r="F565" s="162"/>
    </row>
    <row r="566" spans="1:6" ht="15">
      <c r="A566" s="160"/>
      <c r="B566" s="166" t="s">
        <v>443</v>
      </c>
      <c r="C566" s="165"/>
      <c r="D566" s="161"/>
      <c r="E566" s="161"/>
      <c r="F566" s="162"/>
    </row>
    <row r="567" spans="1:6">
      <c r="A567" s="160"/>
      <c r="B567" s="164" t="s">
        <v>525</v>
      </c>
      <c r="C567" s="161"/>
      <c r="D567" s="161"/>
      <c r="E567" s="161"/>
      <c r="F567" s="162"/>
    </row>
    <row r="568" spans="1:6">
      <c r="A568" s="160"/>
      <c r="B568" s="164" t="s">
        <v>526</v>
      </c>
      <c r="C568" s="161"/>
      <c r="D568" s="161"/>
      <c r="E568" s="161"/>
      <c r="F568" s="162"/>
    </row>
    <row r="569" spans="1:6">
      <c r="A569" s="160"/>
      <c r="B569" s="164" t="s">
        <v>527</v>
      </c>
      <c r="C569" s="165" t="s">
        <v>120</v>
      </c>
      <c r="D569" s="167">
        <v>1.0249999999999999</v>
      </c>
      <c r="E569" s="161">
        <f>'Material Rate'!D24</f>
        <v>451.92</v>
      </c>
      <c r="F569" s="162">
        <f>D569*E569</f>
        <v>463.21799999999996</v>
      </c>
    </row>
    <row r="570" spans="1:6" ht="28.5">
      <c r="A570" s="160"/>
      <c r="B570" s="164" t="s">
        <v>528</v>
      </c>
      <c r="C570" s="165" t="s">
        <v>288</v>
      </c>
      <c r="D570" s="167">
        <v>2.4E-2</v>
      </c>
      <c r="E570" s="161">
        <f>F336</f>
        <v>3648</v>
      </c>
      <c r="F570" s="162">
        <f>D570*E570</f>
        <v>87.552000000000007</v>
      </c>
    </row>
    <row r="571" spans="1:6">
      <c r="A571" s="160"/>
      <c r="B571" s="164" t="s">
        <v>529</v>
      </c>
      <c r="C571" s="165" t="s">
        <v>236</v>
      </c>
      <c r="D571" s="168">
        <v>3.3E-3</v>
      </c>
      <c r="E571" s="161">
        <f>E510</f>
        <v>5000</v>
      </c>
      <c r="F571" s="162">
        <f>D571*E571</f>
        <v>16.5</v>
      </c>
    </row>
    <row r="572" spans="1:6" ht="15">
      <c r="A572" s="160"/>
      <c r="B572" s="166" t="s">
        <v>446</v>
      </c>
      <c r="C572" s="165"/>
      <c r="D572" s="161"/>
      <c r="E572" s="161"/>
      <c r="F572" s="162"/>
    </row>
    <row r="573" spans="1:6">
      <c r="A573" s="160"/>
      <c r="B573" s="164" t="s">
        <v>530</v>
      </c>
      <c r="C573" s="165" t="s">
        <v>453</v>
      </c>
      <c r="D573" s="167">
        <v>6.24</v>
      </c>
      <c r="E573" s="161">
        <v>1.49</v>
      </c>
      <c r="F573" s="162">
        <f>D573*E573</f>
        <v>9.297600000000001</v>
      </c>
    </row>
    <row r="574" spans="1:6" ht="15">
      <c r="A574" s="160"/>
      <c r="B574" s="166" t="s">
        <v>459</v>
      </c>
      <c r="C574" s="165"/>
      <c r="D574" s="161"/>
      <c r="E574" s="161"/>
      <c r="F574" s="169">
        <f>SUM(F569:F573)</f>
        <v>576.56759999999997</v>
      </c>
    </row>
    <row r="575" spans="1:6" ht="15">
      <c r="A575" s="160"/>
      <c r="B575" s="166" t="s">
        <v>448</v>
      </c>
      <c r="C575" s="165"/>
      <c r="D575" s="161"/>
      <c r="E575" s="161"/>
      <c r="F575" s="162"/>
    </row>
    <row r="576" spans="1:6">
      <c r="A576" s="160"/>
      <c r="B576" s="164" t="s">
        <v>531</v>
      </c>
      <c r="C576" s="165" t="s">
        <v>532</v>
      </c>
      <c r="D576" s="161">
        <v>0.2</v>
      </c>
      <c r="E576" s="161">
        <v>301</v>
      </c>
      <c r="F576" s="420">
        <f>'Labour Rate'!D18</f>
        <v>215.2</v>
      </c>
    </row>
    <row r="577" spans="1:6">
      <c r="A577" s="160"/>
      <c r="B577" s="164" t="s">
        <v>268</v>
      </c>
      <c r="C577" s="165" t="s">
        <v>532</v>
      </c>
      <c r="D577" s="161">
        <v>0.2</v>
      </c>
      <c r="E577" s="161">
        <v>247</v>
      </c>
      <c r="F577" s="420"/>
    </row>
    <row r="578" spans="1:6" ht="15">
      <c r="A578" s="160"/>
      <c r="B578" s="166" t="s">
        <v>460</v>
      </c>
      <c r="C578" s="165"/>
      <c r="D578" s="161"/>
      <c r="E578" s="161"/>
      <c r="F578" s="90"/>
    </row>
    <row r="579" spans="1:6" ht="15">
      <c r="A579" s="160"/>
      <c r="B579" s="166" t="s">
        <v>461</v>
      </c>
      <c r="C579" s="165"/>
      <c r="D579" s="161"/>
      <c r="E579" s="161"/>
      <c r="F579" s="169">
        <f>F576+F574</f>
        <v>791.7675999999999</v>
      </c>
    </row>
    <row r="580" spans="1:6" ht="42.75">
      <c r="A580" s="160"/>
      <c r="B580" s="164" t="s">
        <v>533</v>
      </c>
      <c r="C580" s="165" t="s">
        <v>453</v>
      </c>
      <c r="D580" s="161">
        <v>20.2</v>
      </c>
      <c r="E580" s="161">
        <v>1.49</v>
      </c>
      <c r="F580" s="162">
        <f>D580*E580</f>
        <v>30.097999999999999</v>
      </c>
    </row>
    <row r="581" spans="1:6">
      <c r="A581" s="160"/>
      <c r="B581" s="164"/>
      <c r="C581" s="165"/>
      <c r="D581" s="161"/>
      <c r="E581" s="161"/>
      <c r="F581" s="162">
        <f>SUM(F579:F580)</f>
        <v>821.86559999999986</v>
      </c>
    </row>
    <row r="582" spans="1:6">
      <c r="A582" s="160"/>
      <c r="B582" s="164" t="s">
        <v>534</v>
      </c>
      <c r="C582" s="165" t="s">
        <v>453</v>
      </c>
      <c r="D582" s="161">
        <v>26.91</v>
      </c>
      <c r="E582" s="161">
        <v>1.49</v>
      </c>
      <c r="F582" s="162">
        <f>D582*E582</f>
        <v>40.0959</v>
      </c>
    </row>
    <row r="583" spans="1:6">
      <c r="A583" s="160"/>
      <c r="B583" s="170" t="s">
        <v>389</v>
      </c>
      <c r="C583" s="165"/>
      <c r="D583" s="161"/>
      <c r="E583" s="161"/>
      <c r="F583" s="162">
        <f>F581+F582</f>
        <v>861.96149999999989</v>
      </c>
    </row>
    <row r="584" spans="1:6">
      <c r="A584" s="160"/>
      <c r="B584" s="170" t="s">
        <v>535</v>
      </c>
      <c r="C584" s="165"/>
      <c r="D584" s="161"/>
      <c r="E584" s="161"/>
      <c r="F584" s="162">
        <f>F583*1%</f>
        <v>8.6196149999999996</v>
      </c>
    </row>
    <row r="585" spans="1:6">
      <c r="A585" s="160"/>
      <c r="B585" s="170" t="s">
        <v>389</v>
      </c>
      <c r="C585" s="165"/>
      <c r="D585" s="161"/>
      <c r="E585" s="161"/>
      <c r="F585" s="162">
        <f>SUM(F583:F584)</f>
        <v>870.58111499999984</v>
      </c>
    </row>
    <row r="586" spans="1:6" ht="15.75">
      <c r="A586" s="155"/>
      <c r="B586" s="142" t="s">
        <v>275</v>
      </c>
      <c r="C586" s="142"/>
      <c r="D586" s="156"/>
      <c r="E586" s="156"/>
      <c r="F586" s="157">
        <f>ROUNDUP(F585,0)</f>
        <v>871</v>
      </c>
    </row>
    <row r="588" spans="1:6" s="240" customFormat="1" ht="15">
      <c r="A588" s="238" t="s">
        <v>437</v>
      </c>
      <c r="B588" s="238" t="s">
        <v>58</v>
      </c>
      <c r="C588" s="238" t="s">
        <v>438</v>
      </c>
      <c r="D588" s="239" t="s">
        <v>439</v>
      </c>
      <c r="E588" s="239" t="s">
        <v>63</v>
      </c>
      <c r="F588" s="239" t="s">
        <v>440</v>
      </c>
    </row>
    <row r="589" spans="1:6" ht="103.5" customHeight="1">
      <c r="A589" s="160" t="s">
        <v>521</v>
      </c>
      <c r="B589" s="419" t="s">
        <v>536</v>
      </c>
      <c r="C589" s="419"/>
      <c r="D589" s="419"/>
      <c r="E589" s="161"/>
      <c r="F589" s="162"/>
    </row>
    <row r="590" spans="1:6" ht="15">
      <c r="A590" s="160"/>
      <c r="B590" s="163" t="s">
        <v>537</v>
      </c>
      <c r="C590" s="431"/>
      <c r="D590" s="431"/>
      <c r="E590" s="161"/>
      <c r="F590" s="162"/>
    </row>
    <row r="591" spans="1:6">
      <c r="A591" s="160"/>
      <c r="B591" s="164" t="s">
        <v>524</v>
      </c>
      <c r="C591" s="165"/>
      <c r="D591" s="161"/>
      <c r="E591" s="161"/>
      <c r="F591" s="162"/>
    </row>
    <row r="592" spans="1:6">
      <c r="A592" s="160"/>
      <c r="B592" s="164"/>
      <c r="C592" s="165"/>
      <c r="D592" s="161"/>
      <c r="E592" s="161"/>
      <c r="F592" s="162"/>
    </row>
    <row r="593" spans="1:6" ht="15">
      <c r="A593" s="160"/>
      <c r="B593" s="166" t="s">
        <v>443</v>
      </c>
      <c r="C593" s="165"/>
      <c r="D593" s="161"/>
      <c r="E593" s="161"/>
      <c r="F593" s="162"/>
    </row>
    <row r="594" spans="1:6">
      <c r="A594" s="160"/>
      <c r="B594" s="164" t="s">
        <v>525</v>
      </c>
      <c r="C594" s="161"/>
      <c r="D594" s="161"/>
      <c r="E594" s="161"/>
      <c r="F594" s="162"/>
    </row>
    <row r="595" spans="1:6">
      <c r="A595" s="160"/>
      <c r="B595" s="164" t="s">
        <v>526</v>
      </c>
      <c r="C595" s="161"/>
      <c r="D595" s="161"/>
      <c r="E595" s="161"/>
      <c r="F595" s="162"/>
    </row>
    <row r="596" spans="1:6">
      <c r="A596" s="160"/>
      <c r="B596" s="164" t="s">
        <v>527</v>
      </c>
      <c r="C596" s="165" t="s">
        <v>120</v>
      </c>
      <c r="D596" s="167">
        <v>1.0249999999999999</v>
      </c>
      <c r="E596" s="161">
        <f>'Material Rate'!D25</f>
        <v>645.6</v>
      </c>
      <c r="F596" s="162">
        <f>D596*E596</f>
        <v>661.74</v>
      </c>
    </row>
    <row r="597" spans="1:6" ht="28.5">
      <c r="A597" s="160"/>
      <c r="B597" s="164" t="s">
        <v>528</v>
      </c>
      <c r="C597" s="165" t="s">
        <v>288</v>
      </c>
      <c r="D597" s="167">
        <v>2.4E-2</v>
      </c>
      <c r="E597" s="161">
        <f>E570</f>
        <v>3648</v>
      </c>
      <c r="F597" s="162">
        <f>D597*E597</f>
        <v>87.552000000000007</v>
      </c>
    </row>
    <row r="598" spans="1:6">
      <c r="A598" s="160"/>
      <c r="B598" s="164" t="s">
        <v>529</v>
      </c>
      <c r="C598" s="165" t="s">
        <v>236</v>
      </c>
      <c r="D598" s="168">
        <v>3.3E-3</v>
      </c>
      <c r="E598" s="161">
        <f>E571</f>
        <v>5000</v>
      </c>
      <c r="F598" s="162">
        <f>D598*E598</f>
        <v>16.5</v>
      </c>
    </row>
    <row r="599" spans="1:6" ht="15">
      <c r="A599" s="160"/>
      <c r="B599" s="166" t="s">
        <v>446</v>
      </c>
      <c r="C599" s="165"/>
      <c r="D599" s="161"/>
      <c r="E599" s="161"/>
      <c r="F599" s="162"/>
    </row>
    <row r="600" spans="1:6">
      <c r="A600" s="160"/>
      <c r="B600" s="164" t="s">
        <v>530</v>
      </c>
      <c r="C600" s="165" t="s">
        <v>453</v>
      </c>
      <c r="D600" s="167">
        <v>6.24</v>
      </c>
      <c r="E600" s="161">
        <v>1.49</v>
      </c>
      <c r="F600" s="162">
        <f>D600*E600</f>
        <v>9.297600000000001</v>
      </c>
    </row>
    <row r="601" spans="1:6" ht="15">
      <c r="A601" s="160"/>
      <c r="B601" s="166" t="s">
        <v>459</v>
      </c>
      <c r="C601" s="165"/>
      <c r="D601" s="161"/>
      <c r="E601" s="161"/>
      <c r="F601" s="169">
        <f>SUM(F596:F600)</f>
        <v>775.08960000000002</v>
      </c>
    </row>
    <row r="602" spans="1:6" ht="15">
      <c r="A602" s="160"/>
      <c r="B602" s="166" t="s">
        <v>448</v>
      </c>
      <c r="C602" s="165"/>
      <c r="D602" s="161"/>
      <c r="E602" s="161"/>
      <c r="F602" s="162"/>
    </row>
    <row r="603" spans="1:6">
      <c r="A603" s="160"/>
      <c r="B603" s="164" t="s">
        <v>531</v>
      </c>
      <c r="C603" s="165" t="s">
        <v>532</v>
      </c>
      <c r="D603" s="161">
        <v>0.2</v>
      </c>
      <c r="E603" s="161">
        <v>301</v>
      </c>
      <c r="F603" s="420">
        <f>'Labour Rate'!D18</f>
        <v>215.2</v>
      </c>
    </row>
    <row r="604" spans="1:6">
      <c r="A604" s="160"/>
      <c r="B604" s="164" t="s">
        <v>268</v>
      </c>
      <c r="C604" s="165" t="s">
        <v>532</v>
      </c>
      <c r="D604" s="161">
        <v>0.2</v>
      </c>
      <c r="E604" s="161">
        <v>247</v>
      </c>
      <c r="F604" s="420"/>
    </row>
    <row r="605" spans="1:6" ht="15">
      <c r="A605" s="160"/>
      <c r="B605" s="166" t="s">
        <v>460</v>
      </c>
      <c r="C605" s="165"/>
      <c r="D605" s="161"/>
      <c r="E605" s="161"/>
      <c r="F605" s="90"/>
    </row>
    <row r="606" spans="1:6" ht="15">
      <c r="A606" s="160"/>
      <c r="B606" s="166" t="s">
        <v>461</v>
      </c>
      <c r="C606" s="165"/>
      <c r="D606" s="161"/>
      <c r="E606" s="161"/>
      <c r="F606" s="169">
        <f>F603+F601</f>
        <v>990.28960000000006</v>
      </c>
    </row>
    <row r="607" spans="1:6" ht="42.75">
      <c r="A607" s="160"/>
      <c r="B607" s="164" t="s">
        <v>533</v>
      </c>
      <c r="C607" s="165" t="s">
        <v>453</v>
      </c>
      <c r="D607" s="161">
        <v>20.2</v>
      </c>
      <c r="E607" s="161">
        <v>1.49</v>
      </c>
      <c r="F607" s="162">
        <f>D607*E607</f>
        <v>30.097999999999999</v>
      </c>
    </row>
    <row r="608" spans="1:6">
      <c r="A608" s="160"/>
      <c r="B608" s="164"/>
      <c r="C608" s="165"/>
      <c r="D608" s="161"/>
      <c r="E608" s="161"/>
      <c r="F608" s="162">
        <f>SUM(F606:F607)</f>
        <v>1020.3876</v>
      </c>
    </row>
    <row r="609" spans="1:6">
      <c r="A609" s="160"/>
      <c r="B609" s="164" t="s">
        <v>534</v>
      </c>
      <c r="C609" s="165" t="s">
        <v>453</v>
      </c>
      <c r="D609" s="161">
        <v>26.91</v>
      </c>
      <c r="E609" s="161">
        <v>1.49</v>
      </c>
      <c r="F609" s="162">
        <f>D609*E609</f>
        <v>40.0959</v>
      </c>
    </row>
    <row r="610" spans="1:6">
      <c r="A610" s="160"/>
      <c r="B610" s="170" t="s">
        <v>389</v>
      </c>
      <c r="C610" s="165"/>
      <c r="D610" s="161"/>
      <c r="E610" s="161"/>
      <c r="F610" s="162">
        <f>F608+F609</f>
        <v>1060.4835</v>
      </c>
    </row>
    <row r="611" spans="1:6">
      <c r="A611" s="160"/>
      <c r="B611" s="170" t="s">
        <v>535</v>
      </c>
      <c r="C611" s="165"/>
      <c r="D611" s="161"/>
      <c r="E611" s="161"/>
      <c r="F611" s="162">
        <f>F610*1%</f>
        <v>10.604835000000001</v>
      </c>
    </row>
    <row r="612" spans="1:6">
      <c r="A612" s="160"/>
      <c r="B612" s="170" t="s">
        <v>389</v>
      </c>
      <c r="C612" s="165"/>
      <c r="D612" s="161"/>
      <c r="E612" s="161"/>
      <c r="F612" s="162">
        <f>SUM(F610:F611)</f>
        <v>1071.0883350000001</v>
      </c>
    </row>
    <row r="613" spans="1:6" ht="15.75">
      <c r="A613" s="155"/>
      <c r="B613" s="142" t="s">
        <v>275</v>
      </c>
      <c r="C613" s="142"/>
      <c r="D613" s="156"/>
      <c r="E613" s="156"/>
      <c r="F613" s="157">
        <f>ROUNDUP(F612,0)</f>
        <v>1072</v>
      </c>
    </row>
    <row r="614" spans="1:6">
      <c r="A614" s="428"/>
      <c r="B614" s="428"/>
      <c r="C614" s="428"/>
      <c r="D614" s="428"/>
      <c r="E614" s="428"/>
      <c r="F614" s="433">
        <f>ROUNDUP(F613/10.764,0)</f>
        <v>100</v>
      </c>
    </row>
    <row r="616" spans="1:6" ht="15">
      <c r="A616" s="158" t="s">
        <v>437</v>
      </c>
      <c r="B616" s="158" t="s">
        <v>58</v>
      </c>
      <c r="C616" s="158" t="s">
        <v>438</v>
      </c>
      <c r="D616" s="159" t="s">
        <v>439</v>
      </c>
      <c r="E616" s="159" t="s">
        <v>63</v>
      </c>
      <c r="F616" s="159" t="s">
        <v>440</v>
      </c>
    </row>
    <row r="617" spans="1:6" ht="96" customHeight="1">
      <c r="A617" s="160" t="s">
        <v>521</v>
      </c>
      <c r="B617" s="421" t="s">
        <v>538</v>
      </c>
      <c r="C617" s="421"/>
      <c r="D617" s="421"/>
      <c r="E617" s="161"/>
      <c r="F617" s="162"/>
    </row>
    <row r="618" spans="1:6" ht="15">
      <c r="A618" s="160"/>
      <c r="B618" s="163" t="s">
        <v>539</v>
      </c>
      <c r="C618" s="431"/>
      <c r="D618" s="431"/>
      <c r="E618" s="161"/>
      <c r="F618" s="162"/>
    </row>
    <row r="619" spans="1:6">
      <c r="A619" s="160"/>
      <c r="B619" s="164" t="s">
        <v>540</v>
      </c>
      <c r="C619" s="165"/>
      <c r="D619" s="161"/>
      <c r="E619" s="161"/>
      <c r="F619" s="162"/>
    </row>
    <row r="620" spans="1:6">
      <c r="A620" s="160"/>
      <c r="B620" s="164"/>
      <c r="C620" s="165"/>
      <c r="D620" s="161"/>
      <c r="E620" s="161"/>
      <c r="F620" s="162"/>
    </row>
    <row r="621" spans="1:6" ht="15">
      <c r="A621" s="160"/>
      <c r="B621" s="166" t="s">
        <v>443</v>
      </c>
      <c r="C621" s="165"/>
      <c r="D621" s="161"/>
      <c r="E621" s="161"/>
      <c r="F621" s="162"/>
    </row>
    <row r="622" spans="1:6">
      <c r="A622" s="160"/>
      <c r="B622" s="164" t="s">
        <v>525</v>
      </c>
      <c r="C622" s="161"/>
      <c r="D622" s="161"/>
      <c r="E622" s="161"/>
      <c r="F622" s="162"/>
    </row>
    <row r="623" spans="1:6">
      <c r="A623" s="160"/>
      <c r="B623" s="164" t="s">
        <v>526</v>
      </c>
      <c r="C623" s="161"/>
      <c r="D623" s="161"/>
      <c r="E623" s="161"/>
      <c r="F623" s="162"/>
    </row>
    <row r="624" spans="1:6">
      <c r="A624" s="160"/>
      <c r="B624" s="164" t="s">
        <v>527</v>
      </c>
      <c r="C624" s="165" t="s">
        <v>120</v>
      </c>
      <c r="D624" s="167">
        <v>1.0249999999999999</v>
      </c>
      <c r="E624" s="161">
        <f>'Material Rate'!D24</f>
        <v>451.92</v>
      </c>
      <c r="F624" s="162">
        <f>D624*E624</f>
        <v>463.21799999999996</v>
      </c>
    </row>
    <row r="625" spans="1:6" ht="28.5">
      <c r="A625" s="160"/>
      <c r="B625" s="164" t="s">
        <v>541</v>
      </c>
      <c r="C625" s="165" t="s">
        <v>288</v>
      </c>
      <c r="D625" s="167">
        <v>2.4E-2</v>
      </c>
      <c r="E625" s="161">
        <f>E509</f>
        <v>4308</v>
      </c>
      <c r="F625" s="162">
        <f>D625*E625</f>
        <v>103.392</v>
      </c>
    </row>
    <row r="626" spans="1:6">
      <c r="A626" s="160"/>
      <c r="B626" s="164" t="s">
        <v>529</v>
      </c>
      <c r="C626" s="165" t="s">
        <v>236</v>
      </c>
      <c r="D626" s="168">
        <v>3.3E-3</v>
      </c>
      <c r="E626" s="161">
        <f>E598</f>
        <v>5000</v>
      </c>
      <c r="F626" s="162">
        <f>D626*E626</f>
        <v>16.5</v>
      </c>
    </row>
    <row r="627" spans="1:6" ht="15">
      <c r="A627" s="160"/>
      <c r="B627" s="166" t="s">
        <v>446</v>
      </c>
      <c r="C627" s="165"/>
      <c r="D627" s="161"/>
      <c r="E627" s="161"/>
      <c r="F627" s="162"/>
    </row>
    <row r="628" spans="1:6">
      <c r="A628" s="160"/>
      <c r="B628" s="164" t="s">
        <v>542</v>
      </c>
      <c r="C628" s="165" t="s">
        <v>453</v>
      </c>
      <c r="D628" s="167">
        <v>6.24</v>
      </c>
      <c r="E628" s="161">
        <v>1.49</v>
      </c>
      <c r="F628" s="162">
        <f>D628*E628</f>
        <v>9.297600000000001</v>
      </c>
    </row>
    <row r="629" spans="1:6" ht="15">
      <c r="A629" s="160"/>
      <c r="B629" s="166" t="s">
        <v>459</v>
      </c>
      <c r="C629" s="165"/>
      <c r="D629" s="161"/>
      <c r="E629" s="161"/>
      <c r="F629" s="169">
        <f>SUM(F624:F628)</f>
        <v>592.40759999999989</v>
      </c>
    </row>
    <row r="630" spans="1:6" ht="15">
      <c r="A630" s="160"/>
      <c r="B630" s="166" t="s">
        <v>448</v>
      </c>
      <c r="C630" s="165"/>
      <c r="D630" s="161"/>
      <c r="E630" s="161"/>
      <c r="F630" s="162"/>
    </row>
    <row r="631" spans="1:6">
      <c r="A631" s="160"/>
      <c r="B631" s="164" t="s">
        <v>531</v>
      </c>
      <c r="C631" s="165" t="s">
        <v>532</v>
      </c>
      <c r="D631" s="161">
        <v>0.2</v>
      </c>
      <c r="E631" s="161">
        <v>301</v>
      </c>
      <c r="F631" s="420">
        <f>'Labour Rate'!D19*10</f>
        <v>459.19999999999993</v>
      </c>
    </row>
    <row r="632" spans="1:6">
      <c r="A632" s="160"/>
      <c r="B632" s="164" t="s">
        <v>268</v>
      </c>
      <c r="C632" s="165" t="s">
        <v>532</v>
      </c>
      <c r="D632" s="161">
        <v>0.2</v>
      </c>
      <c r="E632" s="161">
        <v>247</v>
      </c>
      <c r="F632" s="420"/>
    </row>
    <row r="633" spans="1:6" ht="15">
      <c r="A633" s="160"/>
      <c r="B633" s="166" t="s">
        <v>460</v>
      </c>
      <c r="C633" s="165"/>
      <c r="D633" s="161"/>
      <c r="E633" s="161"/>
      <c r="F633" s="90"/>
    </row>
    <row r="634" spans="1:6" ht="15">
      <c r="A634" s="160"/>
      <c r="B634" s="166" t="s">
        <v>461</v>
      </c>
      <c r="C634" s="165"/>
      <c r="D634" s="161"/>
      <c r="E634" s="161"/>
      <c r="F634" s="169">
        <f>F631+F629</f>
        <v>1051.6075999999998</v>
      </c>
    </row>
    <row r="635" spans="1:6" ht="42.75">
      <c r="A635" s="160"/>
      <c r="B635" s="164" t="s">
        <v>533</v>
      </c>
      <c r="C635" s="165" t="s">
        <v>453</v>
      </c>
      <c r="D635" s="161">
        <v>20.2</v>
      </c>
      <c r="E635" s="161">
        <v>1.49</v>
      </c>
      <c r="F635" s="162">
        <f>D635*E635</f>
        <v>30.097999999999999</v>
      </c>
    </row>
    <row r="636" spans="1:6">
      <c r="A636" s="160"/>
      <c r="B636" s="164"/>
      <c r="C636" s="165"/>
      <c r="D636" s="161"/>
      <c r="E636" s="161"/>
      <c r="F636" s="162">
        <f>SUM(F634:F635)</f>
        <v>1081.7055999999998</v>
      </c>
    </row>
    <row r="637" spans="1:6">
      <c r="A637" s="160"/>
      <c r="B637" s="164" t="s">
        <v>534</v>
      </c>
      <c r="C637" s="165" t="s">
        <v>453</v>
      </c>
      <c r="D637" s="161">
        <v>26.91</v>
      </c>
      <c r="E637" s="161">
        <v>1.49</v>
      </c>
      <c r="F637" s="162">
        <f>D637*E637</f>
        <v>40.0959</v>
      </c>
    </row>
    <row r="638" spans="1:6">
      <c r="A638" s="160"/>
      <c r="B638" s="170" t="s">
        <v>389</v>
      </c>
      <c r="C638" s="165"/>
      <c r="D638" s="161"/>
      <c r="E638" s="161"/>
      <c r="F638" s="162">
        <f>F636+F637</f>
        <v>1121.8014999999998</v>
      </c>
    </row>
    <row r="639" spans="1:6">
      <c r="A639" s="160"/>
      <c r="B639" s="170" t="s">
        <v>535</v>
      </c>
      <c r="C639" s="165"/>
      <c r="D639" s="161"/>
      <c r="E639" s="161"/>
      <c r="F639" s="162">
        <f>F638*1%</f>
        <v>11.218014999999998</v>
      </c>
    </row>
    <row r="640" spans="1:6">
      <c r="A640" s="160"/>
      <c r="B640" s="170" t="s">
        <v>389</v>
      </c>
      <c r="C640" s="165"/>
      <c r="D640" s="161"/>
      <c r="E640" s="161"/>
      <c r="F640" s="162">
        <f>SUM(F638:F639)</f>
        <v>1133.0195149999997</v>
      </c>
    </row>
    <row r="641" spans="1:6">
      <c r="A641" s="141"/>
      <c r="B641" s="138" t="s">
        <v>495</v>
      </c>
      <c r="C641" s="431"/>
      <c r="D641" s="432"/>
      <c r="E641" s="432"/>
      <c r="F641" s="140">
        <f>F640/10</f>
        <v>113.30195149999997</v>
      </c>
    </row>
    <row r="642" spans="1:6" ht="15.75">
      <c r="A642" s="142"/>
      <c r="B642" s="143" t="s">
        <v>275</v>
      </c>
      <c r="C642" s="144"/>
      <c r="D642" s="145"/>
      <c r="E642" s="145"/>
      <c r="F642" s="146">
        <f>ROUNDUP(F641,0)</f>
        <v>114</v>
      </c>
    </row>
    <row r="647" spans="1:6" ht="15">
      <c r="A647" s="158" t="s">
        <v>437</v>
      </c>
      <c r="B647" s="158" t="s">
        <v>58</v>
      </c>
      <c r="C647" s="158" t="s">
        <v>438</v>
      </c>
      <c r="D647" s="159" t="s">
        <v>439</v>
      </c>
      <c r="E647" s="159" t="s">
        <v>63</v>
      </c>
      <c r="F647" s="159" t="s">
        <v>440</v>
      </c>
    </row>
    <row r="648" spans="1:6" ht="114.75" customHeight="1">
      <c r="A648" s="160"/>
      <c r="B648" s="421" t="s">
        <v>543</v>
      </c>
      <c r="C648" s="421"/>
      <c r="D648" s="421"/>
      <c r="E648" s="161"/>
      <c r="F648" s="162"/>
    </row>
    <row r="649" spans="1:6" ht="15">
      <c r="A649" s="160"/>
      <c r="B649" s="163" t="s">
        <v>523</v>
      </c>
      <c r="C649" s="431"/>
      <c r="D649" s="431"/>
      <c r="E649" s="161"/>
      <c r="F649" s="162"/>
    </row>
    <row r="650" spans="1:6">
      <c r="A650" s="160"/>
      <c r="B650" s="164" t="s">
        <v>524</v>
      </c>
      <c r="C650" s="165"/>
      <c r="D650" s="161"/>
      <c r="E650" s="161"/>
      <c r="F650" s="162"/>
    </row>
    <row r="651" spans="1:6">
      <c r="A651" s="160"/>
      <c r="B651" s="164"/>
      <c r="C651" s="165"/>
      <c r="D651" s="161"/>
      <c r="E651" s="161"/>
      <c r="F651" s="162"/>
    </row>
    <row r="652" spans="1:6" ht="15">
      <c r="A652" s="160"/>
      <c r="B652" s="166" t="s">
        <v>443</v>
      </c>
      <c r="C652" s="165"/>
      <c r="D652" s="161"/>
      <c r="E652" s="161"/>
      <c r="F652" s="162"/>
    </row>
    <row r="653" spans="1:6" ht="28.5">
      <c r="A653" s="160"/>
      <c r="B653" s="164" t="s">
        <v>544</v>
      </c>
      <c r="C653" s="161"/>
      <c r="D653" s="161"/>
      <c r="E653" s="161"/>
      <c r="F653" s="162"/>
    </row>
    <row r="654" spans="1:6">
      <c r="A654" s="160"/>
      <c r="B654" s="164" t="s">
        <v>526</v>
      </c>
      <c r="C654" s="161"/>
      <c r="D654" s="161"/>
      <c r="E654" s="161"/>
      <c r="F654" s="162"/>
    </row>
    <row r="655" spans="1:6">
      <c r="A655" s="160"/>
      <c r="B655" s="164" t="s">
        <v>527</v>
      </c>
      <c r="C655" s="165" t="s">
        <v>120</v>
      </c>
      <c r="D655" s="167">
        <v>1.0249999999999999</v>
      </c>
      <c r="E655" s="161">
        <f>'Material Rate'!D27</f>
        <v>430.4</v>
      </c>
      <c r="F655" s="162">
        <f>D655*E655</f>
        <v>441.15999999999991</v>
      </c>
    </row>
    <row r="656" spans="1:6" ht="28.5">
      <c r="A656" s="160"/>
      <c r="B656" s="164" t="s">
        <v>528</v>
      </c>
      <c r="C656" s="165" t="s">
        <v>288</v>
      </c>
      <c r="D656" s="167">
        <v>2.4E-2</v>
      </c>
      <c r="E656" s="161">
        <f>F336</f>
        <v>3648</v>
      </c>
      <c r="F656" s="162">
        <f>D656*E656</f>
        <v>87.552000000000007</v>
      </c>
    </row>
    <row r="657" spans="1:6">
      <c r="A657" s="160"/>
      <c r="B657" s="164" t="s">
        <v>529</v>
      </c>
      <c r="C657" s="165" t="s">
        <v>236</v>
      </c>
      <c r="D657" s="168">
        <v>3.3E-3</v>
      </c>
      <c r="E657" s="161">
        <f>E626</f>
        <v>5000</v>
      </c>
      <c r="F657" s="162">
        <f>D657*E657</f>
        <v>16.5</v>
      </c>
    </row>
    <row r="658" spans="1:6" ht="15">
      <c r="A658" s="160"/>
      <c r="B658" s="166" t="s">
        <v>446</v>
      </c>
      <c r="C658" s="165"/>
      <c r="D658" s="161"/>
      <c r="E658" s="161"/>
      <c r="F658" s="162"/>
    </row>
    <row r="659" spans="1:6">
      <c r="A659" s="160"/>
      <c r="B659" s="164" t="s">
        <v>542</v>
      </c>
      <c r="C659" s="165" t="s">
        <v>453</v>
      </c>
      <c r="D659" s="167">
        <v>6.24</v>
      </c>
      <c r="E659" s="161">
        <v>1.49</v>
      </c>
      <c r="F659" s="162">
        <f>D659*E659</f>
        <v>9.297600000000001</v>
      </c>
    </row>
    <row r="660" spans="1:6" ht="15">
      <c r="A660" s="160"/>
      <c r="B660" s="166" t="s">
        <v>459</v>
      </c>
      <c r="C660" s="165"/>
      <c r="D660" s="161"/>
      <c r="E660" s="161"/>
      <c r="F660" s="169">
        <f>SUM(F655:F659)</f>
        <v>554.50959999999986</v>
      </c>
    </row>
    <row r="661" spans="1:6" ht="15">
      <c r="A661" s="160"/>
      <c r="B661" s="166" t="s">
        <v>448</v>
      </c>
      <c r="C661" s="165"/>
      <c r="D661" s="161"/>
      <c r="E661" s="161"/>
      <c r="F661" s="162"/>
    </row>
    <row r="662" spans="1:6">
      <c r="A662" s="160"/>
      <c r="B662" s="164" t="s">
        <v>531</v>
      </c>
      <c r="C662" s="165" t="s">
        <v>532</v>
      </c>
      <c r="D662" s="161">
        <v>0.2</v>
      </c>
      <c r="E662" s="161">
        <v>301</v>
      </c>
      <c r="F662" s="422">
        <f>'Labour Rate'!D20</f>
        <v>193.68</v>
      </c>
    </row>
    <row r="663" spans="1:6">
      <c r="A663" s="160"/>
      <c r="B663" s="164" t="s">
        <v>268</v>
      </c>
      <c r="C663" s="165" t="s">
        <v>532</v>
      </c>
      <c r="D663" s="161">
        <v>0.2</v>
      </c>
      <c r="E663" s="161">
        <v>247</v>
      </c>
      <c r="F663" s="422"/>
    </row>
    <row r="664" spans="1:6" ht="15">
      <c r="A664" s="160"/>
      <c r="B664" s="166" t="s">
        <v>460</v>
      </c>
      <c r="C664" s="165"/>
      <c r="D664" s="161"/>
      <c r="E664" s="161"/>
      <c r="F664" s="90"/>
    </row>
    <row r="665" spans="1:6" ht="15">
      <c r="A665" s="160"/>
      <c r="B665" s="166" t="s">
        <v>461</v>
      </c>
      <c r="C665" s="165"/>
      <c r="D665" s="161"/>
      <c r="E665" s="161"/>
      <c r="F665" s="169">
        <f>F662+F660</f>
        <v>748.18959999999993</v>
      </c>
    </row>
    <row r="666" spans="1:6" ht="42.75">
      <c r="A666" s="160"/>
      <c r="B666" s="164" t="s">
        <v>533</v>
      </c>
      <c r="C666" s="165" t="s">
        <v>453</v>
      </c>
      <c r="D666" s="161">
        <v>20.2</v>
      </c>
      <c r="E666" s="161">
        <v>1.49</v>
      </c>
      <c r="F666" s="162">
        <f>D666*E666</f>
        <v>30.097999999999999</v>
      </c>
    </row>
    <row r="667" spans="1:6">
      <c r="A667" s="160"/>
      <c r="B667" s="164" t="s">
        <v>534</v>
      </c>
      <c r="C667" s="165" t="s">
        <v>453</v>
      </c>
      <c r="D667" s="161">
        <v>26.91</v>
      </c>
      <c r="E667" s="161">
        <v>1.49</v>
      </c>
      <c r="F667" s="162">
        <f>D667*E667</f>
        <v>40.0959</v>
      </c>
    </row>
    <row r="668" spans="1:6">
      <c r="A668" s="160"/>
      <c r="B668" s="170" t="s">
        <v>389</v>
      </c>
      <c r="C668" s="165"/>
      <c r="D668" s="161"/>
      <c r="E668" s="161"/>
      <c r="F668" s="162">
        <f>+F667+F666+F665</f>
        <v>818.38349999999991</v>
      </c>
    </row>
    <row r="669" spans="1:6">
      <c r="A669" s="160"/>
      <c r="B669" s="170" t="s">
        <v>535</v>
      </c>
      <c r="C669" s="165"/>
      <c r="D669" s="161"/>
      <c r="E669" s="161"/>
      <c r="F669" s="162">
        <f>F668*1%</f>
        <v>8.1838349999999984</v>
      </c>
    </row>
    <row r="670" spans="1:6">
      <c r="A670" s="160"/>
      <c r="B670" s="170" t="s">
        <v>389</v>
      </c>
      <c r="C670" s="165"/>
      <c r="D670" s="161"/>
      <c r="E670" s="161"/>
      <c r="F670" s="162">
        <f>SUM(F668:F669)</f>
        <v>826.56733499999996</v>
      </c>
    </row>
    <row r="671" spans="1:6" ht="15.75">
      <c r="A671" s="155"/>
      <c r="B671" s="142" t="s">
        <v>275</v>
      </c>
      <c r="C671" s="142"/>
      <c r="D671" s="156"/>
      <c r="E671" s="156"/>
      <c r="F671" s="157">
        <f>ROUNDUP(F670,0)</f>
        <v>827</v>
      </c>
    </row>
    <row r="672" spans="1:6">
      <c r="A672" s="428"/>
      <c r="B672" s="428"/>
      <c r="C672" s="428"/>
      <c r="D672" s="428"/>
      <c r="E672" s="428"/>
      <c r="F672" s="433">
        <f>ROUNDUP(F671/10.764,0)</f>
        <v>77</v>
      </c>
    </row>
    <row r="676" spans="1:6" ht="15">
      <c r="A676" s="158" t="s">
        <v>437</v>
      </c>
      <c r="B676" s="158" t="s">
        <v>58</v>
      </c>
      <c r="C676" s="158" t="s">
        <v>438</v>
      </c>
      <c r="D676" s="159" t="s">
        <v>439</v>
      </c>
      <c r="E676" s="159" t="s">
        <v>63</v>
      </c>
      <c r="F676" s="159" t="s">
        <v>440</v>
      </c>
    </row>
    <row r="677" spans="1:6" s="240" customFormat="1" ht="135">
      <c r="A677" s="258"/>
      <c r="B677" s="259" t="s">
        <v>545</v>
      </c>
      <c r="C677" s="434"/>
      <c r="D677" s="434"/>
      <c r="E677" s="260"/>
      <c r="F677" s="261"/>
    </row>
    <row r="678" spans="1:6" ht="15">
      <c r="A678" s="160"/>
      <c r="B678" s="163"/>
      <c r="C678" s="431"/>
      <c r="D678" s="431"/>
      <c r="E678" s="161"/>
      <c r="F678" s="162"/>
    </row>
    <row r="679" spans="1:6">
      <c r="A679" s="160"/>
      <c r="B679" s="164" t="s">
        <v>546</v>
      </c>
      <c r="C679" s="165"/>
      <c r="D679" s="161"/>
      <c r="E679" s="161"/>
      <c r="F679" s="162"/>
    </row>
    <row r="680" spans="1:6">
      <c r="A680" s="160"/>
      <c r="B680" s="164"/>
      <c r="C680" s="165"/>
      <c r="D680" s="161"/>
      <c r="E680" s="161"/>
      <c r="F680" s="162"/>
    </row>
    <row r="681" spans="1:6" ht="15">
      <c r="A681" s="160"/>
      <c r="B681" s="166" t="s">
        <v>443</v>
      </c>
      <c r="C681" s="165"/>
      <c r="D681" s="161"/>
      <c r="E681" s="161"/>
      <c r="F681" s="162"/>
    </row>
    <row r="682" spans="1:6">
      <c r="A682" s="160"/>
      <c r="B682" s="164"/>
      <c r="C682" s="161"/>
      <c r="D682" s="161"/>
      <c r="E682" s="161"/>
      <c r="F682" s="162"/>
    </row>
    <row r="683" spans="1:6">
      <c r="A683" s="160"/>
      <c r="B683" s="164" t="s">
        <v>526</v>
      </c>
      <c r="C683" s="161"/>
      <c r="D683" s="161"/>
      <c r="E683" s="161"/>
      <c r="F683" s="162"/>
    </row>
    <row r="684" spans="1:6">
      <c r="A684" s="160"/>
      <c r="B684" s="164" t="s">
        <v>527</v>
      </c>
      <c r="C684" s="165" t="s">
        <v>120</v>
      </c>
      <c r="D684" s="167">
        <v>1.0249999999999999</v>
      </c>
      <c r="E684" s="161">
        <f>'Material Rate'!D28</f>
        <v>430.4</v>
      </c>
      <c r="F684" s="162">
        <f>D684*E684</f>
        <v>441.15999999999991</v>
      </c>
    </row>
    <row r="685" spans="1:6" ht="28.5">
      <c r="A685" s="160"/>
      <c r="B685" s="164" t="s">
        <v>547</v>
      </c>
      <c r="C685" s="165" t="s">
        <v>288</v>
      </c>
      <c r="D685" s="167">
        <v>1.4E-2</v>
      </c>
      <c r="E685" s="161">
        <f>F310</f>
        <v>4308</v>
      </c>
      <c r="F685" s="162">
        <f>D685*E685</f>
        <v>60.312000000000005</v>
      </c>
    </row>
    <row r="686" spans="1:6">
      <c r="A686" s="160"/>
      <c r="B686" s="164" t="s">
        <v>529</v>
      </c>
      <c r="C686" s="165" t="s">
        <v>236</v>
      </c>
      <c r="D686" s="168">
        <v>3.3E-3</v>
      </c>
      <c r="E686" s="161">
        <f>E657</f>
        <v>5000</v>
      </c>
      <c r="F686" s="162">
        <f>D686*E686</f>
        <v>16.5</v>
      </c>
    </row>
    <row r="687" spans="1:6" ht="15">
      <c r="A687" s="160"/>
      <c r="B687" s="166" t="s">
        <v>446</v>
      </c>
      <c r="C687" s="165"/>
      <c r="D687" s="161"/>
      <c r="E687" s="161"/>
      <c r="F687" s="162"/>
    </row>
    <row r="688" spans="1:6">
      <c r="A688" s="160"/>
      <c r="B688" s="164" t="s">
        <v>542</v>
      </c>
      <c r="C688" s="165" t="s">
        <v>453</v>
      </c>
      <c r="D688" s="167">
        <v>6.24</v>
      </c>
      <c r="E688" s="161">
        <v>1.49</v>
      </c>
      <c r="F688" s="162">
        <f>D688*E688</f>
        <v>9.297600000000001</v>
      </c>
    </row>
    <row r="689" spans="1:6">
      <c r="A689" s="160"/>
      <c r="B689" s="164" t="s">
        <v>548</v>
      </c>
      <c r="C689" s="165" t="s">
        <v>236</v>
      </c>
      <c r="D689" s="168">
        <v>3.3E-3</v>
      </c>
      <c r="E689" s="161">
        <v>77.87</v>
      </c>
      <c r="F689" s="162">
        <f>D689*E689</f>
        <v>0.256971</v>
      </c>
    </row>
    <row r="690" spans="1:6" ht="15">
      <c r="A690" s="160"/>
      <c r="B690" s="166" t="s">
        <v>459</v>
      </c>
      <c r="C690" s="165"/>
      <c r="D690" s="161"/>
      <c r="E690" s="161"/>
      <c r="F690" s="169">
        <f>SUM(F684:F689)</f>
        <v>527.52657099999999</v>
      </c>
    </row>
    <row r="691" spans="1:6" ht="15">
      <c r="A691" s="160"/>
      <c r="B691" s="166" t="s">
        <v>448</v>
      </c>
      <c r="C691" s="165"/>
      <c r="D691" s="161"/>
      <c r="E691" s="161"/>
      <c r="F691" s="162"/>
    </row>
    <row r="692" spans="1:6">
      <c r="A692" s="160"/>
      <c r="B692" s="164" t="s">
        <v>531</v>
      </c>
      <c r="C692" s="165" t="s">
        <v>532</v>
      </c>
      <c r="D692" s="161">
        <v>0.25</v>
      </c>
      <c r="E692" s="161">
        <v>301</v>
      </c>
      <c r="F692" s="423">
        <f>'Labour Rate'!D21</f>
        <v>247.48</v>
      </c>
    </row>
    <row r="693" spans="1:6">
      <c r="A693" s="160"/>
      <c r="B693" s="164" t="s">
        <v>268</v>
      </c>
      <c r="C693" s="165" t="s">
        <v>532</v>
      </c>
      <c r="D693" s="161">
        <v>0.25</v>
      </c>
      <c r="E693" s="161">
        <v>247</v>
      </c>
      <c r="F693" s="423"/>
    </row>
    <row r="694" spans="1:6" ht="15">
      <c r="A694" s="160"/>
      <c r="B694" s="166" t="s">
        <v>460</v>
      </c>
      <c r="C694" s="165"/>
      <c r="D694" s="161"/>
      <c r="E694" s="161"/>
      <c r="F694" s="90"/>
    </row>
    <row r="695" spans="1:6" ht="15">
      <c r="A695" s="160"/>
      <c r="B695" s="166" t="s">
        <v>461</v>
      </c>
      <c r="C695" s="165"/>
      <c r="D695" s="161"/>
      <c r="E695" s="161"/>
      <c r="F695" s="169">
        <f>F692+F690</f>
        <v>775.00657100000001</v>
      </c>
    </row>
    <row r="696" spans="1:6" ht="42.75">
      <c r="A696" s="160"/>
      <c r="B696" s="164" t="s">
        <v>533</v>
      </c>
      <c r="C696" s="165" t="s">
        <v>453</v>
      </c>
      <c r="D696" s="161">
        <v>40.43</v>
      </c>
      <c r="E696" s="161">
        <v>1.49</v>
      </c>
      <c r="F696" s="162">
        <f>D696*E696</f>
        <v>60.240699999999997</v>
      </c>
    </row>
    <row r="697" spans="1:6">
      <c r="A697" s="160"/>
      <c r="B697" s="164" t="s">
        <v>534</v>
      </c>
      <c r="C697" s="165" t="s">
        <v>453</v>
      </c>
      <c r="D697" s="161">
        <v>26.91</v>
      </c>
      <c r="E697" s="161">
        <v>1.49</v>
      </c>
      <c r="F697" s="162">
        <f>D697*E697</f>
        <v>40.0959</v>
      </c>
    </row>
    <row r="698" spans="1:6">
      <c r="A698" s="160"/>
      <c r="B698" s="170" t="s">
        <v>389</v>
      </c>
      <c r="C698" s="165"/>
      <c r="D698" s="161"/>
      <c r="E698" s="161"/>
      <c r="F698" s="162">
        <f>+F697+F696+F695</f>
        <v>875.34317099999998</v>
      </c>
    </row>
    <row r="699" spans="1:6">
      <c r="A699" s="160"/>
      <c r="B699" s="170" t="s">
        <v>535</v>
      </c>
      <c r="C699" s="165"/>
      <c r="D699" s="161"/>
      <c r="E699" s="161"/>
      <c r="F699" s="162">
        <f>F698*1%</f>
        <v>8.7534317099999992</v>
      </c>
    </row>
    <row r="700" spans="1:6">
      <c r="A700" s="160"/>
      <c r="B700" s="170" t="s">
        <v>389</v>
      </c>
      <c r="C700" s="165"/>
      <c r="D700" s="161"/>
      <c r="E700" s="161"/>
      <c r="F700" s="162">
        <f>SUM(F698:F699)</f>
        <v>884.09660270999996</v>
      </c>
    </row>
    <row r="701" spans="1:6" ht="15.75">
      <c r="A701" s="155"/>
      <c r="B701" s="142" t="s">
        <v>275</v>
      </c>
      <c r="C701" s="142"/>
      <c r="D701" s="156"/>
      <c r="E701" s="156"/>
      <c r="F701" s="157">
        <f>ROUNDUP(F700,0)</f>
        <v>885</v>
      </c>
    </row>
    <row r="702" spans="1:6">
      <c r="A702" s="428"/>
      <c r="B702" s="428"/>
      <c r="C702" s="428"/>
      <c r="D702" s="428"/>
      <c r="E702" s="428"/>
      <c r="F702" s="428">
        <f>ROUNDUP(F701/10.764,0)</f>
        <v>83</v>
      </c>
    </row>
    <row r="703" spans="1:6" s="50" customFormat="1" ht="15">
      <c r="A703" s="48" t="s">
        <v>549</v>
      </c>
      <c r="B703" s="92" t="s">
        <v>550</v>
      </c>
      <c r="C703" s="171"/>
      <c r="D703" s="171"/>
      <c r="E703" s="171"/>
      <c r="F703" s="171"/>
    </row>
    <row r="704" spans="1:6" s="50" customFormat="1" ht="15">
      <c r="A704" s="48"/>
      <c r="B704" s="92" t="s">
        <v>551</v>
      </c>
    </row>
    <row r="705" spans="1:6" s="50" customFormat="1" ht="15">
      <c r="A705" s="48"/>
      <c r="B705" s="92" t="s">
        <v>552</v>
      </c>
    </row>
    <row r="706" spans="1:6" s="50" customFormat="1" ht="15">
      <c r="A706" s="48"/>
      <c r="B706" s="92" t="s">
        <v>553</v>
      </c>
    </row>
    <row r="707" spans="1:6" s="50" customFormat="1">
      <c r="A707" s="48"/>
    </row>
    <row r="708" spans="1:6" s="50" customFormat="1" ht="15">
      <c r="A708" s="48"/>
      <c r="B708" s="92" t="s">
        <v>107</v>
      </c>
      <c r="C708" s="92" t="s">
        <v>59</v>
      </c>
      <c r="D708" s="92" t="s">
        <v>223</v>
      </c>
      <c r="E708" s="92" t="s">
        <v>224</v>
      </c>
      <c r="F708" s="92" t="s">
        <v>69</v>
      </c>
    </row>
    <row r="709" spans="1:6" s="50" customFormat="1">
      <c r="A709" s="48"/>
      <c r="B709" s="50" t="s">
        <v>554</v>
      </c>
    </row>
    <row r="710" spans="1:6" s="50" customFormat="1">
      <c r="A710" s="48"/>
      <c r="B710" s="50" t="s">
        <v>555</v>
      </c>
    </row>
    <row r="711" spans="1:6" s="50" customFormat="1">
      <c r="A711" s="48"/>
      <c r="B711" s="50" t="s">
        <v>556</v>
      </c>
    </row>
    <row r="712" spans="1:6" s="50" customFormat="1">
      <c r="A712" s="48"/>
      <c r="B712" s="50" t="s">
        <v>557</v>
      </c>
      <c r="C712" s="50" t="s">
        <v>304</v>
      </c>
      <c r="D712" s="90">
        <v>0.14499999999999999</v>
      </c>
      <c r="E712" s="90">
        <v>4400</v>
      </c>
      <c r="F712" s="394">
        <f>E712*D712</f>
        <v>638</v>
      </c>
    </row>
    <row r="713" spans="1:6" s="50" customFormat="1">
      <c r="A713" s="48"/>
      <c r="B713" s="50" t="s">
        <v>558</v>
      </c>
      <c r="D713" s="90"/>
      <c r="E713" s="90"/>
      <c r="F713" s="394"/>
    </row>
    <row r="714" spans="1:6" s="50" customFormat="1">
      <c r="A714" s="48"/>
      <c r="B714" s="50" t="s">
        <v>559</v>
      </c>
      <c r="D714" s="90"/>
      <c r="E714" s="90"/>
      <c r="F714" s="394"/>
    </row>
    <row r="715" spans="1:6" s="50" customFormat="1">
      <c r="A715" s="48"/>
      <c r="B715" s="50" t="s">
        <v>560</v>
      </c>
      <c r="D715" s="90"/>
      <c r="E715" s="90"/>
      <c r="F715" s="394"/>
    </row>
    <row r="716" spans="1:6" s="50" customFormat="1">
      <c r="A716" s="48"/>
      <c r="B716" s="50" t="s">
        <v>561</v>
      </c>
      <c r="D716" s="90"/>
      <c r="E716" s="90"/>
      <c r="F716" s="394"/>
    </row>
    <row r="717" spans="1:6" s="50" customFormat="1">
      <c r="A717" s="48"/>
      <c r="B717" s="50" t="s">
        <v>562</v>
      </c>
      <c r="C717" s="50" t="s">
        <v>304</v>
      </c>
      <c r="D717" s="90">
        <v>8.4000000000000005E-2</v>
      </c>
      <c r="E717" s="90">
        <v>4400</v>
      </c>
      <c r="F717" s="394">
        <f t="shared" ref="F717:F719" si="8">E717*D717</f>
        <v>369.6</v>
      </c>
    </row>
    <row r="718" spans="1:6" s="50" customFormat="1">
      <c r="A718" s="48"/>
      <c r="B718" s="50" t="s">
        <v>305</v>
      </c>
      <c r="C718" s="50" t="s">
        <v>236</v>
      </c>
      <c r="D718" s="90">
        <v>2.29E-2</v>
      </c>
      <c r="E718" s="90">
        <v>47.29</v>
      </c>
      <c r="F718" s="172">
        <f t="shared" si="8"/>
        <v>1.0829409999999999</v>
      </c>
    </row>
    <row r="719" spans="1:6" s="50" customFormat="1">
      <c r="A719" s="48"/>
      <c r="B719" s="50" t="s">
        <v>563</v>
      </c>
      <c r="C719" s="50" t="s">
        <v>564</v>
      </c>
      <c r="D719" s="90">
        <v>60</v>
      </c>
      <c r="E719" s="90">
        <v>1</v>
      </c>
      <c r="F719" s="394">
        <f t="shared" si="8"/>
        <v>60</v>
      </c>
    </row>
    <row r="720" spans="1:6" s="50" customFormat="1">
      <c r="A720" s="48"/>
      <c r="B720" s="50" t="s">
        <v>448</v>
      </c>
      <c r="D720" s="90"/>
      <c r="E720" s="90"/>
      <c r="F720" s="394"/>
    </row>
    <row r="721" spans="1:6" s="50" customFormat="1">
      <c r="A721" s="48"/>
      <c r="B721" s="50" t="s">
        <v>565</v>
      </c>
      <c r="C721" s="50" t="s">
        <v>267</v>
      </c>
      <c r="D721" s="90">
        <v>0.7</v>
      </c>
      <c r="E721" s="90">
        <v>151.5</v>
      </c>
      <c r="F721" s="426">
        <f>14.5*'Labour Rate'!D22</f>
        <v>507.5</v>
      </c>
    </row>
    <row r="722" spans="1:6" s="50" customFormat="1">
      <c r="A722" s="48"/>
      <c r="B722" s="50" t="s">
        <v>294</v>
      </c>
      <c r="C722" s="50" t="s">
        <v>267</v>
      </c>
      <c r="D722" s="90">
        <v>0.5</v>
      </c>
      <c r="E722" s="90">
        <v>135.25</v>
      </c>
      <c r="F722" s="426"/>
    </row>
    <row r="723" spans="1:6" s="50" customFormat="1">
      <c r="A723" s="48"/>
      <c r="B723" s="50" t="s">
        <v>566</v>
      </c>
      <c r="C723" s="50" t="s">
        <v>267</v>
      </c>
      <c r="D723" s="90">
        <v>0.25</v>
      </c>
      <c r="E723" s="90">
        <v>138.44999999999999</v>
      </c>
      <c r="F723" s="426"/>
    </row>
    <row r="724" spans="1:6" s="50" customFormat="1">
      <c r="A724" s="48"/>
      <c r="B724" s="50" t="s">
        <v>567</v>
      </c>
      <c r="D724" s="90"/>
      <c r="E724" s="90"/>
      <c r="F724" s="426"/>
    </row>
    <row r="725" spans="1:6" s="50" customFormat="1">
      <c r="A725" s="48"/>
      <c r="B725" s="50" t="s">
        <v>568</v>
      </c>
      <c r="C725" s="50" t="s">
        <v>120</v>
      </c>
      <c r="D725" s="90">
        <v>0.6</v>
      </c>
      <c r="E725" s="90">
        <v>12.65</v>
      </c>
      <c r="F725" s="394">
        <f t="shared" ref="F725:F726" si="9">E725*D725</f>
        <v>7.59</v>
      </c>
    </row>
    <row r="726" spans="1:6" s="50" customFormat="1">
      <c r="A726" s="48"/>
      <c r="B726" s="50" t="s">
        <v>271</v>
      </c>
      <c r="C726" s="50" t="s">
        <v>306</v>
      </c>
      <c r="D726" s="90">
        <v>4.55</v>
      </c>
      <c r="E726" s="90">
        <v>1</v>
      </c>
      <c r="F726" s="394">
        <f t="shared" si="9"/>
        <v>4.55</v>
      </c>
    </row>
    <row r="727" spans="1:6" s="50" customFormat="1">
      <c r="A727" s="173"/>
      <c r="B727" s="174" t="s">
        <v>64</v>
      </c>
      <c r="C727" s="175"/>
      <c r="D727" s="176"/>
      <c r="E727" s="176"/>
      <c r="F727" s="177">
        <f>SUM(F711:F726)</f>
        <v>1588.3229409999999</v>
      </c>
    </row>
    <row r="728" spans="1:6" s="50" customFormat="1">
      <c r="A728" s="173"/>
      <c r="B728" s="174" t="s">
        <v>336</v>
      </c>
      <c r="C728" s="175"/>
      <c r="D728" s="176"/>
      <c r="E728" s="176"/>
      <c r="F728" s="177">
        <f>F727*1%</f>
        <v>15.88322941</v>
      </c>
    </row>
    <row r="729" spans="1:6" s="50" customFormat="1">
      <c r="A729" s="173"/>
      <c r="B729" s="174" t="s">
        <v>64</v>
      </c>
      <c r="C729" s="175"/>
      <c r="D729" s="176"/>
      <c r="E729" s="176"/>
      <c r="F729" s="177">
        <f>SUM(F727:F728)</f>
        <v>1604.2061704099999</v>
      </c>
    </row>
    <row r="730" spans="1:6" s="50" customFormat="1">
      <c r="A730" s="173"/>
      <c r="B730" s="174" t="s">
        <v>569</v>
      </c>
      <c r="C730" s="175"/>
      <c r="D730" s="176"/>
      <c r="E730" s="176"/>
      <c r="F730" s="177">
        <f>F729</f>
        <v>1604.2061704099999</v>
      </c>
    </row>
    <row r="731" spans="1:6" s="50" customFormat="1">
      <c r="A731" s="173"/>
      <c r="B731" s="174" t="s">
        <v>570</v>
      </c>
      <c r="C731" s="175"/>
      <c r="D731" s="176"/>
      <c r="E731" s="176"/>
      <c r="F731" s="177">
        <f>F730/14.5</f>
        <v>110.63490830413792</v>
      </c>
    </row>
    <row r="732" spans="1:6" s="50" customFormat="1" ht="15">
      <c r="A732" s="178"/>
      <c r="B732" s="179" t="s">
        <v>275</v>
      </c>
      <c r="C732" s="180"/>
      <c r="D732" s="181"/>
      <c r="E732" s="181"/>
      <c r="F732" s="182">
        <f>ROUNDUP(F731,0)</f>
        <v>111</v>
      </c>
    </row>
    <row r="733" spans="1:6" s="355" customFormat="1">
      <c r="B733" s="183" t="s">
        <v>571</v>
      </c>
      <c r="C733" s="357" t="s">
        <v>572</v>
      </c>
      <c r="F733" s="362">
        <v>15</v>
      </c>
    </row>
    <row r="734" spans="1:6" s="355" customFormat="1">
      <c r="B734" s="183" t="s">
        <v>573</v>
      </c>
      <c r="F734" s="362">
        <f>F733*F732</f>
        <v>1665</v>
      </c>
    </row>
    <row r="735" spans="1:6" s="355" customFormat="1">
      <c r="B735" s="183"/>
      <c r="F735" s="362">
        <f>ROUNDUP(F734/3.28,0)</f>
        <v>508</v>
      </c>
    </row>
    <row r="737" spans="1:6" s="50" customFormat="1" ht="15">
      <c r="A737" s="48" t="s">
        <v>549</v>
      </c>
      <c r="B737" s="92" t="s">
        <v>550</v>
      </c>
      <c r="C737" s="171"/>
      <c r="D737" s="171"/>
      <c r="E737" s="171"/>
      <c r="F737" s="171"/>
    </row>
    <row r="738" spans="1:6" s="50" customFormat="1" ht="15">
      <c r="A738" s="48"/>
      <c r="B738" s="92" t="s">
        <v>551</v>
      </c>
    </row>
    <row r="739" spans="1:6" s="50" customFormat="1" ht="15">
      <c r="A739" s="48"/>
      <c r="B739" s="92" t="s">
        <v>552</v>
      </c>
    </row>
    <row r="740" spans="1:6" s="50" customFormat="1" ht="15">
      <c r="A740" s="48"/>
      <c r="B740" s="92" t="s">
        <v>553</v>
      </c>
    </row>
    <row r="741" spans="1:6" s="50" customFormat="1">
      <c r="A741" s="48"/>
    </row>
    <row r="742" spans="1:6" s="50" customFormat="1" ht="15">
      <c r="A742" s="48"/>
      <c r="B742" s="92" t="s">
        <v>107</v>
      </c>
      <c r="C742" s="92" t="s">
        <v>59</v>
      </c>
      <c r="D742" s="92" t="s">
        <v>223</v>
      </c>
      <c r="E742" s="92" t="s">
        <v>224</v>
      </c>
      <c r="F742" s="92" t="s">
        <v>69</v>
      </c>
    </row>
    <row r="743" spans="1:6" s="50" customFormat="1">
      <c r="A743" s="48"/>
      <c r="B743" s="50" t="s">
        <v>554</v>
      </c>
    </row>
    <row r="744" spans="1:6" s="50" customFormat="1">
      <c r="A744" s="48"/>
      <c r="B744" s="50" t="s">
        <v>555</v>
      </c>
    </row>
    <row r="745" spans="1:6" s="50" customFormat="1">
      <c r="A745" s="48"/>
      <c r="B745" s="50" t="s">
        <v>556</v>
      </c>
    </row>
    <row r="746" spans="1:6" s="50" customFormat="1">
      <c r="A746" s="48"/>
      <c r="B746" s="50" t="s">
        <v>557</v>
      </c>
      <c r="C746" s="50" t="s">
        <v>304</v>
      </c>
      <c r="D746" s="90">
        <v>0.14499999999999999</v>
      </c>
      <c r="E746" s="90">
        <v>4400</v>
      </c>
      <c r="F746" s="394">
        <f>E746*D746</f>
        <v>638</v>
      </c>
    </row>
    <row r="747" spans="1:6" s="50" customFormat="1">
      <c r="A747" s="48"/>
      <c r="B747" s="50" t="s">
        <v>558</v>
      </c>
      <c r="D747" s="90"/>
      <c r="E747" s="90"/>
      <c r="F747" s="394"/>
    </row>
    <row r="748" spans="1:6" s="50" customFormat="1">
      <c r="A748" s="48"/>
      <c r="B748" s="50" t="s">
        <v>559</v>
      </c>
      <c r="D748" s="90"/>
      <c r="E748" s="90"/>
      <c r="F748" s="394"/>
    </row>
    <row r="749" spans="1:6" s="50" customFormat="1">
      <c r="A749" s="48"/>
      <c r="B749" s="50" t="s">
        <v>560</v>
      </c>
      <c r="D749" s="90"/>
      <c r="E749" s="90"/>
      <c r="F749" s="394"/>
    </row>
    <row r="750" spans="1:6" s="50" customFormat="1">
      <c r="A750" s="48"/>
      <c r="B750" s="50" t="s">
        <v>561</v>
      </c>
      <c r="D750" s="90"/>
      <c r="E750" s="90"/>
      <c r="F750" s="394"/>
    </row>
    <row r="751" spans="1:6" s="50" customFormat="1">
      <c r="A751" s="48"/>
      <c r="B751" s="50" t="s">
        <v>562</v>
      </c>
      <c r="C751" s="50" t="s">
        <v>304</v>
      </c>
      <c r="D751" s="90">
        <v>8.4000000000000005E-2</v>
      </c>
      <c r="E751" s="90">
        <v>4400</v>
      </c>
      <c r="F751" s="394">
        <f t="shared" ref="F751:F753" si="10">E751*D751</f>
        <v>369.6</v>
      </c>
    </row>
    <row r="752" spans="1:6" s="50" customFormat="1">
      <c r="A752" s="48"/>
      <c r="B752" s="50" t="s">
        <v>305</v>
      </c>
      <c r="C752" s="50" t="s">
        <v>236</v>
      </c>
      <c r="D752" s="90">
        <v>2.29E-2</v>
      </c>
      <c r="E752" s="90">
        <v>47.29</v>
      </c>
      <c r="F752" s="172">
        <f t="shared" si="10"/>
        <v>1.0829409999999999</v>
      </c>
    </row>
    <row r="753" spans="1:6" s="50" customFormat="1">
      <c r="A753" s="48"/>
      <c r="B753" s="50" t="s">
        <v>563</v>
      </c>
      <c r="C753" s="50" t="s">
        <v>564</v>
      </c>
      <c r="D753" s="90">
        <v>60</v>
      </c>
      <c r="E753" s="90">
        <v>1</v>
      </c>
      <c r="F753" s="394">
        <f t="shared" si="10"/>
        <v>60</v>
      </c>
    </row>
    <row r="754" spans="1:6" s="50" customFormat="1">
      <c r="A754" s="48"/>
      <c r="B754" s="50" t="s">
        <v>448</v>
      </c>
      <c r="D754" s="90"/>
      <c r="E754" s="90"/>
      <c r="F754" s="394"/>
    </row>
    <row r="755" spans="1:6" s="50" customFormat="1">
      <c r="A755" s="48"/>
      <c r="B755" s="50" t="s">
        <v>565</v>
      </c>
      <c r="C755" s="50" t="s">
        <v>267</v>
      </c>
      <c r="D755" s="90">
        <v>0.7</v>
      </c>
      <c r="E755" s="90">
        <v>151.5</v>
      </c>
      <c r="F755" s="424">
        <f>'Labour Rate'!D22*14.5</f>
        <v>507.5</v>
      </c>
    </row>
    <row r="756" spans="1:6" s="50" customFormat="1">
      <c r="A756" s="48"/>
      <c r="B756" s="50" t="s">
        <v>294</v>
      </c>
      <c r="C756" s="50" t="s">
        <v>267</v>
      </c>
      <c r="D756" s="90">
        <v>0.5</v>
      </c>
      <c r="E756" s="90">
        <v>135.25</v>
      </c>
      <c r="F756" s="424"/>
    </row>
    <row r="757" spans="1:6" s="50" customFormat="1">
      <c r="A757" s="48"/>
      <c r="B757" s="50" t="s">
        <v>566</v>
      </c>
      <c r="C757" s="50" t="s">
        <v>267</v>
      </c>
      <c r="D757" s="90">
        <v>0.25</v>
      </c>
      <c r="E757" s="90">
        <v>138.44999999999999</v>
      </c>
      <c r="F757" s="424"/>
    </row>
    <row r="758" spans="1:6" s="50" customFormat="1">
      <c r="A758" s="48"/>
      <c r="B758" s="50" t="s">
        <v>567</v>
      </c>
      <c r="D758" s="90"/>
      <c r="E758" s="90"/>
      <c r="F758" s="424"/>
    </row>
    <row r="759" spans="1:6" s="50" customFormat="1">
      <c r="A759" s="48"/>
      <c r="B759" s="50" t="s">
        <v>568</v>
      </c>
      <c r="C759" s="50" t="s">
        <v>120</v>
      </c>
      <c r="D759" s="90">
        <v>0.6</v>
      </c>
      <c r="E759" s="90">
        <v>12.65</v>
      </c>
      <c r="F759" s="394">
        <f t="shared" ref="F759:F760" si="11">E759*D759</f>
        <v>7.59</v>
      </c>
    </row>
    <row r="760" spans="1:6" s="50" customFormat="1">
      <c r="A760" s="48"/>
      <c r="B760" s="50" t="s">
        <v>271</v>
      </c>
      <c r="C760" s="50" t="s">
        <v>306</v>
      </c>
      <c r="D760" s="90">
        <v>4.55</v>
      </c>
      <c r="E760" s="90">
        <v>1</v>
      </c>
      <c r="F760" s="394">
        <f t="shared" si="11"/>
        <v>4.55</v>
      </c>
    </row>
    <row r="761" spans="1:6" s="50" customFormat="1">
      <c r="A761" s="173"/>
      <c r="B761" s="174" t="s">
        <v>64</v>
      </c>
      <c r="C761" s="175"/>
      <c r="D761" s="176"/>
      <c r="E761" s="176"/>
      <c r="F761" s="177">
        <f>SUM(F745:F760)</f>
        <v>1588.3229409999999</v>
      </c>
    </row>
    <row r="762" spans="1:6" s="50" customFormat="1">
      <c r="A762" s="173"/>
      <c r="B762" s="174" t="s">
        <v>336</v>
      </c>
      <c r="C762" s="175"/>
      <c r="D762" s="176"/>
      <c r="E762" s="176"/>
      <c r="F762" s="177">
        <f>F761*1%</f>
        <v>15.88322941</v>
      </c>
    </row>
    <row r="763" spans="1:6" s="50" customFormat="1">
      <c r="A763" s="173"/>
      <c r="B763" s="174" t="s">
        <v>64</v>
      </c>
      <c r="C763" s="175"/>
      <c r="D763" s="176"/>
      <c r="E763" s="176"/>
      <c r="F763" s="177">
        <f>SUM(F761:F762)</f>
        <v>1604.2061704099999</v>
      </c>
    </row>
    <row r="764" spans="1:6" s="50" customFormat="1">
      <c r="A764" s="173"/>
      <c r="B764" s="174" t="s">
        <v>569</v>
      </c>
      <c r="C764" s="175"/>
      <c r="D764" s="176"/>
      <c r="E764" s="176"/>
      <c r="F764" s="177">
        <f>F763</f>
        <v>1604.2061704099999</v>
      </c>
    </row>
    <row r="765" spans="1:6" s="50" customFormat="1">
      <c r="A765" s="173"/>
      <c r="B765" s="174" t="s">
        <v>570</v>
      </c>
      <c r="C765" s="175"/>
      <c r="D765" s="176"/>
      <c r="E765" s="176"/>
      <c r="F765" s="177">
        <f>F764/14.5</f>
        <v>110.63490830413792</v>
      </c>
    </row>
    <row r="766" spans="1:6" s="50" customFormat="1" ht="15">
      <c r="A766" s="178"/>
      <c r="B766" s="179" t="s">
        <v>275</v>
      </c>
      <c r="C766" s="180"/>
      <c r="D766" s="181"/>
      <c r="E766" s="181"/>
      <c r="F766" s="182">
        <f>ROUNDUP(F765,0)</f>
        <v>111</v>
      </c>
    </row>
    <row r="767" spans="1:6">
      <c r="A767" s="428"/>
      <c r="B767" s="183" t="s">
        <v>571</v>
      </c>
      <c r="C767" s="428" t="s">
        <v>572</v>
      </c>
      <c r="D767" s="428"/>
      <c r="E767" s="428"/>
      <c r="F767" s="435">
        <v>15</v>
      </c>
    </row>
    <row r="768" spans="1:6">
      <c r="A768" s="428"/>
      <c r="B768" s="183" t="s">
        <v>574</v>
      </c>
      <c r="C768" s="428"/>
      <c r="D768" s="428"/>
      <c r="E768" s="428"/>
      <c r="F768" s="435">
        <f>F767*F766</f>
        <v>1665</v>
      </c>
    </row>
    <row r="769" spans="1:6">
      <c r="A769" s="428"/>
      <c r="B769" s="428"/>
      <c r="C769" s="428"/>
      <c r="D769" s="428"/>
      <c r="E769" s="428"/>
      <c r="F769" s="428">
        <f>F764/5.75</f>
        <v>278.99237746260866</v>
      </c>
    </row>
    <row r="770" spans="1:6">
      <c r="A770" s="428"/>
      <c r="B770" s="428"/>
      <c r="C770" s="428"/>
      <c r="D770" s="428"/>
      <c r="E770" s="428"/>
      <c r="F770" s="428">
        <f>ROUNDUP(F769/3.28,0)</f>
        <v>86</v>
      </c>
    </row>
    <row r="772" spans="1:6" s="240" customFormat="1" ht="15">
      <c r="A772" s="241"/>
      <c r="B772" s="242" t="s">
        <v>575</v>
      </c>
      <c r="C772" s="243"/>
      <c r="D772" s="243"/>
      <c r="E772" s="243"/>
      <c r="F772" s="244"/>
    </row>
    <row r="773" spans="1:6" ht="15">
      <c r="A773" s="58"/>
      <c r="B773" s="51" t="s">
        <v>576</v>
      </c>
      <c r="C773" s="53"/>
      <c r="D773" s="53"/>
      <c r="E773" s="53"/>
      <c r="F773" s="54"/>
    </row>
    <row r="774" spans="1:6" ht="15">
      <c r="A774" s="428"/>
      <c r="B774" s="109" t="s">
        <v>577</v>
      </c>
      <c r="C774" s="53"/>
      <c r="D774" s="53"/>
      <c r="E774" s="53"/>
      <c r="F774" s="54"/>
    </row>
    <row r="775" spans="1:6">
      <c r="A775" s="58"/>
      <c r="B775" s="53"/>
      <c r="C775" s="53"/>
      <c r="D775" s="53"/>
      <c r="E775" s="53"/>
      <c r="F775" s="54"/>
    </row>
    <row r="776" spans="1:6" ht="15">
      <c r="A776" s="109" t="s">
        <v>578</v>
      </c>
      <c r="B776" s="51" t="s">
        <v>107</v>
      </c>
      <c r="C776" s="51" t="s">
        <v>59</v>
      </c>
      <c r="D776" s="93" t="s">
        <v>223</v>
      </c>
      <c r="E776" s="93" t="s">
        <v>224</v>
      </c>
      <c r="F776" s="94" t="s">
        <v>69</v>
      </c>
    </row>
    <row r="777" spans="1:6">
      <c r="A777" s="58"/>
      <c r="B777" s="53"/>
      <c r="C777" s="53"/>
      <c r="D777" s="56"/>
      <c r="E777" s="56"/>
      <c r="F777" s="57"/>
    </row>
    <row r="778" spans="1:6">
      <c r="A778" s="58"/>
      <c r="B778" s="55" t="s">
        <v>394</v>
      </c>
      <c r="C778" s="53"/>
      <c r="D778" s="56"/>
      <c r="E778" s="56"/>
      <c r="F778" s="57"/>
    </row>
    <row r="779" spans="1:6">
      <c r="A779" s="58"/>
      <c r="B779" s="55" t="s">
        <v>260</v>
      </c>
      <c r="C779" s="53"/>
      <c r="D779" s="56"/>
      <c r="E779" s="56"/>
      <c r="F779" s="57"/>
    </row>
    <row r="780" spans="1:6">
      <c r="A780" s="58"/>
      <c r="B780" s="55" t="s">
        <v>579</v>
      </c>
      <c r="C780" s="55" t="s">
        <v>262</v>
      </c>
      <c r="D780" s="56">
        <v>0.73</v>
      </c>
      <c r="E780" s="56">
        <v>400</v>
      </c>
      <c r="F780" s="57">
        <f>D780*E780</f>
        <v>292</v>
      </c>
    </row>
    <row r="781" spans="1:6">
      <c r="A781" s="58"/>
      <c r="B781" s="55" t="s">
        <v>580</v>
      </c>
      <c r="C781" s="55" t="s">
        <v>90</v>
      </c>
      <c r="D781" s="56">
        <v>0.52</v>
      </c>
      <c r="E781" s="56">
        <v>1.49</v>
      </c>
      <c r="F781" s="57">
        <f>D781*E781</f>
        <v>0.77480000000000004</v>
      </c>
    </row>
    <row r="782" spans="1:6">
      <c r="A782" s="58"/>
      <c r="B782" s="55" t="s">
        <v>581</v>
      </c>
      <c r="C782" s="53"/>
      <c r="D782" s="56"/>
      <c r="E782" s="56"/>
      <c r="F782" s="57"/>
    </row>
    <row r="783" spans="1:6">
      <c r="A783" s="58"/>
      <c r="B783" s="55" t="s">
        <v>264</v>
      </c>
      <c r="C783" s="55" t="s">
        <v>90</v>
      </c>
      <c r="D783" s="56">
        <v>5.33</v>
      </c>
      <c r="E783" s="56">
        <v>1.49</v>
      </c>
      <c r="F783" s="57">
        <f>D783*E783</f>
        <v>7.9417</v>
      </c>
    </row>
    <row r="784" spans="1:6">
      <c r="A784" s="58"/>
      <c r="B784" s="55" t="s">
        <v>265</v>
      </c>
      <c r="C784" s="53"/>
      <c r="D784" s="56"/>
      <c r="E784" s="56"/>
      <c r="F784" s="57"/>
    </row>
    <row r="785" spans="1:6">
      <c r="A785" s="58"/>
      <c r="B785" s="55" t="s">
        <v>266</v>
      </c>
      <c r="C785" s="55" t="s">
        <v>267</v>
      </c>
      <c r="D785" s="56">
        <v>0.36</v>
      </c>
      <c r="E785" s="56">
        <v>273</v>
      </c>
      <c r="F785" s="412">
        <f>'Labour Rate'!D23*10</f>
        <v>1614</v>
      </c>
    </row>
    <row r="786" spans="1:6">
      <c r="A786" s="58"/>
      <c r="B786" s="55" t="s">
        <v>268</v>
      </c>
      <c r="C786" s="55" t="s">
        <v>267</v>
      </c>
      <c r="D786" s="56">
        <v>0.36</v>
      </c>
      <c r="E786" s="56">
        <v>247</v>
      </c>
      <c r="F786" s="412"/>
    </row>
    <row r="787" spans="1:6">
      <c r="A787" s="58"/>
      <c r="B787" s="55" t="s">
        <v>270</v>
      </c>
      <c r="C787" s="55" t="s">
        <v>90</v>
      </c>
      <c r="D787" s="56">
        <v>8.06</v>
      </c>
      <c r="E787" s="56">
        <v>1.49</v>
      </c>
      <c r="F787" s="412"/>
    </row>
    <row r="788" spans="1:6">
      <c r="A788" s="58"/>
      <c r="B788" s="55" t="s">
        <v>271</v>
      </c>
      <c r="C788" s="55" t="s">
        <v>90</v>
      </c>
      <c r="D788" s="56">
        <v>6.76</v>
      </c>
      <c r="E788" s="56">
        <v>1.49</v>
      </c>
      <c r="F788" s="412"/>
    </row>
    <row r="789" spans="1:6">
      <c r="A789" s="58"/>
      <c r="B789" s="55" t="s">
        <v>64</v>
      </c>
      <c r="C789" s="53"/>
      <c r="D789" s="56"/>
      <c r="E789" s="56"/>
      <c r="F789" s="57">
        <f>SUM(F780:F788)</f>
        <v>1914.7165</v>
      </c>
    </row>
    <row r="790" spans="1:6">
      <c r="A790" s="58"/>
      <c r="B790" s="55" t="s">
        <v>336</v>
      </c>
      <c r="C790" s="53"/>
      <c r="D790" s="56"/>
      <c r="E790" s="56"/>
      <c r="F790" s="57">
        <f>F789*1%</f>
        <v>19.147165000000001</v>
      </c>
    </row>
    <row r="791" spans="1:6">
      <c r="A791" s="58"/>
      <c r="B791" s="55" t="s">
        <v>64</v>
      </c>
      <c r="C791" s="53"/>
      <c r="D791" s="56"/>
      <c r="E791" s="56"/>
      <c r="F791" s="57">
        <f>SUM(F789:F790)</f>
        <v>1933.8636650000001</v>
      </c>
    </row>
    <row r="792" spans="1:6">
      <c r="A792" s="58"/>
      <c r="B792" s="55" t="s">
        <v>273</v>
      </c>
      <c r="C792" s="53"/>
      <c r="D792" s="56"/>
      <c r="E792" s="56"/>
      <c r="F792" s="57">
        <f>F791</f>
        <v>1933.8636650000001</v>
      </c>
    </row>
    <row r="793" spans="1:6">
      <c r="A793" s="58"/>
      <c r="B793" s="55" t="s">
        <v>274</v>
      </c>
      <c r="C793" s="53"/>
      <c r="D793" s="56"/>
      <c r="E793" s="56"/>
      <c r="F793" s="57">
        <f>F792/10</f>
        <v>193.38636650000001</v>
      </c>
    </row>
    <row r="794" spans="1:6" ht="15.75">
      <c r="A794" s="110"/>
      <c r="B794" s="111" t="s">
        <v>275</v>
      </c>
      <c r="C794" s="112"/>
      <c r="D794" s="113"/>
      <c r="E794" s="113"/>
      <c r="F794" s="114">
        <f>ROUNDUP(F793,0)</f>
        <v>194</v>
      </c>
    </row>
    <row r="795" spans="1:6">
      <c r="A795" s="428"/>
      <c r="B795" s="428"/>
      <c r="C795" s="428"/>
      <c r="D795" s="428"/>
      <c r="E795" s="428"/>
      <c r="F795" s="428">
        <f>ROUNDUP(F794/10.764,0)</f>
        <v>19</v>
      </c>
    </row>
    <row r="799" spans="1:6" ht="15">
      <c r="A799" s="109" t="s">
        <v>582</v>
      </c>
      <c r="B799" s="51" t="s">
        <v>583</v>
      </c>
      <c r="C799" s="53"/>
      <c r="D799" s="53"/>
      <c r="E799" s="53"/>
      <c r="F799" s="54"/>
    </row>
    <row r="800" spans="1:6" ht="15">
      <c r="A800" s="58"/>
      <c r="B800" s="51" t="s">
        <v>584</v>
      </c>
      <c r="C800" s="53"/>
      <c r="D800" s="53"/>
      <c r="E800" s="53"/>
      <c r="F800" s="54"/>
    </row>
    <row r="801" spans="1:6" ht="15">
      <c r="A801" s="109" t="s">
        <v>585</v>
      </c>
      <c r="B801" s="53"/>
      <c r="C801" s="53"/>
      <c r="D801" s="53"/>
      <c r="E801" s="53"/>
      <c r="F801" s="54"/>
    </row>
    <row r="802" spans="1:6" ht="15">
      <c r="A802" s="109"/>
      <c r="B802" s="51" t="s">
        <v>107</v>
      </c>
      <c r="C802" s="51" t="s">
        <v>59</v>
      </c>
      <c r="D802" s="51" t="s">
        <v>223</v>
      </c>
      <c r="E802" s="51" t="s">
        <v>224</v>
      </c>
      <c r="F802" s="52" t="s">
        <v>69</v>
      </c>
    </row>
    <row r="803" spans="1:6">
      <c r="A803" s="58"/>
      <c r="B803" s="53"/>
      <c r="C803" s="53"/>
      <c r="D803" s="56"/>
      <c r="E803" s="56"/>
      <c r="F803" s="57"/>
    </row>
    <row r="804" spans="1:6">
      <c r="A804" s="58"/>
      <c r="B804" s="55" t="s">
        <v>394</v>
      </c>
      <c r="C804" s="53"/>
      <c r="D804" s="56"/>
      <c r="E804" s="56"/>
      <c r="F804" s="57"/>
    </row>
    <row r="805" spans="1:6">
      <c r="A805" s="58"/>
      <c r="B805" s="55" t="s">
        <v>260</v>
      </c>
      <c r="C805" s="53"/>
      <c r="D805" s="56"/>
      <c r="E805" s="56"/>
      <c r="F805" s="57"/>
    </row>
    <row r="806" spans="1:6">
      <c r="A806" s="58"/>
      <c r="B806" s="55" t="s">
        <v>586</v>
      </c>
      <c r="C806" s="55" t="s">
        <v>262</v>
      </c>
      <c r="D806" s="56">
        <v>0.7</v>
      </c>
      <c r="E806" s="56">
        <f>'Material Rate'!D30</f>
        <v>100</v>
      </c>
      <c r="F806" s="57">
        <f>D806*E806</f>
        <v>70</v>
      </c>
    </row>
    <row r="807" spans="1:6">
      <c r="A807" s="58"/>
      <c r="B807" s="55" t="s">
        <v>587</v>
      </c>
      <c r="C807" s="55" t="s">
        <v>306</v>
      </c>
      <c r="D807" s="56">
        <v>7.15</v>
      </c>
      <c r="E807" s="56">
        <v>1.78</v>
      </c>
      <c r="F807" s="57">
        <f t="shared" ref="F807:F811" si="12">D807*E807</f>
        <v>12.727</v>
      </c>
    </row>
    <row r="808" spans="1:6">
      <c r="A808" s="58"/>
      <c r="B808" s="55" t="s">
        <v>588</v>
      </c>
      <c r="C808" s="55" t="s">
        <v>306</v>
      </c>
      <c r="D808" s="56">
        <v>8.06</v>
      </c>
      <c r="E808" s="56">
        <v>1.78</v>
      </c>
      <c r="F808" s="57">
        <f t="shared" si="12"/>
        <v>14.346800000000002</v>
      </c>
    </row>
    <row r="809" spans="1:6">
      <c r="A809" s="58"/>
      <c r="B809" s="55" t="s">
        <v>589</v>
      </c>
      <c r="C809" s="55" t="s">
        <v>232</v>
      </c>
      <c r="D809" s="56">
        <v>1.5</v>
      </c>
      <c r="E809" s="56">
        <f>'Material Rate'!D31</f>
        <v>65</v>
      </c>
      <c r="F809" s="57">
        <f t="shared" si="12"/>
        <v>97.5</v>
      </c>
    </row>
    <row r="810" spans="1:6">
      <c r="A810" s="58"/>
      <c r="B810" s="55" t="s">
        <v>264</v>
      </c>
      <c r="C810" s="55" t="s">
        <v>306</v>
      </c>
      <c r="D810" s="56">
        <v>4.42</v>
      </c>
      <c r="E810" s="56">
        <v>1.78</v>
      </c>
      <c r="F810" s="57">
        <f t="shared" si="12"/>
        <v>7.8676000000000004</v>
      </c>
    </row>
    <row r="811" spans="1:6">
      <c r="A811" s="58"/>
      <c r="B811" s="55" t="s">
        <v>590</v>
      </c>
      <c r="C811" s="55" t="s">
        <v>306</v>
      </c>
      <c r="D811" s="56">
        <v>11.7</v>
      </c>
      <c r="E811" s="56">
        <v>1.78</v>
      </c>
      <c r="F811" s="57">
        <f t="shared" si="12"/>
        <v>20.826000000000001</v>
      </c>
    </row>
    <row r="812" spans="1:6">
      <c r="A812" s="58"/>
      <c r="B812" s="55" t="s">
        <v>265</v>
      </c>
      <c r="C812" s="53"/>
      <c r="D812" s="56"/>
      <c r="E812" s="56"/>
      <c r="F812" s="57"/>
    </row>
    <row r="813" spans="1:6">
      <c r="A813" s="58"/>
      <c r="B813" s="55" t="s">
        <v>266</v>
      </c>
      <c r="C813" s="55" t="s">
        <v>267</v>
      </c>
      <c r="D813" s="56">
        <v>1</v>
      </c>
      <c r="E813" s="56">
        <v>273</v>
      </c>
      <c r="F813" s="412">
        <f>'Labour Rate'!D24*10</f>
        <v>968.40000000000009</v>
      </c>
    </row>
    <row r="814" spans="1:6">
      <c r="A814" s="58"/>
      <c r="B814" s="55" t="s">
        <v>268</v>
      </c>
      <c r="C814" s="55" t="s">
        <v>267</v>
      </c>
      <c r="D814" s="56">
        <v>0.5</v>
      </c>
      <c r="E814" s="56">
        <v>247</v>
      </c>
      <c r="F814" s="412"/>
    </row>
    <row r="815" spans="1:6">
      <c r="A815" s="58"/>
      <c r="B815" s="55" t="s">
        <v>271</v>
      </c>
      <c r="C815" s="55" t="s">
        <v>306</v>
      </c>
      <c r="D815" s="56">
        <v>8.06</v>
      </c>
      <c r="E815" s="56">
        <v>1.49</v>
      </c>
      <c r="F815" s="412"/>
    </row>
    <row r="816" spans="1:6">
      <c r="A816" s="58"/>
      <c r="B816" s="55" t="s">
        <v>64</v>
      </c>
      <c r="C816" s="53"/>
      <c r="D816" s="56"/>
      <c r="E816" s="56"/>
      <c r="F816" s="57">
        <f>SUM(F806:F815)</f>
        <v>1191.6674</v>
      </c>
    </row>
    <row r="817" spans="1:6">
      <c r="A817" s="58"/>
      <c r="B817" s="55" t="s">
        <v>272</v>
      </c>
      <c r="C817" s="53"/>
      <c r="D817" s="56"/>
      <c r="E817" s="56"/>
      <c r="F817" s="57">
        <f>F816*1%</f>
        <v>11.916674</v>
      </c>
    </row>
    <row r="818" spans="1:6">
      <c r="A818" s="58"/>
      <c r="B818" s="55" t="s">
        <v>64</v>
      </c>
      <c r="C818" s="53"/>
      <c r="D818" s="56"/>
      <c r="E818" s="56"/>
      <c r="F818" s="57">
        <f>SUM(F816:F817)</f>
        <v>1203.5840740000001</v>
      </c>
    </row>
    <row r="819" spans="1:6">
      <c r="A819" s="58"/>
      <c r="B819" s="55" t="s">
        <v>273</v>
      </c>
      <c r="C819" s="53"/>
      <c r="D819" s="56"/>
      <c r="E819" s="56"/>
      <c r="F819" s="57">
        <f>F818</f>
        <v>1203.5840740000001</v>
      </c>
    </row>
    <row r="820" spans="1:6">
      <c r="A820" s="58"/>
      <c r="B820" s="55" t="s">
        <v>274</v>
      </c>
      <c r="C820" s="53"/>
      <c r="D820" s="56"/>
      <c r="E820" s="56"/>
      <c r="F820" s="57">
        <f>F819/10</f>
        <v>120.3584074</v>
      </c>
    </row>
    <row r="821" spans="1:6" ht="15.75">
      <c r="A821" s="110"/>
      <c r="B821" s="111" t="s">
        <v>275</v>
      </c>
      <c r="C821" s="112"/>
      <c r="D821" s="113"/>
      <c r="E821" s="113"/>
      <c r="F821" s="114">
        <f>ROUNDUP(F820,0)</f>
        <v>121</v>
      </c>
    </row>
    <row r="824" spans="1:6" s="187" customFormat="1" ht="15">
      <c r="A824" s="184" t="s">
        <v>591</v>
      </c>
      <c r="B824" s="185"/>
      <c r="C824" s="185"/>
      <c r="D824" s="185"/>
      <c r="E824" s="186"/>
      <c r="F824" s="186"/>
    </row>
    <row r="825" spans="1:6" s="187" customFormat="1" ht="15">
      <c r="A825" s="188"/>
      <c r="B825" s="184" t="s">
        <v>592</v>
      </c>
      <c r="C825" s="185"/>
      <c r="D825" s="185"/>
      <c r="E825" s="186"/>
      <c r="F825" s="186"/>
    </row>
    <row r="826" spans="1:6" s="187" customFormat="1" ht="15">
      <c r="A826" s="188"/>
      <c r="B826" s="184" t="s">
        <v>593</v>
      </c>
      <c r="C826" s="185"/>
      <c r="D826" s="185"/>
      <c r="E826" s="186"/>
      <c r="F826" s="186"/>
    </row>
    <row r="827" spans="1:6" s="187" customFormat="1" ht="15">
      <c r="A827" s="189" t="s">
        <v>594</v>
      </c>
      <c r="B827" s="184" t="s">
        <v>595</v>
      </c>
      <c r="C827" s="185"/>
      <c r="D827" s="185"/>
      <c r="E827" s="186"/>
      <c r="F827" s="186"/>
    </row>
    <row r="828" spans="1:6" s="187" customFormat="1" ht="15">
      <c r="A828" s="188"/>
      <c r="B828" s="184" t="s">
        <v>596</v>
      </c>
      <c r="C828" s="185"/>
      <c r="D828" s="185"/>
      <c r="E828" s="186"/>
      <c r="F828" s="186"/>
    </row>
    <row r="829" spans="1:6" s="187" customFormat="1" ht="15">
      <c r="A829" s="188"/>
      <c r="B829" s="184" t="s">
        <v>597</v>
      </c>
      <c r="C829" s="185"/>
      <c r="D829" s="185"/>
      <c r="E829" s="186"/>
      <c r="F829" s="186"/>
    </row>
    <row r="830" spans="1:6" s="187" customFormat="1" ht="15">
      <c r="A830" s="188"/>
      <c r="B830" s="184" t="s">
        <v>598</v>
      </c>
      <c r="C830" s="185"/>
      <c r="D830" s="185"/>
      <c r="E830" s="186"/>
      <c r="F830" s="186"/>
    </row>
    <row r="831" spans="1:6" s="187" customFormat="1" ht="15">
      <c r="A831" s="189" t="s">
        <v>599</v>
      </c>
      <c r="B831" s="184" t="s">
        <v>600</v>
      </c>
      <c r="C831" s="185"/>
      <c r="D831" s="185"/>
      <c r="E831" s="186"/>
      <c r="F831" s="186"/>
    </row>
    <row r="832" spans="1:6" s="187" customFormat="1" ht="15">
      <c r="A832" s="188"/>
      <c r="B832" s="184" t="s">
        <v>601</v>
      </c>
      <c r="C832" s="185"/>
      <c r="D832" s="185"/>
      <c r="E832" s="186"/>
      <c r="F832" s="186"/>
    </row>
    <row r="833" spans="1:6" s="187" customFormat="1" ht="15">
      <c r="A833" s="188"/>
      <c r="B833" s="184" t="s">
        <v>602</v>
      </c>
      <c r="C833" s="185"/>
      <c r="D833" s="185"/>
      <c r="E833" s="186"/>
      <c r="F833" s="186"/>
    </row>
    <row r="834" spans="1:6" s="187" customFormat="1" ht="15">
      <c r="A834" s="185"/>
      <c r="B834" s="184" t="s">
        <v>603</v>
      </c>
      <c r="C834" s="185"/>
      <c r="D834" s="185"/>
      <c r="E834" s="186"/>
      <c r="F834" s="186"/>
    </row>
    <row r="835" spans="1:6" s="187" customFormat="1" ht="15">
      <c r="A835" s="436"/>
      <c r="B835" s="190" t="s">
        <v>604</v>
      </c>
      <c r="C835" s="437"/>
      <c r="D835" s="437"/>
      <c r="E835" s="438"/>
      <c r="F835" s="438"/>
    </row>
    <row r="836" spans="1:6" s="187" customFormat="1" ht="15">
      <c r="A836" s="436"/>
      <c r="B836" s="190" t="s">
        <v>605</v>
      </c>
      <c r="C836" s="437"/>
      <c r="D836" s="437"/>
      <c r="E836" s="438"/>
      <c r="F836" s="438"/>
    </row>
    <row r="837" spans="1:6" s="187" customFormat="1" ht="15">
      <c r="A837" s="436"/>
      <c r="B837" s="190" t="s">
        <v>606</v>
      </c>
      <c r="C837" s="437"/>
      <c r="D837" s="437"/>
      <c r="E837" s="438"/>
      <c r="F837" s="438"/>
    </row>
    <row r="838" spans="1:6" s="187" customFormat="1" ht="15">
      <c r="A838" s="191" t="s">
        <v>607</v>
      </c>
      <c r="B838" s="190" t="s">
        <v>608</v>
      </c>
      <c r="C838" s="437"/>
      <c r="D838" s="437"/>
      <c r="E838" s="438"/>
      <c r="F838" s="438"/>
    </row>
    <row r="839" spans="1:6" s="187" customFormat="1" ht="15">
      <c r="A839" s="436"/>
      <c r="B839" s="190" t="s">
        <v>609</v>
      </c>
      <c r="C839" s="437"/>
      <c r="D839" s="437"/>
      <c r="E839" s="438"/>
      <c r="F839" s="438"/>
    </row>
    <row r="840" spans="1:6" s="187" customFormat="1" ht="15">
      <c r="A840" s="436"/>
      <c r="B840" s="190" t="s">
        <v>610</v>
      </c>
      <c r="C840" s="437"/>
      <c r="D840" s="437"/>
      <c r="E840" s="438"/>
      <c r="F840" s="438"/>
    </row>
    <row r="841" spans="1:6" s="187" customFormat="1" ht="15">
      <c r="A841" s="191" t="s">
        <v>611</v>
      </c>
      <c r="B841" s="190" t="s">
        <v>612</v>
      </c>
      <c r="C841" s="437"/>
      <c r="D841" s="437"/>
      <c r="E841" s="438"/>
      <c r="F841" s="438"/>
    </row>
    <row r="842" spans="1:6" s="187" customFormat="1" ht="15">
      <c r="A842" s="439"/>
      <c r="B842" s="190" t="s">
        <v>613</v>
      </c>
      <c r="C842" s="437"/>
      <c r="D842" s="437"/>
      <c r="E842" s="438"/>
      <c r="F842" s="438"/>
    </row>
    <row r="843" spans="1:6" s="187" customFormat="1" ht="15">
      <c r="A843" s="439"/>
      <c r="B843" s="190" t="s">
        <v>614</v>
      </c>
      <c r="C843" s="437"/>
      <c r="D843" s="437"/>
      <c r="E843" s="438"/>
      <c r="F843" s="438"/>
    </row>
    <row r="844" spans="1:6" s="187" customFormat="1" ht="15">
      <c r="A844" s="439"/>
      <c r="B844" s="190" t="s">
        <v>615</v>
      </c>
      <c r="C844" s="437"/>
      <c r="D844" s="437"/>
      <c r="E844" s="438"/>
      <c r="F844" s="438"/>
    </row>
    <row r="845" spans="1:6" s="187" customFormat="1" ht="15">
      <c r="A845" s="439"/>
      <c r="B845" s="190" t="s">
        <v>616</v>
      </c>
      <c r="C845" s="437"/>
      <c r="D845" s="437"/>
      <c r="E845" s="438"/>
      <c r="F845" s="438"/>
    </row>
    <row r="846" spans="1:6" s="187" customFormat="1" ht="15">
      <c r="A846" s="439"/>
      <c r="B846" s="190" t="s">
        <v>617</v>
      </c>
      <c r="C846" s="437"/>
      <c r="D846" s="437"/>
      <c r="E846" s="438"/>
      <c r="F846" s="438"/>
    </row>
    <row r="847" spans="1:6" s="187" customFormat="1" ht="15">
      <c r="A847" s="191" t="s">
        <v>618</v>
      </c>
      <c r="B847" s="190" t="s">
        <v>619</v>
      </c>
      <c r="C847" s="437"/>
      <c r="D847" s="437"/>
      <c r="E847" s="438"/>
      <c r="F847" s="438"/>
    </row>
    <row r="848" spans="1:6" s="187" customFormat="1" ht="15">
      <c r="A848" s="436"/>
      <c r="B848" s="190" t="s">
        <v>620</v>
      </c>
      <c r="C848" s="437"/>
      <c r="D848" s="437"/>
      <c r="E848" s="438"/>
      <c r="F848" s="438"/>
    </row>
    <row r="849" spans="1:6" s="187" customFormat="1" ht="15">
      <c r="A849" s="436"/>
      <c r="B849" s="190" t="s">
        <v>621</v>
      </c>
      <c r="C849" s="437"/>
      <c r="D849" s="437"/>
      <c r="E849" s="438"/>
      <c r="F849" s="438"/>
    </row>
    <row r="850" spans="1:6" s="187" customFormat="1" ht="15">
      <c r="A850" s="190" t="s">
        <v>622</v>
      </c>
      <c r="B850" s="437"/>
      <c r="C850" s="437"/>
      <c r="D850" s="437"/>
      <c r="E850" s="438"/>
      <c r="F850" s="438"/>
    </row>
    <row r="851" spans="1:6" s="187" customFormat="1" ht="15">
      <c r="A851" s="190" t="s">
        <v>578</v>
      </c>
      <c r="B851" s="190" t="s">
        <v>107</v>
      </c>
      <c r="C851" s="192" t="s">
        <v>59</v>
      </c>
      <c r="D851" s="192" t="s">
        <v>223</v>
      </c>
      <c r="E851" s="192" t="s">
        <v>224</v>
      </c>
      <c r="F851" s="191" t="s">
        <v>69</v>
      </c>
    </row>
    <row r="852" spans="1:6" s="187" customFormat="1">
      <c r="A852" s="436"/>
      <c r="B852" s="437"/>
      <c r="C852" s="438"/>
      <c r="D852" s="438"/>
      <c r="E852" s="438"/>
      <c r="F852" s="439"/>
    </row>
    <row r="853" spans="1:6" s="187" customFormat="1">
      <c r="A853" s="436"/>
      <c r="B853" s="193" t="s">
        <v>394</v>
      </c>
      <c r="C853" s="438"/>
      <c r="D853" s="438"/>
      <c r="E853" s="438"/>
      <c r="F853" s="439"/>
    </row>
    <row r="854" spans="1:6" s="187" customFormat="1">
      <c r="A854" s="436"/>
      <c r="B854" s="193" t="s">
        <v>623</v>
      </c>
      <c r="C854" s="438"/>
      <c r="D854" s="438"/>
      <c r="E854" s="438"/>
      <c r="F854" s="439"/>
    </row>
    <row r="855" spans="1:6" s="187" customFormat="1">
      <c r="A855" s="193"/>
      <c r="B855" s="193" t="s">
        <v>548</v>
      </c>
      <c r="C855" s="194" t="s">
        <v>236</v>
      </c>
      <c r="D855" s="194">
        <v>2.75E-2</v>
      </c>
      <c r="E855" s="195">
        <f>'Material Rate'!D17</f>
        <v>5000</v>
      </c>
      <c r="F855" s="196">
        <f>E855*D855</f>
        <v>137.5</v>
      </c>
    </row>
    <row r="856" spans="1:6" s="187" customFormat="1">
      <c r="A856" s="436"/>
      <c r="B856" s="193" t="s">
        <v>624</v>
      </c>
      <c r="C856" s="194" t="s">
        <v>312</v>
      </c>
      <c r="D856" s="194">
        <v>0.224</v>
      </c>
      <c r="E856" s="194">
        <f>F923</f>
        <v>3292</v>
      </c>
      <c r="F856" s="197">
        <f>E856*D856</f>
        <v>737.40800000000002</v>
      </c>
    </row>
    <row r="857" spans="1:6" s="187" customFormat="1">
      <c r="A857" s="436"/>
      <c r="B857" s="193" t="s">
        <v>625</v>
      </c>
      <c r="C857" s="438"/>
      <c r="D857" s="438"/>
      <c r="E857" s="438"/>
      <c r="F857" s="439"/>
    </row>
    <row r="858" spans="1:6" s="187" customFormat="1">
      <c r="A858" s="436"/>
      <c r="B858" s="193" t="s">
        <v>626</v>
      </c>
      <c r="C858" s="438"/>
      <c r="D858" s="438"/>
      <c r="E858" s="438"/>
      <c r="F858" s="439"/>
    </row>
    <row r="859" spans="1:6" s="187" customFormat="1">
      <c r="A859" s="436"/>
      <c r="B859" s="193" t="s">
        <v>627</v>
      </c>
      <c r="C859" s="438"/>
      <c r="D859" s="438"/>
      <c r="E859" s="438"/>
      <c r="F859" s="439"/>
    </row>
    <row r="860" spans="1:6" s="187" customFormat="1">
      <c r="A860" s="436"/>
      <c r="B860" s="193" t="s">
        <v>628</v>
      </c>
      <c r="C860" s="438"/>
      <c r="D860" s="438"/>
      <c r="E860" s="438"/>
      <c r="F860" s="439"/>
    </row>
    <row r="861" spans="1:6" s="187" customFormat="1">
      <c r="A861" s="193"/>
      <c r="B861" s="193" t="s">
        <v>629</v>
      </c>
      <c r="C861" s="194" t="s">
        <v>312</v>
      </c>
      <c r="D861" s="194">
        <v>0.94</v>
      </c>
      <c r="E861" s="194">
        <v>550</v>
      </c>
      <c r="F861" s="196">
        <f t="shared" ref="F861:F863" si="13">E861*D861</f>
        <v>517</v>
      </c>
    </row>
    <row r="862" spans="1:6" s="187" customFormat="1">
      <c r="A862" s="193"/>
      <c r="B862" s="193" t="s">
        <v>446</v>
      </c>
      <c r="C862" s="194" t="s">
        <v>312</v>
      </c>
      <c r="D862" s="194">
        <v>0</v>
      </c>
      <c r="E862" s="194">
        <v>95.22</v>
      </c>
      <c r="F862" s="196">
        <f t="shared" si="13"/>
        <v>0</v>
      </c>
    </row>
    <row r="863" spans="1:6" s="187" customFormat="1">
      <c r="A863" s="436"/>
      <c r="B863" s="193" t="s">
        <v>630</v>
      </c>
      <c r="C863" s="194" t="s">
        <v>312</v>
      </c>
      <c r="D863" s="194">
        <v>0.5</v>
      </c>
      <c r="E863" s="194">
        <v>3292</v>
      </c>
      <c r="F863" s="196">
        <f t="shared" si="13"/>
        <v>1646</v>
      </c>
    </row>
    <row r="864" spans="1:6" s="187" customFormat="1">
      <c r="A864" s="436"/>
      <c r="B864" s="193" t="s">
        <v>448</v>
      </c>
      <c r="C864" s="438"/>
      <c r="D864" s="438"/>
      <c r="E864" s="438"/>
      <c r="F864" s="439"/>
    </row>
    <row r="865" spans="1:6" s="187" customFormat="1">
      <c r="A865" s="193"/>
      <c r="B865" s="193" t="s">
        <v>294</v>
      </c>
      <c r="C865" s="194" t="s">
        <v>267</v>
      </c>
      <c r="D865" s="194">
        <v>1.75</v>
      </c>
      <c r="E865" s="195">
        <v>247</v>
      </c>
      <c r="F865" s="196">
        <f t="shared" ref="F865:F869" si="14">E865*D865</f>
        <v>432.25</v>
      </c>
    </row>
    <row r="866" spans="1:6" s="187" customFormat="1">
      <c r="A866" s="193"/>
      <c r="B866" s="193" t="s">
        <v>631</v>
      </c>
      <c r="C866" s="194" t="s">
        <v>267</v>
      </c>
      <c r="D866" s="194">
        <v>0.28000000000000003</v>
      </c>
      <c r="E866" s="195">
        <v>260</v>
      </c>
      <c r="F866" s="196">
        <f t="shared" si="14"/>
        <v>72.800000000000011</v>
      </c>
    </row>
    <row r="867" spans="1:6" s="187" customFormat="1">
      <c r="A867" s="193"/>
      <c r="B867" s="193" t="s">
        <v>632</v>
      </c>
      <c r="C867" s="194" t="s">
        <v>267</v>
      </c>
      <c r="D867" s="194">
        <v>0.05</v>
      </c>
      <c r="E867" s="195">
        <v>350</v>
      </c>
      <c r="F867" s="196">
        <f t="shared" si="14"/>
        <v>17.5</v>
      </c>
    </row>
    <row r="868" spans="1:6" s="187" customFormat="1">
      <c r="A868" s="193"/>
      <c r="B868" s="193" t="s">
        <v>633</v>
      </c>
      <c r="C868" s="194" t="s">
        <v>267</v>
      </c>
      <c r="D868" s="194">
        <v>0.05</v>
      </c>
      <c r="E868" s="195">
        <v>300</v>
      </c>
      <c r="F868" s="196">
        <f t="shared" si="14"/>
        <v>15</v>
      </c>
    </row>
    <row r="869" spans="1:6" s="187" customFormat="1">
      <c r="A869" s="193"/>
      <c r="B869" s="193" t="s">
        <v>634</v>
      </c>
      <c r="C869" s="194" t="s">
        <v>267</v>
      </c>
      <c r="D869" s="194">
        <v>0.04</v>
      </c>
      <c r="E869" s="195">
        <v>260</v>
      </c>
      <c r="F869" s="196">
        <f t="shared" si="14"/>
        <v>10.4</v>
      </c>
    </row>
    <row r="870" spans="1:6" s="187" customFormat="1">
      <c r="A870" s="436"/>
      <c r="B870" s="193" t="s">
        <v>635</v>
      </c>
      <c r="C870" s="438"/>
      <c r="D870" s="438"/>
      <c r="E870" s="438"/>
      <c r="F870" s="439"/>
    </row>
    <row r="871" spans="1:6" s="187" customFormat="1">
      <c r="A871" s="193"/>
      <c r="B871" s="193" t="s">
        <v>294</v>
      </c>
      <c r="C871" s="194" t="s">
        <v>267</v>
      </c>
      <c r="D871" s="194">
        <v>0.25</v>
      </c>
      <c r="E871" s="195">
        <v>247</v>
      </c>
      <c r="F871" s="196">
        <f t="shared" ref="F871:F872" si="15">E871*D871</f>
        <v>61.75</v>
      </c>
    </row>
    <row r="872" spans="1:6" s="187" customFormat="1">
      <c r="A872" s="193"/>
      <c r="B872" s="193" t="s">
        <v>271</v>
      </c>
      <c r="C872" s="194" t="s">
        <v>90</v>
      </c>
      <c r="D872" s="194">
        <v>13.65</v>
      </c>
      <c r="E872" s="194">
        <v>1.49</v>
      </c>
      <c r="F872" s="197">
        <f t="shared" si="15"/>
        <v>20.3385</v>
      </c>
    </row>
    <row r="873" spans="1:6" s="187" customFormat="1">
      <c r="A873" s="436"/>
      <c r="B873" s="193" t="s">
        <v>636</v>
      </c>
      <c r="C873" s="438"/>
      <c r="D873" s="438"/>
      <c r="E873" s="438"/>
      <c r="F873" s="439"/>
    </row>
    <row r="874" spans="1:6" s="187" customFormat="1">
      <c r="A874" s="193"/>
      <c r="B874" s="193" t="s">
        <v>548</v>
      </c>
      <c r="C874" s="194" t="s">
        <v>236</v>
      </c>
      <c r="D874" s="194">
        <v>2.75E-2</v>
      </c>
      <c r="E874" s="195">
        <v>5000</v>
      </c>
      <c r="F874" s="196">
        <f t="shared" ref="F874:F875" si="16">E874*D874</f>
        <v>137.5</v>
      </c>
    </row>
    <row r="875" spans="1:6" s="187" customFormat="1">
      <c r="A875" s="193"/>
      <c r="B875" s="193" t="s">
        <v>294</v>
      </c>
      <c r="C875" s="194" t="s">
        <v>267</v>
      </c>
      <c r="D875" s="194">
        <v>0.2</v>
      </c>
      <c r="E875" s="195">
        <v>247</v>
      </c>
      <c r="F875" s="196">
        <f t="shared" si="16"/>
        <v>49.400000000000006</v>
      </c>
    </row>
    <row r="876" spans="1:6" s="187" customFormat="1">
      <c r="A876" s="436"/>
      <c r="B876" s="193" t="s">
        <v>637</v>
      </c>
      <c r="C876" s="438"/>
      <c r="D876" s="438"/>
      <c r="E876" s="438"/>
      <c r="F876" s="439"/>
    </row>
    <row r="877" spans="1:6" s="187" customFormat="1">
      <c r="A877" s="436"/>
      <c r="B877" s="193" t="s">
        <v>638</v>
      </c>
      <c r="C877" s="438"/>
      <c r="D877" s="438"/>
      <c r="E877" s="438"/>
      <c r="F877" s="439"/>
    </row>
    <row r="878" spans="1:6" s="187" customFormat="1">
      <c r="A878" s="193"/>
      <c r="B878" s="193" t="s">
        <v>639</v>
      </c>
      <c r="C878" s="194" t="s">
        <v>327</v>
      </c>
      <c r="D878" s="194">
        <v>10</v>
      </c>
      <c r="E878" s="194">
        <v>128</v>
      </c>
      <c r="F878" s="196">
        <f>E878*D878</f>
        <v>1280</v>
      </c>
    </row>
    <row r="879" spans="1:6" s="187" customFormat="1">
      <c r="A879" s="436"/>
      <c r="B879" s="193" t="s">
        <v>640</v>
      </c>
      <c r="C879" s="438"/>
      <c r="D879" s="438"/>
      <c r="E879" s="438"/>
      <c r="F879" s="439"/>
    </row>
    <row r="880" spans="1:6" s="187" customFormat="1">
      <c r="A880" s="436"/>
      <c r="B880" s="193" t="s">
        <v>641</v>
      </c>
      <c r="C880" s="438"/>
      <c r="D880" s="438"/>
      <c r="E880" s="438"/>
      <c r="F880" s="439"/>
    </row>
    <row r="881" spans="1:6" s="187" customFormat="1">
      <c r="A881" s="193"/>
      <c r="B881" s="193" t="s">
        <v>642</v>
      </c>
      <c r="C881" s="194" t="s">
        <v>232</v>
      </c>
      <c r="D881" s="194">
        <v>5</v>
      </c>
      <c r="E881" s="194">
        <v>50</v>
      </c>
      <c r="F881" s="196">
        <f>E881*D881</f>
        <v>250</v>
      </c>
    </row>
    <row r="882" spans="1:6" s="187" customFormat="1">
      <c r="A882" s="436"/>
      <c r="B882" s="193" t="s">
        <v>643</v>
      </c>
      <c r="C882" s="438"/>
      <c r="D882" s="438"/>
      <c r="E882" s="438"/>
      <c r="F882" s="439"/>
    </row>
    <row r="883" spans="1:6" s="187" customFormat="1">
      <c r="A883" s="436"/>
      <c r="B883" s="193" t="s">
        <v>644</v>
      </c>
      <c r="C883" s="438"/>
      <c r="D883" s="438"/>
      <c r="E883" s="438"/>
      <c r="F883" s="439"/>
    </row>
    <row r="884" spans="1:6" s="187" customFormat="1">
      <c r="A884" s="193"/>
      <c r="B884" s="193" t="s">
        <v>645</v>
      </c>
      <c r="C884" s="194" t="s">
        <v>327</v>
      </c>
      <c r="D884" s="194">
        <v>10.5</v>
      </c>
      <c r="E884" s="194">
        <v>120</v>
      </c>
      <c r="F884" s="196">
        <f>E884*D884</f>
        <v>1260</v>
      </c>
    </row>
    <row r="885" spans="1:6" s="187" customFormat="1" ht="15">
      <c r="A885" s="198"/>
      <c r="B885" s="188"/>
      <c r="C885" s="186"/>
      <c r="D885" s="186"/>
      <c r="E885" s="189" t="s">
        <v>646</v>
      </c>
      <c r="F885" s="199">
        <f>F855+F856+F861+F862+F874+F878+F881+F884+F888+F863</f>
        <v>5985.7464999999993</v>
      </c>
    </row>
    <row r="886" spans="1:6" s="187" customFormat="1">
      <c r="A886" s="436"/>
      <c r="B886" s="193" t="s">
        <v>633</v>
      </c>
      <c r="C886" s="194" t="s">
        <v>267</v>
      </c>
      <c r="D886" s="194">
        <v>0.36</v>
      </c>
      <c r="E886" s="195">
        <v>300</v>
      </c>
      <c r="F886" s="196">
        <f t="shared" ref="F886:F888" si="17">E886*D886</f>
        <v>108</v>
      </c>
    </row>
    <row r="887" spans="1:6" s="187" customFormat="1">
      <c r="A887" s="193"/>
      <c r="B887" s="193" t="s">
        <v>294</v>
      </c>
      <c r="C887" s="194" t="s">
        <v>267</v>
      </c>
      <c r="D887" s="194">
        <v>0.36</v>
      </c>
      <c r="E887" s="195">
        <v>247</v>
      </c>
      <c r="F887" s="196">
        <f t="shared" si="17"/>
        <v>88.92</v>
      </c>
    </row>
    <row r="888" spans="1:6" s="187" customFormat="1">
      <c r="A888" s="193"/>
      <c r="B888" s="193" t="s">
        <v>647</v>
      </c>
      <c r="C888" s="194" t="s">
        <v>306</v>
      </c>
      <c r="D888" s="194">
        <v>13.65</v>
      </c>
      <c r="E888" s="194">
        <v>1.49</v>
      </c>
      <c r="F888" s="196">
        <f t="shared" si="17"/>
        <v>20.3385</v>
      </c>
    </row>
    <row r="889" spans="1:6" s="187" customFormat="1">
      <c r="A889" s="193"/>
      <c r="B889" s="193" t="s">
        <v>648</v>
      </c>
      <c r="C889" s="200"/>
      <c r="D889" s="200"/>
      <c r="E889" s="200"/>
      <c r="F889" s="201"/>
    </row>
    <row r="890" spans="1:6" s="187" customFormat="1">
      <c r="A890" s="436"/>
      <c r="B890" s="193" t="s">
        <v>633</v>
      </c>
      <c r="C890" s="194" t="s">
        <v>267</v>
      </c>
      <c r="D890" s="194">
        <v>0.54</v>
      </c>
      <c r="E890" s="195">
        <v>300</v>
      </c>
      <c r="F890" s="196">
        <f t="shared" ref="F890:F891" si="18">E890*D890</f>
        <v>162</v>
      </c>
    </row>
    <row r="891" spans="1:6" s="187" customFormat="1">
      <c r="A891" s="193"/>
      <c r="B891" s="193" t="s">
        <v>294</v>
      </c>
      <c r="C891" s="194" t="s">
        <v>267</v>
      </c>
      <c r="D891" s="194">
        <v>0.54</v>
      </c>
      <c r="E891" s="195">
        <v>247</v>
      </c>
      <c r="F891" s="196">
        <f t="shared" si="18"/>
        <v>133.38</v>
      </c>
    </row>
    <row r="892" spans="1:6" s="187" customFormat="1">
      <c r="A892" s="193"/>
      <c r="B892" s="193" t="s">
        <v>631</v>
      </c>
      <c r="C892" s="194" t="s">
        <v>267</v>
      </c>
      <c r="D892" s="194">
        <v>0.45</v>
      </c>
      <c r="E892" s="195">
        <v>260</v>
      </c>
      <c r="F892" s="196">
        <v>62.3</v>
      </c>
    </row>
    <row r="893" spans="1:6" s="187" customFormat="1" ht="15">
      <c r="A893" s="202"/>
      <c r="B893" s="188"/>
      <c r="C893" s="186"/>
      <c r="D893" s="186"/>
      <c r="E893" s="189" t="s">
        <v>649</v>
      </c>
      <c r="F893" s="199">
        <f>F865+F866+F867+F868+F869+F871+F872+F875+F886+F887+F890+F891+F892</f>
        <v>1234.0384999999999</v>
      </c>
    </row>
    <row r="894" spans="1:6" s="187" customFormat="1">
      <c r="A894" s="193"/>
      <c r="B894" s="193" t="s">
        <v>64</v>
      </c>
      <c r="C894" s="200"/>
      <c r="D894" s="200"/>
      <c r="E894" s="200"/>
      <c r="F894" s="203">
        <f>F893+F885</f>
        <v>7219.7849999999989</v>
      </c>
    </row>
    <row r="895" spans="1:6" s="187" customFormat="1">
      <c r="A895" s="436"/>
      <c r="B895" s="193" t="s">
        <v>650</v>
      </c>
      <c r="C895" s="438"/>
      <c r="D895" s="438"/>
      <c r="E895" s="438"/>
      <c r="F895" s="197">
        <f>F894*1%</f>
        <v>72.197849999999988</v>
      </c>
    </row>
    <row r="896" spans="1:6" s="187" customFormat="1">
      <c r="A896" s="436"/>
      <c r="B896" s="193" t="s">
        <v>64</v>
      </c>
      <c r="C896" s="438"/>
      <c r="D896" s="438"/>
      <c r="E896" s="438"/>
      <c r="F896" s="197">
        <f>SUM(F894:F895)</f>
        <v>7291.9828499999985</v>
      </c>
    </row>
    <row r="897" spans="1:6" s="187" customFormat="1">
      <c r="A897" s="436"/>
      <c r="B897" s="193" t="s">
        <v>651</v>
      </c>
      <c r="C897" s="438"/>
      <c r="D897" s="438"/>
      <c r="E897" s="438"/>
      <c r="F897" s="440">
        <f>F896</f>
        <v>7291.9828499999985</v>
      </c>
    </row>
    <row r="898" spans="1:6" s="187" customFormat="1">
      <c r="A898" s="436"/>
      <c r="B898" s="193" t="s">
        <v>652</v>
      </c>
      <c r="C898" s="438"/>
      <c r="D898" s="438"/>
      <c r="E898" s="438"/>
      <c r="F898" s="197">
        <f>F897/10</f>
        <v>729.19828499999983</v>
      </c>
    </row>
    <row r="899" spans="1:6" s="206" customFormat="1" ht="15.75">
      <c r="A899" s="441"/>
      <c r="B899" s="204" t="s">
        <v>275</v>
      </c>
      <c r="C899" s="442"/>
      <c r="D899" s="442"/>
      <c r="E899" s="442"/>
      <c r="F899" s="205">
        <f>ROUNDUP(F898,0)</f>
        <v>730</v>
      </c>
    </row>
    <row r="901" spans="1:6" s="187" customFormat="1" ht="15">
      <c r="A901" s="207" t="s">
        <v>437</v>
      </c>
      <c r="B901" s="207" t="s">
        <v>58</v>
      </c>
      <c r="C901" s="207" t="s">
        <v>438</v>
      </c>
      <c r="D901" s="207" t="s">
        <v>439</v>
      </c>
      <c r="E901" s="207" t="s">
        <v>63</v>
      </c>
      <c r="F901" s="208" t="s">
        <v>440</v>
      </c>
    </row>
    <row r="902" spans="1:6" s="187" customFormat="1">
      <c r="A902" s="209"/>
      <c r="B902" s="188" t="s">
        <v>653</v>
      </c>
      <c r="C902" s="210"/>
      <c r="D902" s="210"/>
      <c r="E902" s="210"/>
      <c r="F902" s="211"/>
    </row>
    <row r="903" spans="1:6" s="187" customFormat="1">
      <c r="A903" s="209"/>
      <c r="B903" s="212"/>
      <c r="C903" s="210"/>
      <c r="D903" s="210"/>
      <c r="E903" s="210"/>
      <c r="F903" s="211"/>
    </row>
    <row r="904" spans="1:6" s="187" customFormat="1">
      <c r="A904" s="209"/>
      <c r="B904" s="188" t="s">
        <v>654</v>
      </c>
      <c r="C904" s="210"/>
      <c r="D904" s="210"/>
      <c r="E904" s="210"/>
      <c r="F904" s="211"/>
    </row>
    <row r="905" spans="1:6" s="187" customFormat="1">
      <c r="A905" s="209"/>
      <c r="B905" s="188"/>
      <c r="C905" s="210"/>
      <c r="D905" s="210"/>
      <c r="E905" s="210"/>
      <c r="F905" s="211"/>
    </row>
    <row r="906" spans="1:6" s="187" customFormat="1">
      <c r="A906" s="209"/>
      <c r="B906" s="188" t="s">
        <v>443</v>
      </c>
      <c r="C906" s="210"/>
      <c r="D906" s="210"/>
      <c r="E906" s="210"/>
      <c r="F906" s="211"/>
    </row>
    <row r="907" spans="1:6" s="187" customFormat="1">
      <c r="A907" s="209"/>
      <c r="B907" s="188" t="s">
        <v>447</v>
      </c>
      <c r="C907" s="210" t="s">
        <v>236</v>
      </c>
      <c r="D907" s="210">
        <v>0.31</v>
      </c>
      <c r="E907" s="213">
        <f>'Material Rate'!D17</f>
        <v>5000</v>
      </c>
      <c r="F907" s="121">
        <f>D907*E907</f>
        <v>1550</v>
      </c>
    </row>
    <row r="908" spans="1:6" s="187" customFormat="1">
      <c r="A908" s="209"/>
      <c r="B908" s="188" t="s">
        <v>458</v>
      </c>
      <c r="C908" s="210" t="s">
        <v>312</v>
      </c>
      <c r="D908" s="210">
        <v>1.07</v>
      </c>
      <c r="E908" s="122">
        <f>'Material Rate'!D18</f>
        <v>1271.1600000000001</v>
      </c>
      <c r="F908" s="121">
        <f>D908*E908</f>
        <v>1360.1412000000003</v>
      </c>
    </row>
    <row r="909" spans="1:6" s="187" customFormat="1">
      <c r="A909" s="209"/>
      <c r="B909" s="188" t="s">
        <v>446</v>
      </c>
      <c r="C909" s="210"/>
      <c r="D909" s="210"/>
      <c r="E909" s="210"/>
      <c r="F909" s="121"/>
    </row>
    <row r="910" spans="1:6" s="187" customFormat="1">
      <c r="A910" s="209"/>
      <c r="B910" s="188" t="s">
        <v>447</v>
      </c>
      <c r="C910" s="210" t="s">
        <v>236</v>
      </c>
      <c r="D910" s="210">
        <v>0.31</v>
      </c>
      <c r="E910" s="210">
        <v>77.87</v>
      </c>
      <c r="F910" s="121">
        <f>D910*E910</f>
        <v>24.139700000000001</v>
      </c>
    </row>
    <row r="911" spans="1:6" s="187" customFormat="1">
      <c r="A911" s="209"/>
      <c r="B911" s="188" t="s">
        <v>458</v>
      </c>
      <c r="C911" s="210" t="s">
        <v>312</v>
      </c>
      <c r="D911" s="210">
        <v>1.07</v>
      </c>
      <c r="E911" s="210">
        <v>87.6</v>
      </c>
      <c r="F911" s="121">
        <f>D911*E911</f>
        <v>93.731999999999999</v>
      </c>
    </row>
    <row r="912" spans="1:6" s="187" customFormat="1" ht="15">
      <c r="A912" s="209"/>
      <c r="B912" s="188" t="s">
        <v>459</v>
      </c>
      <c r="C912" s="210"/>
      <c r="D912" s="210"/>
      <c r="E912" s="210"/>
      <c r="F912" s="214">
        <f>SUM(F907:F911)</f>
        <v>3028.0129000000002</v>
      </c>
    </row>
    <row r="913" spans="1:6" s="187" customFormat="1">
      <c r="A913" s="209"/>
      <c r="B913" s="188" t="s">
        <v>448</v>
      </c>
      <c r="C913" s="210"/>
      <c r="D913" s="210"/>
      <c r="E913" s="210"/>
      <c r="F913" s="121"/>
    </row>
    <row r="914" spans="1:6" s="187" customFormat="1">
      <c r="A914" s="209"/>
      <c r="B914" s="188" t="s">
        <v>449</v>
      </c>
      <c r="C914" s="210"/>
      <c r="D914" s="210"/>
      <c r="E914" s="210"/>
      <c r="F914" s="121"/>
    </row>
    <row r="915" spans="1:6" s="187" customFormat="1">
      <c r="A915" s="209"/>
      <c r="B915" s="188" t="s">
        <v>294</v>
      </c>
      <c r="C915" s="210" t="s">
        <v>450</v>
      </c>
      <c r="D915" s="210">
        <v>0.75</v>
      </c>
      <c r="E915" s="213">
        <v>247</v>
      </c>
      <c r="F915" s="121">
        <f>D915*E915</f>
        <v>185.25</v>
      </c>
    </row>
    <row r="916" spans="1:6" s="187" customFormat="1">
      <c r="A916" s="209"/>
      <c r="B916" s="188" t="s">
        <v>451</v>
      </c>
      <c r="C916" s="210" t="s">
        <v>450</v>
      </c>
      <c r="D916" s="210">
        <v>7.0000000000000007E-2</v>
      </c>
      <c r="E916" s="213">
        <v>260</v>
      </c>
      <c r="F916" s="121">
        <f>D916*E916</f>
        <v>18.200000000000003</v>
      </c>
    </row>
    <row r="917" spans="1:6" s="187" customFormat="1" ht="15">
      <c r="A917" s="209"/>
      <c r="B917" s="188" t="s">
        <v>460</v>
      </c>
      <c r="C917" s="210"/>
      <c r="D917" s="210"/>
      <c r="E917" s="210"/>
      <c r="F917" s="214">
        <f>SUM(F915:F916)</f>
        <v>203.45</v>
      </c>
    </row>
    <row r="918" spans="1:6" s="187" customFormat="1" ht="15">
      <c r="A918" s="209"/>
      <c r="B918" s="188" t="s">
        <v>461</v>
      </c>
      <c r="C918" s="210"/>
      <c r="D918" s="210"/>
      <c r="E918" s="210"/>
      <c r="F918" s="214">
        <f>F917+F912</f>
        <v>3231.4629</v>
      </c>
    </row>
    <row r="919" spans="1:6" s="187" customFormat="1">
      <c r="A919" s="209"/>
      <c r="B919" s="188" t="s">
        <v>452</v>
      </c>
      <c r="C919" s="210" t="s">
        <v>453</v>
      </c>
      <c r="D919" s="210">
        <v>26.91</v>
      </c>
      <c r="E919" s="210">
        <v>1.49</v>
      </c>
      <c r="F919" s="121">
        <f>D919*E919</f>
        <v>40.0959</v>
      </c>
    </row>
    <row r="920" spans="1:6" s="187" customFormat="1">
      <c r="A920" s="209"/>
      <c r="B920" s="188" t="s">
        <v>271</v>
      </c>
      <c r="C920" s="210" t="s">
        <v>453</v>
      </c>
      <c r="D920" s="210">
        <v>13.52</v>
      </c>
      <c r="E920" s="210">
        <v>1.49</v>
      </c>
      <c r="F920" s="121">
        <f>D920*E920</f>
        <v>20.1448</v>
      </c>
    </row>
    <row r="921" spans="1:6" s="187" customFormat="1">
      <c r="A921" s="209"/>
      <c r="B921" s="188" t="s">
        <v>462</v>
      </c>
      <c r="C921" s="210"/>
      <c r="D921" s="210"/>
      <c r="E921" s="210"/>
      <c r="F921" s="121">
        <f>SUM(F918:F920)</f>
        <v>3291.7035999999998</v>
      </c>
    </row>
    <row r="922" spans="1:6" s="187" customFormat="1">
      <c r="A922" s="209"/>
      <c r="B922" s="188" t="s">
        <v>455</v>
      </c>
      <c r="C922" s="210"/>
      <c r="D922" s="210"/>
      <c r="E922" s="210"/>
      <c r="F922" s="121">
        <f>F921/1</f>
        <v>3291.7035999999998</v>
      </c>
    </row>
    <row r="923" spans="1:6" s="187" customFormat="1" ht="15">
      <c r="A923" s="215"/>
      <c r="B923" s="215" t="s">
        <v>275</v>
      </c>
      <c r="C923" s="216"/>
      <c r="D923" s="216"/>
      <c r="E923" s="216"/>
      <c r="F923" s="217">
        <f>ROUNDUP(F922,0)</f>
        <v>3292</v>
      </c>
    </row>
    <row r="926" spans="1:6" ht="15">
      <c r="A926" s="428"/>
      <c r="B926" s="218" t="s">
        <v>655</v>
      </c>
      <c r="C926" s="428"/>
      <c r="D926" s="428"/>
      <c r="E926" s="428"/>
      <c r="F926" s="428"/>
    </row>
    <row r="927" spans="1:6">
      <c r="A927" s="428"/>
      <c r="B927" s="428" t="s">
        <v>656</v>
      </c>
      <c r="C927" s="428"/>
      <c r="D927" s="428"/>
      <c r="E927" s="428"/>
      <c r="F927" s="443"/>
    </row>
    <row r="928" spans="1:6">
      <c r="A928" s="428"/>
      <c r="B928" s="428" t="s">
        <v>657</v>
      </c>
      <c r="C928" s="428"/>
      <c r="D928" s="435" t="s">
        <v>443</v>
      </c>
      <c r="E928" s="435" t="s">
        <v>448</v>
      </c>
      <c r="F928" s="435" t="s">
        <v>389</v>
      </c>
    </row>
    <row r="929" spans="1:6">
      <c r="A929" s="428"/>
      <c r="B929" s="428" t="s">
        <v>658</v>
      </c>
      <c r="C929" s="428"/>
      <c r="D929" s="428">
        <v>800</v>
      </c>
      <c r="E929" s="428">
        <v>80</v>
      </c>
      <c r="F929" s="428">
        <f>E929+D929</f>
        <v>880</v>
      </c>
    </row>
    <row r="930" spans="1:6">
      <c r="A930" s="428"/>
      <c r="B930" s="428" t="s">
        <v>659</v>
      </c>
      <c r="C930" s="428"/>
      <c r="D930" s="428">
        <v>200</v>
      </c>
      <c r="E930" s="428">
        <v>50</v>
      </c>
      <c r="F930" s="428">
        <f>E930+D930</f>
        <v>250</v>
      </c>
    </row>
    <row r="931" spans="1:6">
      <c r="A931" s="428"/>
      <c r="B931" s="428" t="s">
        <v>660</v>
      </c>
      <c r="C931" s="428"/>
      <c r="D931" s="428">
        <v>70</v>
      </c>
      <c r="E931" s="428">
        <v>15</v>
      </c>
      <c r="F931" s="428">
        <f>E931+D931</f>
        <v>85</v>
      </c>
    </row>
    <row r="932" spans="1:6">
      <c r="A932" s="428"/>
      <c r="B932" s="428" t="s">
        <v>661</v>
      </c>
      <c r="C932" s="428"/>
      <c r="D932" s="428">
        <v>30</v>
      </c>
      <c r="E932" s="428">
        <v>15</v>
      </c>
      <c r="F932" s="428">
        <f>E932+D932</f>
        <v>45</v>
      </c>
    </row>
    <row r="933" spans="1:6" ht="15.75">
      <c r="A933" s="110"/>
      <c r="B933" s="110" t="s">
        <v>662</v>
      </c>
      <c r="C933" s="110"/>
      <c r="D933" s="110"/>
      <c r="E933" s="110"/>
      <c r="F933" s="205">
        <f>SUM(F929:F932)</f>
        <v>1260</v>
      </c>
    </row>
    <row r="934" spans="1:6">
      <c r="A934" s="428" t="s">
        <v>663</v>
      </c>
      <c r="B934" s="428" t="s">
        <v>664</v>
      </c>
      <c r="C934" s="428"/>
      <c r="D934" s="428">
        <v>180</v>
      </c>
      <c r="E934" s="428">
        <v>80</v>
      </c>
      <c r="F934" s="428">
        <f>E934+D934</f>
        <v>260</v>
      </c>
    </row>
    <row r="935" spans="1:6">
      <c r="A935" s="428"/>
      <c r="B935" s="428" t="s">
        <v>665</v>
      </c>
      <c r="C935" s="428"/>
      <c r="D935" s="428">
        <v>350</v>
      </c>
      <c r="E935" s="428">
        <v>80</v>
      </c>
      <c r="F935" s="428">
        <f>E935+D935</f>
        <v>430</v>
      </c>
    </row>
    <row r="941" spans="1:6" ht="61.5" customHeight="1">
      <c r="A941" s="109"/>
      <c r="B941" s="219" t="s">
        <v>666</v>
      </c>
      <c r="C941" s="53"/>
      <c r="D941" s="53"/>
      <c r="E941" s="53"/>
      <c r="F941" s="54"/>
    </row>
    <row r="942" spans="1:6" ht="15">
      <c r="A942" s="109"/>
      <c r="B942" s="51" t="s">
        <v>107</v>
      </c>
      <c r="C942" s="51" t="s">
        <v>59</v>
      </c>
      <c r="D942" s="51" t="s">
        <v>223</v>
      </c>
      <c r="E942" s="51" t="s">
        <v>224</v>
      </c>
      <c r="F942" s="52" t="s">
        <v>69</v>
      </c>
    </row>
    <row r="943" spans="1:6">
      <c r="A943" s="58"/>
      <c r="B943" s="53"/>
      <c r="C943" s="53"/>
      <c r="D943" s="56"/>
      <c r="E943" s="56"/>
      <c r="F943" s="57"/>
    </row>
    <row r="944" spans="1:6">
      <c r="A944" s="58"/>
      <c r="B944" s="55" t="s">
        <v>667</v>
      </c>
      <c r="C944" s="53"/>
      <c r="D944" s="56"/>
      <c r="E944" s="56"/>
      <c r="F944" s="57"/>
    </row>
    <row r="945" spans="1:6">
      <c r="A945" s="58"/>
      <c r="B945" s="55" t="s">
        <v>668</v>
      </c>
      <c r="C945" s="53"/>
      <c r="D945" s="56"/>
      <c r="E945" s="56"/>
      <c r="F945" s="57"/>
    </row>
    <row r="946" spans="1:6" ht="15">
      <c r="A946" s="58"/>
      <c r="B946" s="51" t="s">
        <v>260</v>
      </c>
      <c r="C946" s="53"/>
      <c r="D946" s="56"/>
      <c r="E946" s="56"/>
      <c r="F946" s="57"/>
    </row>
    <row r="947" spans="1:6">
      <c r="A947" s="58"/>
      <c r="B947" s="55" t="s">
        <v>669</v>
      </c>
      <c r="C947" s="55" t="s">
        <v>120</v>
      </c>
      <c r="D947" s="56">
        <v>8.5050000000000008</v>
      </c>
      <c r="E947" s="56">
        <f>'Material Rate'!D32</f>
        <v>968.76</v>
      </c>
      <c r="F947" s="57">
        <f>D947*E947</f>
        <v>8239.3038000000015</v>
      </c>
    </row>
    <row r="948" spans="1:6">
      <c r="A948" s="58"/>
      <c r="B948" s="55" t="s">
        <v>670</v>
      </c>
      <c r="C948" s="55" t="s">
        <v>572</v>
      </c>
      <c r="D948" s="56">
        <v>25.974</v>
      </c>
      <c r="E948" s="56">
        <f>'Material Rate'!D33</f>
        <v>200</v>
      </c>
      <c r="F948" s="57">
        <f t="shared" ref="F948:F950" si="19">D948*E948</f>
        <v>5194.8</v>
      </c>
    </row>
    <row r="949" spans="1:6">
      <c r="A949" s="58"/>
      <c r="B949" s="55" t="s">
        <v>671</v>
      </c>
      <c r="C949" s="55" t="s">
        <v>453</v>
      </c>
      <c r="D949" s="56">
        <v>40</v>
      </c>
      <c r="E949" s="56">
        <v>25</v>
      </c>
      <c r="F949" s="57">
        <f t="shared" si="19"/>
        <v>1000</v>
      </c>
    </row>
    <row r="950" spans="1:6">
      <c r="A950" s="58"/>
      <c r="B950" s="55" t="s">
        <v>672</v>
      </c>
      <c r="C950" s="55" t="s">
        <v>120</v>
      </c>
      <c r="D950" s="56">
        <f>D947</f>
        <v>8.5050000000000008</v>
      </c>
      <c r="E950" s="56">
        <v>70</v>
      </c>
      <c r="F950" s="57">
        <f t="shared" si="19"/>
        <v>595.35</v>
      </c>
    </row>
    <row r="951" spans="1:6" ht="15">
      <c r="A951" s="58"/>
      <c r="B951" s="51" t="s">
        <v>265</v>
      </c>
      <c r="C951" s="53"/>
      <c r="D951" s="56"/>
      <c r="E951" s="56"/>
      <c r="F951" s="57"/>
    </row>
    <row r="952" spans="1:6">
      <c r="A952" s="58"/>
      <c r="B952" s="55" t="s">
        <v>673</v>
      </c>
      <c r="C952" s="55" t="s">
        <v>267</v>
      </c>
      <c r="D952" s="56">
        <v>1</v>
      </c>
      <c r="E952" s="56"/>
      <c r="F952" s="412">
        <f>'Labour Rate'!D26*2.1</f>
        <v>525</v>
      </c>
    </row>
    <row r="953" spans="1:6">
      <c r="A953" s="58"/>
      <c r="B953" s="55" t="s">
        <v>674</v>
      </c>
      <c r="C953" s="55" t="s">
        <v>267</v>
      </c>
      <c r="D953" s="56">
        <v>0.5</v>
      </c>
      <c r="E953" s="56"/>
      <c r="F953" s="412"/>
    </row>
    <row r="954" spans="1:6">
      <c r="A954" s="58"/>
      <c r="B954" s="55" t="s">
        <v>64</v>
      </c>
      <c r="C954" s="53"/>
      <c r="D954" s="56"/>
      <c r="E954" s="56"/>
      <c r="F954" s="57">
        <f>SUM(F947:F953)</f>
        <v>15554.453800000001</v>
      </c>
    </row>
    <row r="955" spans="1:6">
      <c r="A955" s="58"/>
      <c r="B955" s="55" t="s">
        <v>272</v>
      </c>
      <c r="C955" s="53"/>
      <c r="D955" s="56"/>
      <c r="E955" s="56"/>
      <c r="F955" s="57">
        <f>F954*1%</f>
        <v>155.54453800000002</v>
      </c>
    </row>
    <row r="956" spans="1:6">
      <c r="A956" s="58"/>
      <c r="B956" s="55" t="s">
        <v>64</v>
      </c>
      <c r="C956" s="53"/>
      <c r="D956" s="56"/>
      <c r="E956" s="56"/>
      <c r="F956" s="57">
        <f>SUM(F954:F955)</f>
        <v>15709.998338000001</v>
      </c>
    </row>
    <row r="957" spans="1:6">
      <c r="A957" s="58"/>
      <c r="B957" s="55" t="s">
        <v>675</v>
      </c>
      <c r="C957" s="53"/>
      <c r="D957" s="56"/>
      <c r="E957" s="56"/>
      <c r="F957" s="57">
        <f>F956</f>
        <v>15709.998338000001</v>
      </c>
    </row>
    <row r="958" spans="1:6">
      <c r="A958" s="58"/>
      <c r="B958" s="55" t="s">
        <v>676</v>
      </c>
      <c r="C958" s="53"/>
      <c r="D958" s="56"/>
      <c r="E958" s="56"/>
      <c r="F958" s="57">
        <f>F957/8.1</f>
        <v>1939.5059676543212</v>
      </c>
    </row>
    <row r="959" spans="1:6" ht="15.75">
      <c r="A959" s="110"/>
      <c r="B959" s="111" t="s">
        <v>275</v>
      </c>
      <c r="C959" s="112"/>
      <c r="D959" s="113"/>
      <c r="E959" s="113"/>
      <c r="F959" s="114">
        <f>ROUNDUP(F958,0)</f>
        <v>1940</v>
      </c>
    </row>
    <row r="960" spans="1:6">
      <c r="A960" s="428"/>
      <c r="B960" s="428"/>
      <c r="C960" s="428"/>
      <c r="D960" s="428"/>
      <c r="E960" s="428"/>
      <c r="F960" s="428">
        <f>ROUNDUP(F959/10.764,0)</f>
        <v>181</v>
      </c>
    </row>
    <row r="963" spans="1:6" ht="15">
      <c r="A963" s="220">
        <v>9.27</v>
      </c>
      <c r="B963" s="218" t="s">
        <v>677</v>
      </c>
      <c r="C963" s="428"/>
      <c r="D963" s="428"/>
      <c r="E963" s="428"/>
      <c r="F963" s="428"/>
    </row>
    <row r="964" spans="1:6" ht="15">
      <c r="A964" s="428"/>
      <c r="B964" s="218" t="s">
        <v>678</v>
      </c>
      <c r="C964" s="428"/>
      <c r="D964" s="428"/>
      <c r="E964" s="428"/>
      <c r="F964" s="428"/>
    </row>
    <row r="965" spans="1:6" ht="15">
      <c r="A965" s="428"/>
      <c r="B965" s="218" t="s">
        <v>679</v>
      </c>
      <c r="C965" s="428"/>
      <c r="D965" s="428"/>
      <c r="E965" s="428"/>
      <c r="F965" s="428"/>
    </row>
    <row r="966" spans="1:6" ht="15">
      <c r="A966" s="428"/>
      <c r="B966" s="218" t="s">
        <v>680</v>
      </c>
      <c r="C966" s="428"/>
      <c r="D966" s="428"/>
      <c r="E966" s="428"/>
      <c r="F966" s="428"/>
    </row>
    <row r="967" spans="1:6" ht="27" customHeight="1">
      <c r="A967" s="428"/>
      <c r="B967" s="218" t="s">
        <v>681</v>
      </c>
      <c r="C967" s="428"/>
      <c r="D967" s="428"/>
      <c r="E967" s="428"/>
      <c r="F967" s="428"/>
    </row>
    <row r="969" spans="1:6">
      <c r="A969" s="428"/>
      <c r="B969" s="428" t="s">
        <v>107</v>
      </c>
      <c r="C969" s="428" t="s">
        <v>59</v>
      </c>
      <c r="D969" s="435" t="s">
        <v>223</v>
      </c>
      <c r="E969" s="435" t="s">
        <v>224</v>
      </c>
      <c r="F969" s="435" t="s">
        <v>69</v>
      </c>
    </row>
    <row r="970" spans="1:6">
      <c r="A970" s="428"/>
      <c r="B970" s="428" t="s">
        <v>682</v>
      </c>
      <c r="C970" s="428"/>
      <c r="D970" s="435"/>
      <c r="E970" s="435"/>
      <c r="F970" s="435"/>
    </row>
    <row r="971" spans="1:6">
      <c r="A971" s="428"/>
      <c r="B971" s="428" t="s">
        <v>683</v>
      </c>
      <c r="C971" s="428"/>
      <c r="D971" s="435"/>
      <c r="E971" s="435"/>
      <c r="F971" s="435"/>
    </row>
    <row r="972" spans="1:6">
      <c r="A972" s="428"/>
      <c r="B972" s="428" t="s">
        <v>226</v>
      </c>
      <c r="C972" s="428"/>
      <c r="D972" s="435"/>
      <c r="E972" s="435"/>
      <c r="F972" s="435"/>
    </row>
    <row r="973" spans="1:6">
      <c r="A973" s="428"/>
      <c r="B973" s="428" t="s">
        <v>684</v>
      </c>
      <c r="C973" s="428"/>
      <c r="D973" s="435"/>
      <c r="E973" s="435"/>
      <c r="F973" s="435"/>
    </row>
    <row r="974" spans="1:6">
      <c r="A974" s="428"/>
      <c r="B974" s="428" t="s">
        <v>685</v>
      </c>
      <c r="C974" s="428"/>
      <c r="D974" s="435"/>
      <c r="E974" s="435"/>
      <c r="F974" s="435"/>
    </row>
    <row r="975" spans="1:6">
      <c r="A975" s="428"/>
      <c r="B975" s="428" t="s">
        <v>686</v>
      </c>
      <c r="C975" s="428"/>
      <c r="D975" s="435"/>
      <c r="E975" s="435"/>
      <c r="F975" s="435"/>
    </row>
    <row r="976" spans="1:6">
      <c r="A976" s="428"/>
      <c r="B976" s="428" t="s">
        <v>687</v>
      </c>
      <c r="C976" s="428"/>
      <c r="D976" s="435"/>
      <c r="E976" s="435"/>
      <c r="F976" s="435"/>
    </row>
    <row r="977" spans="2:6">
      <c r="B977" s="428" t="s">
        <v>688</v>
      </c>
      <c r="C977" s="428"/>
      <c r="D977" s="435"/>
      <c r="E977" s="435"/>
      <c r="F977" s="435"/>
    </row>
    <row r="978" spans="2:6">
      <c r="B978" s="428" t="s">
        <v>689</v>
      </c>
      <c r="C978" s="428"/>
      <c r="D978" s="435"/>
      <c r="E978" s="435"/>
      <c r="F978" s="435"/>
    </row>
    <row r="979" spans="2:6">
      <c r="B979" s="428" t="s">
        <v>690</v>
      </c>
      <c r="C979" s="428"/>
      <c r="D979" s="435"/>
      <c r="E979" s="435"/>
      <c r="F979" s="435"/>
    </row>
    <row r="980" spans="2:6">
      <c r="B980" s="428" t="s">
        <v>691</v>
      </c>
      <c r="C980" s="428"/>
      <c r="D980" s="435"/>
      <c r="E980" s="435"/>
      <c r="F980" s="435"/>
    </row>
    <row r="981" spans="2:6">
      <c r="B981" s="428" t="s">
        <v>692</v>
      </c>
      <c r="C981" s="428"/>
      <c r="D981" s="435"/>
      <c r="E981" s="435"/>
      <c r="F981" s="435"/>
    </row>
    <row r="982" spans="2:6">
      <c r="B982" s="428" t="s">
        <v>693</v>
      </c>
      <c r="C982" s="428"/>
      <c r="D982" s="435"/>
      <c r="E982" s="435"/>
      <c r="F982" s="435"/>
    </row>
    <row r="983" spans="2:6">
      <c r="B983" s="428" t="s">
        <v>694</v>
      </c>
      <c r="C983" s="428"/>
      <c r="D983" s="435"/>
      <c r="E983" s="435"/>
      <c r="F983" s="435"/>
    </row>
    <row r="984" spans="2:6">
      <c r="B984" s="428" t="s">
        <v>107</v>
      </c>
      <c r="C984" s="428" t="s">
        <v>59</v>
      </c>
      <c r="D984" s="435" t="s">
        <v>223</v>
      </c>
      <c r="E984" s="435" t="s">
        <v>224</v>
      </c>
      <c r="F984" s="435" t="s">
        <v>69</v>
      </c>
    </row>
    <row r="985" spans="2:6">
      <c r="B985" s="428" t="s">
        <v>684</v>
      </c>
      <c r="C985" s="428" t="s">
        <v>312</v>
      </c>
      <c r="D985" s="435">
        <v>5.1400000000000001E-2</v>
      </c>
      <c r="E985" s="444">
        <f>'Material Rate'!D9</f>
        <v>191038</v>
      </c>
      <c r="F985" s="435">
        <f>E985*D985</f>
        <v>9819.3531999999996</v>
      </c>
    </row>
    <row r="986" spans="2:6">
      <c r="B986" s="428" t="s">
        <v>695</v>
      </c>
      <c r="C986" s="428"/>
      <c r="D986" s="435"/>
      <c r="E986" s="435"/>
      <c r="F986" s="435"/>
    </row>
    <row r="987" spans="2:6">
      <c r="B987" s="428" t="s">
        <v>696</v>
      </c>
      <c r="C987" s="428"/>
      <c r="D987" s="435"/>
      <c r="E987" s="435"/>
      <c r="F987" s="435"/>
    </row>
    <row r="988" spans="2:6">
      <c r="B988" s="428" t="s">
        <v>697</v>
      </c>
      <c r="C988" s="428"/>
      <c r="D988" s="435"/>
      <c r="E988" s="435"/>
      <c r="F988" s="435"/>
    </row>
    <row r="989" spans="2:6">
      <c r="B989" s="428" t="s">
        <v>698</v>
      </c>
      <c r="C989" s="428" t="s">
        <v>327</v>
      </c>
      <c r="D989" s="435">
        <v>1.41</v>
      </c>
      <c r="E989" s="435">
        <v>260</v>
      </c>
      <c r="F989" s="445">
        <f t="shared" ref="F989:F1003" si="20">E989*D989</f>
        <v>366.59999999999997</v>
      </c>
    </row>
    <row r="990" spans="2:6">
      <c r="B990" s="428" t="s">
        <v>699</v>
      </c>
      <c r="C990" s="428" t="s">
        <v>330</v>
      </c>
      <c r="D990" s="435">
        <v>6</v>
      </c>
      <c r="E990" s="435">
        <v>90</v>
      </c>
      <c r="F990" s="445">
        <f>E990*D990/10</f>
        <v>54</v>
      </c>
    </row>
    <row r="991" spans="2:6">
      <c r="B991" s="428" t="s">
        <v>700</v>
      </c>
      <c r="C991" s="428" t="s">
        <v>330</v>
      </c>
      <c r="D991" s="435">
        <v>2</v>
      </c>
      <c r="E991" s="435">
        <v>55</v>
      </c>
      <c r="F991" s="445">
        <f>E991*D991/10</f>
        <v>11</v>
      </c>
    </row>
    <row r="992" spans="2:6">
      <c r="B992" s="428" t="s">
        <v>701</v>
      </c>
      <c r="C992" s="428" t="s">
        <v>333</v>
      </c>
      <c r="D992" s="435">
        <v>48</v>
      </c>
      <c r="E992" s="435">
        <v>52</v>
      </c>
      <c r="F992" s="445">
        <f>E992*D992/100</f>
        <v>24.96</v>
      </c>
    </row>
    <row r="993" spans="1:6">
      <c r="A993" s="428"/>
      <c r="B993" s="428" t="s">
        <v>702</v>
      </c>
      <c r="C993" s="428" t="s">
        <v>333</v>
      </c>
      <c r="D993" s="435">
        <v>8</v>
      </c>
      <c r="E993" s="435">
        <v>32</v>
      </c>
      <c r="F993" s="445">
        <f>E993*D993/100</f>
        <v>2.56</v>
      </c>
    </row>
    <row r="994" spans="1:6">
      <c r="A994" s="58"/>
      <c r="B994" s="55" t="s">
        <v>659</v>
      </c>
      <c r="C994" s="55" t="s">
        <v>198</v>
      </c>
      <c r="D994" s="221">
        <v>2</v>
      </c>
      <c r="E994" s="221">
        <v>70</v>
      </c>
      <c r="F994" s="221">
        <f t="shared" ref="F994:F995" si="21">D994*E994</f>
        <v>140</v>
      </c>
    </row>
    <row r="995" spans="1:6">
      <c r="A995" s="58"/>
      <c r="B995" s="55" t="s">
        <v>703</v>
      </c>
      <c r="C995" s="55" t="s">
        <v>198</v>
      </c>
      <c r="D995" s="221">
        <v>1</v>
      </c>
      <c r="E995" s="221">
        <v>150</v>
      </c>
      <c r="F995" s="221">
        <f t="shared" si="21"/>
        <v>150</v>
      </c>
    </row>
    <row r="996" spans="1:6">
      <c r="A996" s="428"/>
      <c r="B996" s="428" t="s">
        <v>704</v>
      </c>
      <c r="C996" s="428" t="s">
        <v>312</v>
      </c>
      <c r="D996" s="435">
        <v>5.1400000000000001E-2</v>
      </c>
      <c r="E996" s="435">
        <v>121.7</v>
      </c>
      <c r="F996" s="445">
        <f t="shared" si="20"/>
        <v>6.2553800000000006</v>
      </c>
    </row>
    <row r="997" spans="1:6">
      <c r="A997" s="428"/>
      <c r="B997" s="428" t="s">
        <v>705</v>
      </c>
      <c r="C997" s="428"/>
      <c r="D997" s="435"/>
      <c r="E997" s="435"/>
      <c r="F997" s="445"/>
    </row>
    <row r="998" spans="1:6">
      <c r="A998" s="428"/>
      <c r="B998" s="428" t="s">
        <v>314</v>
      </c>
      <c r="C998" s="428"/>
      <c r="D998" s="435"/>
      <c r="E998" s="435"/>
      <c r="F998" s="435"/>
    </row>
    <row r="999" spans="1:6">
      <c r="A999" s="428"/>
      <c r="B999" s="428" t="s">
        <v>706</v>
      </c>
      <c r="C999" s="428" t="s">
        <v>267</v>
      </c>
      <c r="D999" s="435">
        <v>1.3</v>
      </c>
      <c r="E999" s="435">
        <v>435</v>
      </c>
      <c r="F999" s="445">
        <f t="shared" si="20"/>
        <v>565.5</v>
      </c>
    </row>
    <row r="1000" spans="1:6">
      <c r="A1000" s="428"/>
      <c r="B1000" s="428" t="s">
        <v>707</v>
      </c>
      <c r="C1000" s="428" t="s">
        <v>267</v>
      </c>
      <c r="D1000" s="435">
        <v>0.9</v>
      </c>
      <c r="E1000" s="435">
        <v>399</v>
      </c>
      <c r="F1000" s="445">
        <f t="shared" si="20"/>
        <v>359.1</v>
      </c>
    </row>
    <row r="1001" spans="1:6">
      <c r="A1001" s="428"/>
      <c r="B1001" s="428" t="s">
        <v>294</v>
      </c>
      <c r="C1001" s="428" t="s">
        <v>267</v>
      </c>
      <c r="D1001" s="435">
        <v>1.05</v>
      </c>
      <c r="E1001" s="435">
        <v>329</v>
      </c>
      <c r="F1001" s="445">
        <f t="shared" si="20"/>
        <v>345.45</v>
      </c>
    </row>
    <row r="1002" spans="1:6">
      <c r="A1002" s="428"/>
      <c r="B1002" s="428" t="s">
        <v>708</v>
      </c>
      <c r="C1002" s="428" t="s">
        <v>267</v>
      </c>
      <c r="D1002" s="435">
        <v>0.105</v>
      </c>
      <c r="E1002" s="435">
        <v>435</v>
      </c>
      <c r="F1002" s="445">
        <f t="shared" si="20"/>
        <v>45.674999999999997</v>
      </c>
    </row>
    <row r="1003" spans="1:6">
      <c r="A1003" s="428"/>
      <c r="B1003" s="428" t="s">
        <v>271</v>
      </c>
      <c r="C1003" s="428" t="s">
        <v>306</v>
      </c>
      <c r="D1003" s="435">
        <v>33.799999999999997</v>
      </c>
      <c r="E1003" s="435">
        <v>1.78</v>
      </c>
      <c r="F1003" s="445">
        <f t="shared" si="20"/>
        <v>60.163999999999994</v>
      </c>
    </row>
    <row r="1004" spans="1:6">
      <c r="A1004" s="428"/>
      <c r="B1004" s="428" t="s">
        <v>64</v>
      </c>
      <c r="C1004" s="428"/>
      <c r="D1004" s="435"/>
      <c r="E1004" s="435"/>
      <c r="F1004" s="445">
        <f>SUM(F985:F1003)</f>
        <v>11950.61758</v>
      </c>
    </row>
    <row r="1005" spans="1:6">
      <c r="A1005" s="428"/>
      <c r="B1005" s="428" t="s">
        <v>272</v>
      </c>
      <c r="C1005" s="428"/>
      <c r="D1005" s="435"/>
      <c r="E1005" s="435"/>
      <c r="F1005" s="445">
        <f>F1004*1%</f>
        <v>119.50617580000001</v>
      </c>
    </row>
    <row r="1006" spans="1:6">
      <c r="A1006" s="428"/>
      <c r="B1006" s="428" t="s">
        <v>64</v>
      </c>
      <c r="C1006" s="428"/>
      <c r="D1006" s="435"/>
      <c r="E1006" s="435"/>
      <c r="F1006" s="445">
        <f>F1005+F1004</f>
        <v>12070.123755799999</v>
      </c>
    </row>
    <row r="1007" spans="1:6">
      <c r="A1007" s="428"/>
      <c r="B1007" s="428" t="s">
        <v>709</v>
      </c>
      <c r="C1007" s="428"/>
      <c r="D1007" s="435"/>
      <c r="E1007" s="435"/>
      <c r="F1007" s="445">
        <f>F1006</f>
        <v>12070.123755799999</v>
      </c>
    </row>
    <row r="1008" spans="1:6">
      <c r="A1008" s="428"/>
      <c r="B1008" s="428" t="s">
        <v>710</v>
      </c>
      <c r="C1008" s="428"/>
      <c r="D1008" s="435"/>
      <c r="E1008" s="435"/>
      <c r="F1008" s="445">
        <f>F1007/2.16</f>
        <v>5588.0202573148144</v>
      </c>
    </row>
    <row r="1009" spans="1:7" ht="15.75">
      <c r="A1009" s="110"/>
      <c r="B1009" s="111" t="s">
        <v>275</v>
      </c>
      <c r="C1009" s="112"/>
      <c r="D1009" s="113"/>
      <c r="E1009" s="113"/>
      <c r="F1009" s="114">
        <f>ROUNDUP(F1008,0)</f>
        <v>5589</v>
      </c>
      <c r="G1009" s="428"/>
    </row>
    <row r="1013" spans="1:7" ht="75">
      <c r="A1013" s="109"/>
      <c r="B1013" s="219" t="s">
        <v>711</v>
      </c>
      <c r="C1013" s="53"/>
      <c r="D1013" s="53"/>
      <c r="E1013" s="53"/>
      <c r="F1013" s="54"/>
      <c r="G1013" s="428"/>
    </row>
    <row r="1014" spans="1:7" ht="15">
      <c r="A1014" s="109"/>
      <c r="B1014" s="51" t="s">
        <v>107</v>
      </c>
      <c r="C1014" s="51" t="s">
        <v>59</v>
      </c>
      <c r="D1014" s="51" t="s">
        <v>223</v>
      </c>
      <c r="E1014" s="51" t="s">
        <v>224</v>
      </c>
      <c r="F1014" s="52" t="s">
        <v>69</v>
      </c>
      <c r="G1014" s="428"/>
    </row>
    <row r="1015" spans="1:7">
      <c r="A1015" s="58"/>
      <c r="B1015" s="53"/>
      <c r="C1015" s="53"/>
      <c r="D1015" s="56"/>
      <c r="E1015" s="56"/>
      <c r="F1015" s="57"/>
      <c r="G1015" s="428"/>
    </row>
    <row r="1016" spans="1:7">
      <c r="A1016" s="58"/>
      <c r="B1016" s="55" t="s">
        <v>712</v>
      </c>
      <c r="C1016" s="53"/>
      <c r="D1016" s="56"/>
      <c r="E1016" s="56"/>
      <c r="F1016" s="57"/>
      <c r="G1016" s="428"/>
    </row>
    <row r="1017" spans="1:7" ht="15">
      <c r="A1017" s="58"/>
      <c r="B1017" s="51" t="s">
        <v>260</v>
      </c>
      <c r="C1017" s="53"/>
      <c r="D1017" s="56"/>
      <c r="E1017" s="56"/>
      <c r="F1017" s="57"/>
      <c r="G1017" s="428"/>
    </row>
    <row r="1018" spans="1:7">
      <c r="A1018" s="58"/>
      <c r="B1018" s="55" t="s">
        <v>713</v>
      </c>
      <c r="C1018" s="55"/>
      <c r="D1018" s="56"/>
      <c r="E1018" s="56"/>
      <c r="F1018" s="57"/>
      <c r="G1018" s="428">
        <f>2.05*0.65</f>
        <v>1.3325</v>
      </c>
    </row>
    <row r="1019" spans="1:7">
      <c r="A1019" s="58"/>
      <c r="B1019" s="55" t="s">
        <v>714</v>
      </c>
      <c r="C1019" s="55"/>
      <c r="D1019" s="56"/>
      <c r="E1019" s="56"/>
      <c r="F1019" s="57"/>
      <c r="G1019" s="428"/>
    </row>
    <row r="1020" spans="1:7">
      <c r="A1020" s="58"/>
      <c r="B1020" s="55" t="s">
        <v>715</v>
      </c>
      <c r="C1020" s="55"/>
      <c r="D1020" s="56"/>
      <c r="E1020" s="56"/>
      <c r="F1020" s="57"/>
      <c r="G1020" s="428"/>
    </row>
    <row r="1021" spans="1:7">
      <c r="A1021" s="58"/>
      <c r="B1021" s="55" t="s">
        <v>716</v>
      </c>
      <c r="C1021" s="55" t="s">
        <v>120</v>
      </c>
      <c r="D1021" s="222">
        <v>1.61</v>
      </c>
      <c r="E1021" s="56">
        <f>'Material Rate'!D12</f>
        <v>6456</v>
      </c>
      <c r="F1021" s="57">
        <f t="shared" ref="F1021:F1027" si="22">D1021*E1021</f>
        <v>10394.16</v>
      </c>
      <c r="G1021" s="428"/>
    </row>
    <row r="1022" spans="1:7">
      <c r="A1022" s="58"/>
      <c r="B1022" s="55" t="s">
        <v>289</v>
      </c>
      <c r="C1022" s="55" t="s">
        <v>290</v>
      </c>
      <c r="D1022" s="56">
        <f>2.05+2.05+0.65+0.65</f>
        <v>5.4</v>
      </c>
      <c r="E1022" s="56">
        <f>'Material Rate'!D13</f>
        <v>60</v>
      </c>
      <c r="F1022" s="57">
        <f t="shared" si="22"/>
        <v>324</v>
      </c>
      <c r="G1022" s="428"/>
    </row>
    <row r="1023" spans="1:7">
      <c r="A1023" s="58"/>
      <c r="B1023" s="55" t="s">
        <v>717</v>
      </c>
      <c r="C1023" s="55" t="s">
        <v>120</v>
      </c>
      <c r="D1023" s="56">
        <v>1.33</v>
      </c>
      <c r="E1023" s="56">
        <f>'Material Rate'!D34</f>
        <v>520</v>
      </c>
      <c r="F1023" s="57">
        <f t="shared" si="22"/>
        <v>691.6</v>
      </c>
      <c r="G1023" s="428"/>
    </row>
    <row r="1024" spans="1:7">
      <c r="A1024" s="58"/>
      <c r="B1024" s="55" t="s">
        <v>718</v>
      </c>
      <c r="C1024" s="55" t="s">
        <v>198</v>
      </c>
      <c r="D1024" s="56">
        <v>4</v>
      </c>
      <c r="E1024" s="56">
        <v>70</v>
      </c>
      <c r="F1024" s="57">
        <f t="shared" si="22"/>
        <v>280</v>
      </c>
      <c r="G1024" s="428"/>
    </row>
    <row r="1025" spans="1:13">
      <c r="A1025" s="58"/>
      <c r="B1025" s="55" t="s">
        <v>659</v>
      </c>
      <c r="C1025" s="55" t="s">
        <v>198</v>
      </c>
      <c r="D1025" s="56">
        <v>2</v>
      </c>
      <c r="E1025" s="56">
        <v>170</v>
      </c>
      <c r="F1025" s="57">
        <f t="shared" si="22"/>
        <v>340</v>
      </c>
      <c r="G1025" s="428"/>
      <c r="H1025" s="428"/>
      <c r="I1025" s="428"/>
      <c r="J1025" s="428"/>
      <c r="K1025" s="428">
        <v>0.25</v>
      </c>
      <c r="L1025" s="428">
        <v>6</v>
      </c>
      <c r="M1025" s="428">
        <f>L1025*K1025</f>
        <v>1.5</v>
      </c>
    </row>
    <row r="1026" spans="1:13">
      <c r="A1026" s="58"/>
      <c r="B1026" s="55" t="s">
        <v>703</v>
      </c>
      <c r="C1026" s="55" t="s">
        <v>198</v>
      </c>
      <c r="D1026" s="56">
        <v>1</v>
      </c>
      <c r="E1026" s="56">
        <v>150</v>
      </c>
      <c r="F1026" s="57">
        <f t="shared" si="22"/>
        <v>150</v>
      </c>
      <c r="G1026" s="428"/>
      <c r="H1026" s="428"/>
      <c r="I1026" s="428">
        <v>125</v>
      </c>
      <c r="J1026" s="428"/>
      <c r="K1026" s="428"/>
      <c r="L1026" s="428"/>
      <c r="M1026" s="428">
        <f>90*10.76</f>
        <v>968.4</v>
      </c>
    </row>
    <row r="1027" spans="1:13">
      <c r="A1027" s="58"/>
      <c r="B1027" s="55" t="s">
        <v>719</v>
      </c>
      <c r="C1027" s="55" t="s">
        <v>198</v>
      </c>
      <c r="D1027" s="56">
        <v>1</v>
      </c>
      <c r="E1027" s="56">
        <v>200</v>
      </c>
      <c r="F1027" s="57">
        <f t="shared" si="22"/>
        <v>200</v>
      </c>
      <c r="G1027" s="428"/>
      <c r="H1027" s="428"/>
      <c r="I1027" s="428">
        <f>2.5*25</f>
        <v>62.5</v>
      </c>
      <c r="J1027" s="428"/>
      <c r="K1027" s="428"/>
      <c r="L1027" s="428"/>
      <c r="M1027" s="428">
        <f>M1026*M1025</f>
        <v>1452.6</v>
      </c>
    </row>
    <row r="1028" spans="1:13" ht="15">
      <c r="A1028" s="58"/>
      <c r="B1028" s="51" t="s">
        <v>265</v>
      </c>
      <c r="C1028" s="53"/>
      <c r="D1028" s="56"/>
      <c r="E1028" s="56"/>
      <c r="F1028" s="57"/>
      <c r="G1028" s="428"/>
      <c r="H1028" s="428"/>
      <c r="I1028" s="428">
        <f>I1027+I1027+I1026</f>
        <v>250</v>
      </c>
      <c r="J1028" s="428"/>
      <c r="K1028" s="428"/>
      <c r="L1028" s="428"/>
      <c r="M1028" s="428"/>
    </row>
    <row r="1029" spans="1:13">
      <c r="A1029" s="58"/>
      <c r="B1029" s="55" t="s">
        <v>720</v>
      </c>
      <c r="C1029" s="55"/>
      <c r="D1029" s="56"/>
      <c r="E1029" s="56"/>
      <c r="F1029" s="57">
        <f>'Labour Rate'!D28*1.61</f>
        <v>805</v>
      </c>
      <c r="G1029" s="428"/>
      <c r="H1029" s="428">
        <f>0.75+0.75+2.15+2.15</f>
        <v>5.8</v>
      </c>
      <c r="I1029" s="428"/>
      <c r="J1029" s="428"/>
      <c r="K1029" s="428"/>
      <c r="L1029" s="428"/>
      <c r="M1029" s="428"/>
    </row>
    <row r="1030" spans="1:13">
      <c r="A1030" s="58"/>
      <c r="B1030" s="55" t="s">
        <v>721</v>
      </c>
      <c r="C1030" s="55" t="s">
        <v>453</v>
      </c>
      <c r="D1030" s="56">
        <v>5.8</v>
      </c>
      <c r="E1030" s="56">
        <f>'Material Rate'!D11</f>
        <v>373.91999999999996</v>
      </c>
      <c r="F1030" s="57">
        <f t="shared" ref="F1030" si="23">D1030*E1030</f>
        <v>2168.7359999999999</v>
      </c>
      <c r="G1030" s="428"/>
      <c r="H1030" s="428">
        <f>20*10.76</f>
        <v>215.2</v>
      </c>
      <c r="I1030" s="428" t="e">
        <f>#REF!</f>
        <v>#REF!</v>
      </c>
      <c r="J1030" s="428">
        <v>75</v>
      </c>
      <c r="K1030" s="428"/>
      <c r="L1030" s="428"/>
      <c r="M1030" s="428"/>
    </row>
    <row r="1031" spans="1:13">
      <c r="A1031" s="58"/>
      <c r="B1031" s="55" t="s">
        <v>64</v>
      </c>
      <c r="C1031" s="53"/>
      <c r="D1031" s="56"/>
      <c r="E1031" s="56"/>
      <c r="F1031" s="57">
        <f>SUM(F1021:F1030)</f>
        <v>15353.495999999999</v>
      </c>
      <c r="G1031" s="428"/>
      <c r="H1031" s="428">
        <f>H1030*H1029</f>
        <v>1248.1599999999999</v>
      </c>
      <c r="I1031" s="428"/>
      <c r="J1031" s="428" t="e">
        <f>J1030+#REF!+#REF!+I1030</f>
        <v>#REF!</v>
      </c>
      <c r="K1031" s="428"/>
      <c r="L1031" s="428"/>
      <c r="M1031" s="428"/>
    </row>
    <row r="1032" spans="1:13">
      <c r="A1032" s="58"/>
      <c r="B1032" s="55" t="s">
        <v>272</v>
      </c>
      <c r="C1032" s="53"/>
      <c r="D1032" s="56"/>
      <c r="E1032" s="56"/>
      <c r="F1032" s="57">
        <f>F1031*1%</f>
        <v>153.53495999999998</v>
      </c>
      <c r="G1032" s="428"/>
      <c r="H1032" s="428"/>
      <c r="I1032" s="428"/>
      <c r="J1032" s="428"/>
      <c r="K1032" s="428"/>
      <c r="L1032" s="428"/>
      <c r="M1032" s="428"/>
    </row>
    <row r="1033" spans="1:13">
      <c r="A1033" s="58"/>
      <c r="B1033" s="55" t="s">
        <v>64</v>
      </c>
      <c r="C1033" s="53"/>
      <c r="D1033" s="56"/>
      <c r="E1033" s="56"/>
      <c r="F1033" s="57">
        <f>SUM(F1031:F1032)</f>
        <v>15507.03096</v>
      </c>
      <c r="G1033" s="428"/>
      <c r="H1033" s="428"/>
      <c r="I1033" s="428"/>
      <c r="J1033" s="428"/>
      <c r="K1033" s="428"/>
      <c r="L1033" s="428"/>
      <c r="M1033" s="428"/>
    </row>
    <row r="1034" spans="1:13">
      <c r="A1034" s="58"/>
      <c r="B1034" s="55" t="s">
        <v>722</v>
      </c>
      <c r="C1034" s="53"/>
      <c r="D1034" s="56"/>
      <c r="E1034" s="56"/>
      <c r="F1034" s="57">
        <f>F1033</f>
        <v>15507.03096</v>
      </c>
      <c r="G1034" s="428"/>
      <c r="H1034" s="428"/>
      <c r="I1034" s="428"/>
      <c r="J1034" s="428"/>
      <c r="K1034" s="428"/>
      <c r="L1034" s="428"/>
      <c r="M1034" s="428"/>
    </row>
    <row r="1035" spans="1:13">
      <c r="A1035" s="58"/>
      <c r="B1035" s="55" t="s">
        <v>676</v>
      </c>
      <c r="C1035" s="53"/>
      <c r="D1035" s="56"/>
      <c r="E1035" s="56"/>
      <c r="F1035" s="57">
        <f>F1034/1.61</f>
        <v>9631.6962484472042</v>
      </c>
      <c r="G1035" s="428"/>
      <c r="H1035" s="428"/>
      <c r="I1035" s="428"/>
      <c r="J1035" s="428"/>
      <c r="K1035" s="428"/>
      <c r="L1035" s="428"/>
      <c r="M1035" s="428"/>
    </row>
    <row r="1036" spans="1:13" ht="15.75">
      <c r="A1036" s="110"/>
      <c r="B1036" s="111" t="s">
        <v>275</v>
      </c>
      <c r="C1036" s="112"/>
      <c r="D1036" s="113"/>
      <c r="E1036" s="113"/>
      <c r="F1036" s="114">
        <f>ROUNDUP(F1035,0)</f>
        <v>9632</v>
      </c>
      <c r="G1036" s="428"/>
      <c r="H1036" s="428"/>
      <c r="I1036" s="428"/>
      <c r="J1036" s="428"/>
      <c r="K1036" s="428"/>
      <c r="L1036" s="428"/>
      <c r="M1036" s="428"/>
    </row>
    <row r="1040" spans="1:13" ht="15">
      <c r="A1040" s="428"/>
      <c r="B1040" s="218" t="s">
        <v>723</v>
      </c>
      <c r="C1040" s="428"/>
      <c r="D1040" s="428"/>
      <c r="E1040" s="428"/>
      <c r="F1040" s="428"/>
      <c r="G1040" s="428"/>
      <c r="H1040" s="428"/>
      <c r="I1040" s="428"/>
      <c r="J1040" s="428"/>
      <c r="K1040" s="428"/>
      <c r="L1040" s="428"/>
      <c r="M1040" s="428"/>
    </row>
    <row r="1041" spans="2:6" ht="15">
      <c r="B1041" s="218"/>
      <c r="C1041" s="428"/>
      <c r="D1041" s="428"/>
      <c r="E1041" s="428"/>
      <c r="F1041" s="428"/>
    </row>
    <row r="1042" spans="2:6" s="218" customFormat="1" ht="15">
      <c r="B1042" s="218" t="s">
        <v>107</v>
      </c>
      <c r="C1042" s="218" t="s">
        <v>59</v>
      </c>
      <c r="D1042" s="218" t="s">
        <v>223</v>
      </c>
      <c r="E1042" s="218" t="s">
        <v>224</v>
      </c>
      <c r="F1042" s="218" t="s">
        <v>69</v>
      </c>
    </row>
    <row r="1043" spans="2:6">
      <c r="B1043" s="428" t="s">
        <v>724</v>
      </c>
      <c r="C1043" s="428"/>
      <c r="D1043" s="428"/>
      <c r="E1043" s="428"/>
      <c r="F1043" s="428"/>
    </row>
    <row r="1044" spans="2:6">
      <c r="B1044" s="428" t="s">
        <v>725</v>
      </c>
      <c r="C1044" s="428"/>
      <c r="D1044" s="428"/>
      <c r="E1044" s="428"/>
      <c r="F1044" s="428"/>
    </row>
    <row r="1045" spans="2:6">
      <c r="B1045" s="428" t="s">
        <v>226</v>
      </c>
      <c r="C1045" s="428"/>
      <c r="D1045" s="428"/>
      <c r="E1045" s="428"/>
      <c r="F1045" s="428"/>
    </row>
    <row r="1046" spans="2:6">
      <c r="B1046" s="428" t="s">
        <v>726</v>
      </c>
      <c r="C1046" s="428" t="s">
        <v>327</v>
      </c>
      <c r="D1046" s="428">
        <v>1.69</v>
      </c>
      <c r="E1046" s="443">
        <f>'Material Rate'!D34</f>
        <v>520</v>
      </c>
      <c r="F1046" s="428">
        <f>E1046*D1046</f>
        <v>878.8</v>
      </c>
    </row>
    <row r="1047" spans="2:6">
      <c r="B1047" s="428" t="s">
        <v>727</v>
      </c>
      <c r="C1047" s="428" t="s">
        <v>306</v>
      </c>
      <c r="D1047" s="428">
        <v>1.82</v>
      </c>
      <c r="E1047" s="428">
        <v>1.78</v>
      </c>
      <c r="F1047" s="428">
        <f>E1047*D1047</f>
        <v>3.2396000000000003</v>
      </c>
    </row>
    <row r="1048" spans="2:6">
      <c r="B1048" s="428" t="s">
        <v>728</v>
      </c>
      <c r="C1048" s="428"/>
      <c r="D1048" s="428"/>
      <c r="E1048" s="428"/>
      <c r="F1048" s="428"/>
    </row>
    <row r="1049" spans="2:6">
      <c r="B1049" s="428" t="s">
        <v>729</v>
      </c>
      <c r="C1049" s="428"/>
      <c r="D1049" s="428"/>
      <c r="E1049" s="428"/>
      <c r="F1049" s="428"/>
    </row>
    <row r="1050" spans="2:6">
      <c r="B1050" s="428" t="s">
        <v>730</v>
      </c>
      <c r="C1050" s="428"/>
      <c r="D1050" s="428"/>
      <c r="E1050" s="428"/>
      <c r="F1050" s="428"/>
    </row>
    <row r="1051" spans="2:6">
      <c r="B1051" s="428" t="s">
        <v>731</v>
      </c>
      <c r="C1051" s="428"/>
      <c r="D1051" s="428"/>
      <c r="E1051" s="428"/>
      <c r="F1051" s="428"/>
    </row>
    <row r="1052" spans="2:6">
      <c r="B1052" s="428" t="s">
        <v>732</v>
      </c>
      <c r="C1052" s="428" t="s">
        <v>312</v>
      </c>
      <c r="D1052" s="428">
        <v>6.0000000000000001E-3</v>
      </c>
      <c r="E1052" s="443">
        <f>'Material Rate'!D9</f>
        <v>191038</v>
      </c>
      <c r="F1052" s="428">
        <f t="shared" ref="F1052:F1053" si="24">E1052*D1052</f>
        <v>1146.2280000000001</v>
      </c>
    </row>
    <row r="1053" spans="2:6">
      <c r="B1053" s="428" t="s">
        <v>704</v>
      </c>
      <c r="C1053" s="428" t="s">
        <v>312</v>
      </c>
      <c r="D1053" s="428">
        <v>6.0000000000000001E-3</v>
      </c>
      <c r="E1053" s="428">
        <v>60.81</v>
      </c>
      <c r="F1053" s="446">
        <f t="shared" si="24"/>
        <v>0.36486000000000002</v>
      </c>
    </row>
    <row r="1054" spans="2:6">
      <c r="B1054" s="428" t="s">
        <v>314</v>
      </c>
      <c r="C1054" s="428"/>
      <c r="D1054" s="428"/>
      <c r="E1054" s="428"/>
      <c r="F1054" s="428"/>
    </row>
    <row r="1055" spans="2:6">
      <c r="B1055" s="428" t="s">
        <v>733</v>
      </c>
      <c r="C1055" s="428" t="s">
        <v>267</v>
      </c>
      <c r="D1055" s="428">
        <v>0.33</v>
      </c>
      <c r="E1055" s="428">
        <v>141.6</v>
      </c>
      <c r="F1055" s="447">
        <v>500</v>
      </c>
    </row>
    <row r="1056" spans="2:6">
      <c r="B1056" s="428" t="s">
        <v>294</v>
      </c>
      <c r="C1056" s="428" t="s">
        <v>267</v>
      </c>
      <c r="D1056" s="428">
        <v>0.25</v>
      </c>
      <c r="E1056" s="428">
        <v>135.25</v>
      </c>
      <c r="F1056" s="447"/>
    </row>
    <row r="1057" spans="1:6">
      <c r="A1057" s="428"/>
      <c r="B1057" s="428" t="s">
        <v>271</v>
      </c>
      <c r="C1057" s="428" t="s">
        <v>306</v>
      </c>
      <c r="D1057" s="428">
        <v>19.760000000000002</v>
      </c>
      <c r="E1057" s="428">
        <v>1</v>
      </c>
      <c r="F1057" s="448">
        <f t="shared" ref="F1057" si="25">E1057*D1057</f>
        <v>19.760000000000002</v>
      </c>
    </row>
    <row r="1058" spans="1:6">
      <c r="A1058" s="428"/>
      <c r="B1058" s="428" t="s">
        <v>64</v>
      </c>
      <c r="C1058" s="428"/>
      <c r="D1058" s="428"/>
      <c r="E1058" s="428"/>
      <c r="F1058" s="448">
        <f>SUM(F1046:F1057)</f>
        <v>2548.39246</v>
      </c>
    </row>
    <row r="1059" spans="1:6">
      <c r="A1059" s="58"/>
      <c r="B1059" s="55" t="s">
        <v>272</v>
      </c>
      <c r="C1059" s="53"/>
      <c r="D1059" s="56"/>
      <c r="E1059" s="56"/>
      <c r="F1059" s="223">
        <f>F1058*1%</f>
        <v>25.483924600000002</v>
      </c>
    </row>
    <row r="1060" spans="1:6">
      <c r="A1060" s="58"/>
      <c r="B1060" s="55" t="s">
        <v>64</v>
      </c>
      <c r="C1060" s="53"/>
      <c r="D1060" s="56"/>
      <c r="E1060" s="56"/>
      <c r="F1060" s="223">
        <f>SUM(F1058:F1059)</f>
        <v>2573.8763846000002</v>
      </c>
    </row>
    <row r="1061" spans="1:6">
      <c r="A1061" s="58"/>
      <c r="B1061" s="55" t="s">
        <v>722</v>
      </c>
      <c r="C1061" s="53"/>
      <c r="D1061" s="56"/>
      <c r="E1061" s="56"/>
      <c r="F1061" s="223">
        <f>F1060</f>
        <v>2573.8763846000002</v>
      </c>
    </row>
    <row r="1062" spans="1:6">
      <c r="A1062" s="58"/>
      <c r="B1062" s="55" t="s">
        <v>676</v>
      </c>
      <c r="C1062" s="53"/>
      <c r="D1062" s="56"/>
      <c r="E1062" s="56"/>
      <c r="F1062" s="223">
        <f>F1061/1.61</f>
        <v>1598.6809842236025</v>
      </c>
    </row>
    <row r="1063" spans="1:6" ht="15.75">
      <c r="A1063" s="110"/>
      <c r="B1063" s="111" t="s">
        <v>275</v>
      </c>
      <c r="C1063" s="112"/>
      <c r="D1063" s="113"/>
      <c r="E1063" s="113"/>
      <c r="F1063" s="224">
        <f>ROUNDUP(F1062,0)</f>
        <v>1599</v>
      </c>
    </row>
    <row r="1067" spans="1:6" ht="15">
      <c r="A1067" s="428"/>
      <c r="B1067" s="218" t="s">
        <v>734</v>
      </c>
      <c r="C1067" s="428"/>
      <c r="D1067" s="428"/>
      <c r="E1067" s="428"/>
      <c r="F1067" s="428"/>
    </row>
    <row r="1068" spans="1:6" ht="15">
      <c r="A1068" s="428"/>
      <c r="B1068" s="218"/>
      <c r="C1068" s="428"/>
      <c r="D1068" s="428"/>
      <c r="E1068" s="428"/>
      <c r="F1068" s="428"/>
    </row>
    <row r="1069" spans="1:6" s="218" customFormat="1" ht="15">
      <c r="B1069" s="218" t="s">
        <v>107</v>
      </c>
      <c r="C1069" s="218" t="s">
        <v>59</v>
      </c>
      <c r="D1069" s="218" t="s">
        <v>223</v>
      </c>
      <c r="E1069" s="218" t="s">
        <v>224</v>
      </c>
      <c r="F1069" s="218" t="s">
        <v>69</v>
      </c>
    </row>
    <row r="1070" spans="1:6">
      <c r="A1070" s="428"/>
      <c r="B1070" s="428" t="s">
        <v>735</v>
      </c>
      <c r="C1070" s="428"/>
      <c r="D1070" s="428"/>
      <c r="E1070" s="428"/>
      <c r="F1070" s="428"/>
    </row>
    <row r="1071" spans="1:6">
      <c r="A1071" s="428"/>
      <c r="B1071" s="428" t="s">
        <v>736</v>
      </c>
      <c r="C1071" s="428"/>
      <c r="D1071" s="428"/>
      <c r="E1071" s="428"/>
      <c r="F1071" s="428"/>
    </row>
    <row r="1072" spans="1:6">
      <c r="A1072" s="428"/>
      <c r="B1072" s="428" t="s">
        <v>226</v>
      </c>
      <c r="C1072" s="428"/>
      <c r="D1072" s="428"/>
      <c r="E1072" s="428"/>
      <c r="F1072" s="428"/>
    </row>
    <row r="1073" spans="2:7" ht="15">
      <c r="B1073" s="218" t="s">
        <v>737</v>
      </c>
      <c r="C1073" s="428"/>
      <c r="D1073" s="428"/>
      <c r="E1073" s="428"/>
      <c r="F1073" s="428"/>
      <c r="G1073" s="428"/>
    </row>
    <row r="1074" spans="2:7">
      <c r="B1074" s="428" t="s">
        <v>738</v>
      </c>
      <c r="C1074" s="428"/>
      <c r="D1074" s="428"/>
      <c r="E1074" s="428"/>
      <c r="F1074" s="428"/>
      <c r="G1074" s="428">
        <f>2.4+2.4+0.9</f>
        <v>5.7</v>
      </c>
    </row>
    <row r="1075" spans="2:7">
      <c r="B1075" s="428" t="s">
        <v>739</v>
      </c>
      <c r="C1075" s="428"/>
      <c r="D1075" s="428"/>
      <c r="E1075" s="443"/>
      <c r="F1075" s="428"/>
      <c r="G1075" s="428">
        <f>G1074*3.4</f>
        <v>19.38</v>
      </c>
    </row>
    <row r="1076" spans="2:7">
      <c r="B1076" s="428" t="s">
        <v>740</v>
      </c>
      <c r="C1076" s="428"/>
      <c r="D1076" s="428"/>
      <c r="E1076" s="443"/>
      <c r="F1076" s="428"/>
      <c r="G1076" s="428"/>
    </row>
    <row r="1077" spans="2:7" ht="15">
      <c r="B1077" s="218" t="s">
        <v>741</v>
      </c>
      <c r="C1077" s="428"/>
      <c r="D1077" s="428"/>
      <c r="E1077" s="443"/>
      <c r="F1077" s="428"/>
      <c r="G1077" s="428"/>
    </row>
    <row r="1078" spans="2:7">
      <c r="B1078" s="428" t="s">
        <v>742</v>
      </c>
      <c r="C1078" s="428"/>
      <c r="D1078" s="428"/>
      <c r="E1078" s="443"/>
      <c r="F1078" s="428"/>
      <c r="G1078" s="428">
        <f>2.4+0.9+2.4+0.9+2.55+2.55</f>
        <v>11.7</v>
      </c>
    </row>
    <row r="1079" spans="2:7">
      <c r="B1079" s="428" t="s">
        <v>743</v>
      </c>
      <c r="C1079" s="428"/>
      <c r="D1079" s="428"/>
      <c r="E1079" s="443"/>
      <c r="F1079" s="428"/>
      <c r="G1079" s="428">
        <f>G1078*0.98</f>
        <v>11.465999999999999</v>
      </c>
    </row>
    <row r="1080" spans="2:7">
      <c r="B1080" s="428" t="s">
        <v>744</v>
      </c>
      <c r="C1080" s="428"/>
      <c r="D1080" s="428"/>
      <c r="E1080" s="443"/>
      <c r="F1080" s="428"/>
      <c r="G1080" s="428"/>
    </row>
    <row r="1081" spans="2:7">
      <c r="B1081" s="428" t="s">
        <v>745</v>
      </c>
      <c r="C1081" s="428"/>
      <c r="D1081" s="428"/>
      <c r="E1081" s="443"/>
      <c r="F1081" s="428"/>
      <c r="G1081" s="428"/>
    </row>
    <row r="1082" spans="2:7">
      <c r="B1082" s="428" t="s">
        <v>746</v>
      </c>
      <c r="C1082" s="428"/>
      <c r="D1082" s="428"/>
      <c r="E1082" s="443"/>
      <c r="F1082" s="428"/>
      <c r="G1082" s="428">
        <f>2.16*19.6</f>
        <v>42.336000000000006</v>
      </c>
    </row>
    <row r="1083" spans="2:7">
      <c r="B1083" s="428" t="s">
        <v>747</v>
      </c>
      <c r="C1083" s="428"/>
      <c r="D1083" s="428"/>
      <c r="E1083" s="443"/>
      <c r="F1083" s="428"/>
      <c r="G1083" s="428"/>
    </row>
    <row r="1084" spans="2:7">
      <c r="B1084" s="428" t="s">
        <v>748</v>
      </c>
      <c r="C1084" s="428"/>
      <c r="D1084" s="428"/>
      <c r="E1084" s="443"/>
      <c r="F1084" s="428"/>
      <c r="G1084" s="428"/>
    </row>
    <row r="1085" spans="2:7">
      <c r="B1085" s="428" t="s">
        <v>749</v>
      </c>
      <c r="C1085" s="428"/>
      <c r="D1085" s="428"/>
      <c r="E1085" s="443"/>
      <c r="F1085" s="428"/>
      <c r="G1085" s="428">
        <v>73.19</v>
      </c>
    </row>
    <row r="1086" spans="2:7">
      <c r="B1086" s="428" t="s">
        <v>750</v>
      </c>
      <c r="C1086" s="428"/>
      <c r="D1086" s="428"/>
      <c r="E1086" s="443"/>
      <c r="F1086" s="428"/>
      <c r="G1086" s="428">
        <f>G1085*3%</f>
        <v>2.1957</v>
      </c>
    </row>
    <row r="1087" spans="2:7">
      <c r="B1087" s="428" t="s">
        <v>751</v>
      </c>
      <c r="C1087" s="428"/>
      <c r="D1087" s="428"/>
      <c r="E1087" s="443"/>
      <c r="F1087" s="428"/>
      <c r="G1087" s="428"/>
    </row>
    <row r="1088" spans="2:7">
      <c r="B1088" s="428" t="s">
        <v>752</v>
      </c>
      <c r="C1088" s="428" t="s">
        <v>572</v>
      </c>
      <c r="D1088" s="428">
        <v>75.38</v>
      </c>
      <c r="E1088" s="443">
        <f>'Material Rate'!D35</f>
        <v>44</v>
      </c>
      <c r="F1088" s="428">
        <f>E1088*D1088</f>
        <v>3316.72</v>
      </c>
      <c r="G1088" s="428"/>
    </row>
    <row r="1089" spans="1:6">
      <c r="A1089" s="428"/>
      <c r="B1089" s="428" t="s">
        <v>753</v>
      </c>
      <c r="C1089" s="428" t="s">
        <v>306</v>
      </c>
      <c r="D1089" s="428">
        <v>300</v>
      </c>
      <c r="E1089" s="443">
        <v>1</v>
      </c>
      <c r="F1089" s="428">
        <f>E1089*D1089</f>
        <v>300</v>
      </c>
    </row>
    <row r="1090" spans="1:6" ht="15">
      <c r="A1090" s="428"/>
      <c r="B1090" s="218" t="s">
        <v>314</v>
      </c>
      <c r="C1090" s="428"/>
      <c r="D1090" s="428"/>
      <c r="E1090" s="428"/>
      <c r="F1090" s="428"/>
    </row>
    <row r="1091" spans="1:6">
      <c r="A1091" s="428"/>
      <c r="B1091" s="428" t="s">
        <v>754</v>
      </c>
      <c r="C1091" s="428"/>
      <c r="D1091" s="428"/>
      <c r="E1091" s="428"/>
      <c r="F1091" s="447">
        <f>'Labour Rate'!D29*D1088</f>
        <v>3015.2</v>
      </c>
    </row>
    <row r="1092" spans="1:6">
      <c r="A1092" s="428"/>
      <c r="B1092" s="428" t="s">
        <v>294</v>
      </c>
      <c r="C1092" s="428"/>
      <c r="D1092" s="428"/>
      <c r="E1092" s="428"/>
      <c r="F1092" s="447"/>
    </row>
    <row r="1093" spans="1:6">
      <c r="A1093" s="428"/>
      <c r="B1093" s="428" t="s">
        <v>271</v>
      </c>
      <c r="C1093" s="428" t="s">
        <v>306</v>
      </c>
      <c r="D1093" s="428">
        <v>19.760000000000002</v>
      </c>
      <c r="E1093" s="428">
        <v>1</v>
      </c>
      <c r="F1093" s="448">
        <f t="shared" ref="F1093" si="26">E1093*D1093</f>
        <v>19.760000000000002</v>
      </c>
    </row>
    <row r="1094" spans="1:6">
      <c r="A1094" s="428"/>
      <c r="B1094" s="428" t="s">
        <v>64</v>
      </c>
      <c r="C1094" s="428"/>
      <c r="D1094" s="428"/>
      <c r="E1094" s="428"/>
      <c r="F1094" s="448">
        <f>SUM(F1088:F1093)</f>
        <v>6651.68</v>
      </c>
    </row>
    <row r="1095" spans="1:6">
      <c r="A1095" s="58"/>
      <c r="B1095" s="55" t="s">
        <v>272</v>
      </c>
      <c r="C1095" s="53"/>
      <c r="D1095" s="56"/>
      <c r="E1095" s="56"/>
      <c r="F1095" s="223">
        <f>F1094*1%</f>
        <v>66.516800000000003</v>
      </c>
    </row>
    <row r="1096" spans="1:6">
      <c r="A1096" s="58"/>
      <c r="B1096" s="55" t="s">
        <v>64</v>
      </c>
      <c r="C1096" s="53"/>
      <c r="D1096" s="56"/>
      <c r="E1096" s="56"/>
      <c r="F1096" s="223">
        <f>SUM(F1094:F1095)</f>
        <v>6718.1968000000006</v>
      </c>
    </row>
    <row r="1097" spans="1:6">
      <c r="A1097" s="58"/>
      <c r="B1097" s="55" t="s">
        <v>755</v>
      </c>
      <c r="C1097" s="53"/>
      <c r="D1097" s="56"/>
      <c r="E1097" s="56"/>
      <c r="F1097" s="223">
        <f>F1096</f>
        <v>6718.1968000000006</v>
      </c>
    </row>
    <row r="1098" spans="1:6" ht="15.75">
      <c r="A1098" s="110"/>
      <c r="B1098" s="111" t="s">
        <v>275</v>
      </c>
      <c r="C1098" s="112"/>
      <c r="D1098" s="113"/>
      <c r="E1098" s="113"/>
      <c r="F1098" s="224">
        <f>ROUNDUP(F1097,0)</f>
        <v>6719</v>
      </c>
    </row>
    <row r="1103" spans="1:6" ht="15">
      <c r="A1103" s="218">
        <v>22.5</v>
      </c>
      <c r="B1103" s="218" t="s">
        <v>756</v>
      </c>
      <c r="C1103" s="428"/>
      <c r="D1103" s="428"/>
      <c r="E1103" s="428"/>
      <c r="F1103" s="428"/>
    </row>
    <row r="1104" spans="1:6" ht="15">
      <c r="A1104" s="218"/>
      <c r="B1104" s="218" t="s">
        <v>757</v>
      </c>
      <c r="C1104" s="428"/>
      <c r="D1104" s="428"/>
      <c r="E1104" s="428"/>
      <c r="F1104" s="428"/>
    </row>
    <row r="1105" spans="1:6" ht="15">
      <c r="A1105" s="225"/>
      <c r="B1105" s="218" t="s">
        <v>758</v>
      </c>
      <c r="C1105" s="428"/>
      <c r="D1105" s="428"/>
      <c r="E1105" s="428"/>
      <c r="F1105" s="428"/>
    </row>
    <row r="1106" spans="1:6" ht="15">
      <c r="A1106" s="225" t="s">
        <v>594</v>
      </c>
      <c r="B1106" s="218" t="s">
        <v>759</v>
      </c>
      <c r="C1106" s="428"/>
      <c r="D1106" s="428"/>
      <c r="E1106" s="428"/>
      <c r="F1106" s="428"/>
    </row>
    <row r="1107" spans="1:6" ht="15">
      <c r="A1107" s="225"/>
      <c r="B1107" s="218" t="s">
        <v>760</v>
      </c>
      <c r="C1107" s="428"/>
      <c r="D1107" s="428"/>
      <c r="E1107" s="428"/>
      <c r="F1107" s="428"/>
    </row>
    <row r="1108" spans="1:6" ht="15">
      <c r="A1108" s="225" t="s">
        <v>599</v>
      </c>
      <c r="B1108" s="218" t="s">
        <v>761</v>
      </c>
      <c r="C1108" s="428"/>
      <c r="D1108" s="428"/>
      <c r="E1108" s="428"/>
      <c r="F1108" s="428"/>
    </row>
    <row r="1109" spans="1:6" ht="15">
      <c r="A1109" s="218"/>
      <c r="B1109" s="218" t="s">
        <v>762</v>
      </c>
      <c r="C1109" s="428"/>
      <c r="D1109" s="428"/>
      <c r="E1109" s="428"/>
      <c r="F1109" s="428"/>
    </row>
    <row r="1110" spans="1:6" ht="15">
      <c r="A1110" s="218"/>
      <c r="B1110" s="218" t="s">
        <v>763</v>
      </c>
      <c r="C1110" s="428"/>
      <c r="D1110" s="428"/>
      <c r="E1110" s="428"/>
      <c r="F1110" s="428"/>
    </row>
    <row r="1111" spans="1:6" ht="15">
      <c r="A1111" s="218"/>
      <c r="B1111" s="218" t="s">
        <v>764</v>
      </c>
      <c r="C1111" s="428"/>
      <c r="D1111" s="428"/>
      <c r="E1111" s="428"/>
      <c r="F1111" s="428"/>
    </row>
    <row r="1112" spans="1:6" ht="15">
      <c r="A1112" s="218"/>
      <c r="B1112" s="218" t="s">
        <v>765</v>
      </c>
      <c r="C1112" s="428"/>
      <c r="D1112" s="428"/>
      <c r="E1112" s="428"/>
      <c r="F1112" s="428"/>
    </row>
    <row r="1113" spans="1:6" ht="15">
      <c r="A1113" s="218"/>
      <c r="B1113" s="218" t="s">
        <v>766</v>
      </c>
      <c r="C1113" s="428"/>
      <c r="D1113" s="428"/>
      <c r="E1113" s="428"/>
      <c r="F1113" s="428"/>
    </row>
    <row r="1114" spans="1:6" s="218" customFormat="1" ht="15">
      <c r="B1114" s="218" t="s">
        <v>107</v>
      </c>
      <c r="C1114" s="218" t="s">
        <v>59</v>
      </c>
      <c r="D1114" s="218" t="s">
        <v>223</v>
      </c>
      <c r="E1114" s="218" t="s">
        <v>224</v>
      </c>
      <c r="F1114" s="218" t="s">
        <v>69</v>
      </c>
    </row>
    <row r="1115" spans="1:6">
      <c r="A1115" s="428"/>
      <c r="B1115" s="428" t="s">
        <v>767</v>
      </c>
      <c r="C1115" s="428"/>
      <c r="D1115" s="428"/>
      <c r="E1115" s="428"/>
      <c r="F1115" s="428"/>
    </row>
    <row r="1116" spans="1:6">
      <c r="A1116" s="428"/>
      <c r="B1116" s="428" t="s">
        <v>768</v>
      </c>
      <c r="C1116" s="428"/>
      <c r="D1116" s="428"/>
      <c r="E1116" s="428"/>
      <c r="F1116" s="428"/>
    </row>
    <row r="1117" spans="1:6">
      <c r="A1117" s="428"/>
      <c r="B1117" s="428" t="s">
        <v>769</v>
      </c>
      <c r="C1117" s="428"/>
      <c r="D1117" s="428"/>
      <c r="E1117" s="428"/>
      <c r="F1117" s="428"/>
    </row>
    <row r="1118" spans="1:6">
      <c r="A1118" s="428"/>
      <c r="B1118" s="428" t="s">
        <v>770</v>
      </c>
      <c r="C1118" s="428"/>
      <c r="D1118" s="428"/>
      <c r="E1118" s="428"/>
      <c r="F1118" s="428"/>
    </row>
    <row r="1119" spans="1:6">
      <c r="A1119" s="428"/>
      <c r="B1119" s="428" t="s">
        <v>771</v>
      </c>
      <c r="C1119" s="428" t="s">
        <v>236</v>
      </c>
      <c r="D1119" s="428">
        <v>1.2E-2</v>
      </c>
      <c r="E1119" s="443">
        <f>'Material Rate'!D17</f>
        <v>5000</v>
      </c>
      <c r="F1119" s="448">
        <f>E1119*D1119</f>
        <v>60</v>
      </c>
    </row>
    <row r="1120" spans="1:6">
      <c r="A1120" s="428"/>
      <c r="B1120" s="428" t="s">
        <v>772</v>
      </c>
      <c r="C1120" s="428" t="s">
        <v>236</v>
      </c>
      <c r="D1120" s="428">
        <v>1.2E-2</v>
      </c>
      <c r="E1120" s="428">
        <v>94.65</v>
      </c>
      <c r="F1120" s="448">
        <f>E1120*D1120</f>
        <v>1.1358000000000001</v>
      </c>
    </row>
    <row r="1121" spans="1:9">
      <c r="A1121" s="428"/>
      <c r="B1121" s="428" t="s">
        <v>773</v>
      </c>
      <c r="C1121" s="428"/>
      <c r="D1121" s="428"/>
      <c r="E1121" s="428"/>
      <c r="F1121" s="428"/>
      <c r="G1121" s="428"/>
      <c r="H1121" s="428"/>
      <c r="I1121" s="428"/>
    </row>
    <row r="1122" spans="1:9">
      <c r="A1122" s="428"/>
      <c r="B1122" s="428" t="s">
        <v>774</v>
      </c>
      <c r="C1122" s="428"/>
      <c r="D1122" s="428"/>
      <c r="E1122" s="428"/>
      <c r="F1122" s="428"/>
      <c r="G1122" s="428"/>
      <c r="H1122" s="428"/>
      <c r="I1122" s="428"/>
    </row>
    <row r="1123" spans="1:9">
      <c r="A1123" s="428"/>
      <c r="B1123" s="428" t="s">
        <v>775</v>
      </c>
      <c r="C1123" s="428"/>
      <c r="D1123" s="428"/>
      <c r="E1123" s="428"/>
      <c r="F1123" s="428"/>
      <c r="G1123" s="428"/>
      <c r="H1123" s="428"/>
      <c r="I1123" s="428"/>
    </row>
    <row r="1124" spans="1:9">
      <c r="A1124" s="428"/>
      <c r="B1124" s="428" t="s">
        <v>776</v>
      </c>
      <c r="C1124" s="428"/>
      <c r="D1124" s="428"/>
      <c r="E1124" s="428"/>
      <c r="F1124" s="428"/>
      <c r="G1124" s="428"/>
      <c r="H1124" s="428"/>
      <c r="I1124" s="428"/>
    </row>
    <row r="1125" spans="1:9">
      <c r="A1125" s="428"/>
      <c r="B1125" s="428" t="s">
        <v>777</v>
      </c>
      <c r="C1125" s="428"/>
      <c r="D1125" s="428"/>
      <c r="E1125" s="428"/>
      <c r="F1125" s="428"/>
      <c r="G1125" s="428"/>
      <c r="H1125" s="428"/>
      <c r="I1125" s="428"/>
    </row>
    <row r="1126" spans="1:9">
      <c r="A1126" s="428"/>
      <c r="B1126" s="428" t="s">
        <v>778</v>
      </c>
      <c r="C1126" s="428" t="s">
        <v>232</v>
      </c>
      <c r="D1126" s="428">
        <v>5</v>
      </c>
      <c r="E1126" s="428">
        <v>150</v>
      </c>
      <c r="F1126" s="448">
        <f>E1126*D1126</f>
        <v>750</v>
      </c>
      <c r="G1126" s="428"/>
      <c r="H1126" s="428"/>
      <c r="I1126" s="428"/>
    </row>
    <row r="1127" spans="1:9">
      <c r="A1127" s="428"/>
      <c r="B1127" s="428" t="s">
        <v>265</v>
      </c>
      <c r="C1127" s="428"/>
      <c r="D1127" s="428"/>
      <c r="E1127" s="428"/>
      <c r="F1127" s="428"/>
      <c r="G1127" s="428"/>
      <c r="H1127" s="428"/>
      <c r="I1127" s="428"/>
    </row>
    <row r="1128" spans="1:9">
      <c r="A1128" s="428"/>
      <c r="B1128" s="428" t="s">
        <v>779</v>
      </c>
      <c r="C1128" s="428" t="s">
        <v>267</v>
      </c>
      <c r="D1128" s="428">
        <v>2</v>
      </c>
      <c r="E1128" s="428">
        <v>417</v>
      </c>
      <c r="F1128" s="448">
        <f>20*10.764*10</f>
        <v>2152.7999999999997</v>
      </c>
      <c r="G1128" s="428"/>
      <c r="H1128" s="428"/>
      <c r="I1128" s="428">
        <f>1610/10</f>
        <v>161</v>
      </c>
    </row>
    <row r="1129" spans="1:9">
      <c r="A1129" s="428"/>
      <c r="B1129" s="428" t="s">
        <v>294</v>
      </c>
      <c r="C1129" s="428" t="s">
        <v>267</v>
      </c>
      <c r="D1129" s="428">
        <v>2</v>
      </c>
      <c r="E1129" s="428">
        <v>329</v>
      </c>
      <c r="F1129" s="448"/>
      <c r="G1129" s="428"/>
      <c r="H1129" s="428"/>
      <c r="I1129" s="428">
        <f>I1128/10.76</f>
        <v>14.96282527881041</v>
      </c>
    </row>
    <row r="1130" spans="1:9">
      <c r="A1130" s="428"/>
      <c r="B1130" s="428" t="s">
        <v>269</v>
      </c>
      <c r="C1130" s="428" t="s">
        <v>267</v>
      </c>
      <c r="D1130" s="428">
        <v>0.25</v>
      </c>
      <c r="E1130" s="428">
        <v>363</v>
      </c>
      <c r="F1130" s="448"/>
      <c r="G1130" s="428"/>
      <c r="H1130" s="428"/>
      <c r="I1130" s="428"/>
    </row>
    <row r="1131" spans="1:9">
      <c r="A1131" s="428"/>
      <c r="B1131" s="428" t="s">
        <v>780</v>
      </c>
      <c r="C1131" s="428" t="s">
        <v>90</v>
      </c>
      <c r="D1131" s="428">
        <v>15.6</v>
      </c>
      <c r="E1131" s="428">
        <v>1.78</v>
      </c>
      <c r="F1131" s="448"/>
      <c r="G1131" s="428"/>
      <c r="H1131" s="428"/>
      <c r="I1131" s="428"/>
    </row>
    <row r="1132" spans="1:9">
      <c r="A1132" s="428"/>
      <c r="B1132" s="428" t="s">
        <v>64</v>
      </c>
      <c r="C1132" s="428"/>
      <c r="D1132" s="428"/>
      <c r="E1132" s="428"/>
      <c r="F1132" s="445">
        <f>SUM(F1119:F1131)</f>
        <v>2963.9357999999997</v>
      </c>
      <c r="G1132" s="428"/>
      <c r="H1132" s="428"/>
      <c r="I1132" s="428"/>
    </row>
    <row r="1133" spans="1:9">
      <c r="A1133" s="58"/>
      <c r="B1133" s="55" t="s">
        <v>272</v>
      </c>
      <c r="C1133" s="53"/>
      <c r="D1133" s="56"/>
      <c r="E1133" s="56"/>
      <c r="F1133" s="223">
        <f>F1132*1%</f>
        <v>29.639357999999998</v>
      </c>
      <c r="G1133" s="428"/>
      <c r="H1133" s="428"/>
      <c r="I1133" s="428"/>
    </row>
    <row r="1134" spans="1:9">
      <c r="A1134" s="58"/>
      <c r="B1134" s="55" t="s">
        <v>64</v>
      </c>
      <c r="C1134" s="53"/>
      <c r="D1134" s="56"/>
      <c r="E1134" s="56"/>
      <c r="F1134" s="223">
        <f>SUM(F1132:F1133)</f>
        <v>2993.5751579999996</v>
      </c>
      <c r="G1134" s="428"/>
      <c r="H1134" s="428"/>
      <c r="I1134" s="428"/>
    </row>
    <row r="1135" spans="1:9">
      <c r="A1135" s="58"/>
      <c r="B1135" s="55" t="s">
        <v>781</v>
      </c>
      <c r="C1135" s="53"/>
      <c r="D1135" s="56"/>
      <c r="E1135" s="56"/>
      <c r="F1135" s="223">
        <f>F1134</f>
        <v>2993.5751579999996</v>
      </c>
      <c r="G1135" s="428"/>
      <c r="H1135" s="428"/>
      <c r="I1135" s="428"/>
    </row>
    <row r="1136" spans="1:9">
      <c r="A1136" s="58"/>
      <c r="B1136" s="55" t="s">
        <v>676</v>
      </c>
      <c r="C1136" s="53"/>
      <c r="D1136" s="56"/>
      <c r="E1136" s="56"/>
      <c r="F1136" s="223">
        <f>F1135/10</f>
        <v>299.35751579999999</v>
      </c>
      <c r="G1136" s="428"/>
      <c r="H1136" s="428"/>
      <c r="I1136" s="428"/>
    </row>
    <row r="1137" spans="1:6" ht="15.75">
      <c r="A1137" s="110"/>
      <c r="B1137" s="111" t="s">
        <v>275</v>
      </c>
      <c r="C1137" s="112"/>
      <c r="D1137" s="113"/>
      <c r="E1137" s="113"/>
      <c r="F1137" s="224">
        <f>ROUNDUP(F1136,0)</f>
        <v>300</v>
      </c>
    </row>
    <row r="1141" spans="1:6" s="50" customFormat="1" ht="15">
      <c r="A1141" s="48"/>
      <c r="B1141" s="408" t="s">
        <v>782</v>
      </c>
      <c r="C1141" s="408"/>
      <c r="D1141" s="408"/>
      <c r="E1141" s="49"/>
      <c r="F1141" s="49"/>
    </row>
    <row r="1142" spans="1:6" s="50" customFormat="1" ht="15">
      <c r="A1142" s="48"/>
      <c r="B1142" s="408"/>
      <c r="C1142" s="408"/>
      <c r="D1142" s="408"/>
      <c r="E1142" s="49"/>
      <c r="F1142" s="49"/>
    </row>
    <row r="1143" spans="1:6" s="50" customFormat="1" ht="15">
      <c r="A1143" s="48"/>
      <c r="B1143" s="51" t="s">
        <v>222</v>
      </c>
      <c r="C1143" s="51" t="s">
        <v>59</v>
      </c>
      <c r="D1143" s="51" t="s">
        <v>223</v>
      </c>
      <c r="E1143" s="51" t="s">
        <v>224</v>
      </c>
      <c r="F1143" s="52" t="s">
        <v>69</v>
      </c>
    </row>
    <row r="1144" spans="1:6" s="50" customFormat="1">
      <c r="A1144" s="48"/>
      <c r="B1144" s="53"/>
      <c r="C1144" s="53"/>
      <c r="D1144" s="53"/>
      <c r="E1144" s="53"/>
      <c r="F1144" s="54"/>
    </row>
    <row r="1145" spans="1:6" s="50" customFormat="1">
      <c r="A1145" s="48"/>
      <c r="B1145" s="55" t="s">
        <v>783</v>
      </c>
      <c r="C1145" s="53"/>
      <c r="D1145" s="53"/>
      <c r="E1145" s="53"/>
      <c r="F1145" s="54"/>
    </row>
    <row r="1146" spans="1:6" s="50" customFormat="1">
      <c r="A1146" s="48"/>
      <c r="B1146" s="55" t="s">
        <v>226</v>
      </c>
      <c r="C1146" s="53"/>
      <c r="D1146" s="56"/>
      <c r="E1146" s="56"/>
      <c r="F1146" s="223"/>
    </row>
    <row r="1147" spans="1:6" s="50" customFormat="1">
      <c r="A1147" s="48"/>
      <c r="B1147" s="55" t="s">
        <v>784</v>
      </c>
      <c r="C1147" s="55" t="s">
        <v>232</v>
      </c>
      <c r="D1147" s="56">
        <v>1.88</v>
      </c>
      <c r="E1147" s="56">
        <v>55</v>
      </c>
      <c r="F1147" s="223">
        <f>D1147*E1147</f>
        <v>103.39999999999999</v>
      </c>
    </row>
    <row r="1148" spans="1:6" s="50" customFormat="1">
      <c r="A1148" s="48"/>
      <c r="B1148" s="55" t="s">
        <v>234</v>
      </c>
      <c r="C1148" s="55" t="s">
        <v>198</v>
      </c>
      <c r="D1148" s="56">
        <v>5</v>
      </c>
      <c r="E1148" s="56">
        <v>125</v>
      </c>
      <c r="F1148" s="223">
        <f>D1148*E1148</f>
        <v>625</v>
      </c>
    </row>
    <row r="1149" spans="1:6" s="50" customFormat="1">
      <c r="A1149" s="48"/>
      <c r="B1149" s="55" t="s">
        <v>785</v>
      </c>
      <c r="C1149" s="55" t="s">
        <v>120</v>
      </c>
      <c r="D1149" s="59">
        <v>1.7</v>
      </c>
      <c r="E1149" s="56">
        <f>'Material Rate'!D5</f>
        <v>2152</v>
      </c>
      <c r="F1149" s="223">
        <f>D1149*E1149</f>
        <v>3658.4</v>
      </c>
    </row>
    <row r="1150" spans="1:6" s="50" customFormat="1">
      <c r="A1150" s="48"/>
      <c r="B1150" s="55" t="s">
        <v>239</v>
      </c>
      <c r="C1150" s="53"/>
      <c r="D1150" s="56"/>
      <c r="E1150" s="56"/>
      <c r="F1150" s="223"/>
    </row>
    <row r="1151" spans="1:6" s="50" customFormat="1">
      <c r="A1151" s="48"/>
      <c r="B1151" s="55" t="s">
        <v>242</v>
      </c>
      <c r="C1151" s="55" t="s">
        <v>241</v>
      </c>
      <c r="D1151" s="56"/>
      <c r="E1151" s="56"/>
      <c r="F1151" s="226">
        <f>'Labour Rate'!D29*Analysis!D1147</f>
        <v>75.199999999999989</v>
      </c>
    </row>
    <row r="1152" spans="1:6" s="50" customFormat="1">
      <c r="A1152" s="48"/>
      <c r="B1152" s="55" t="s">
        <v>243</v>
      </c>
      <c r="C1152" s="55" t="s">
        <v>120</v>
      </c>
      <c r="D1152" s="56"/>
      <c r="E1152" s="56"/>
      <c r="F1152" s="226">
        <f>'Labour Rate'!D27*D1149</f>
        <v>170</v>
      </c>
    </row>
    <row r="1153" spans="1:6" s="50" customFormat="1">
      <c r="A1153" s="48"/>
      <c r="B1153" s="55"/>
      <c r="C1153" s="55"/>
      <c r="D1153" s="56"/>
      <c r="E1153" s="56"/>
      <c r="F1153" s="226"/>
    </row>
    <row r="1154" spans="1:6" s="50" customFormat="1">
      <c r="A1154" s="48"/>
      <c r="B1154" s="55" t="s">
        <v>64</v>
      </c>
      <c r="C1154" s="53"/>
      <c r="D1154" s="56"/>
      <c r="E1154" s="56"/>
      <c r="F1154" s="223">
        <f>SUM(F1147:F1153)</f>
        <v>4632</v>
      </c>
    </row>
    <row r="1155" spans="1:6" s="50" customFormat="1">
      <c r="A1155" s="48"/>
      <c r="B1155" s="55" t="s">
        <v>244</v>
      </c>
      <c r="C1155" s="53"/>
      <c r="D1155" s="56"/>
      <c r="E1155" s="56"/>
      <c r="F1155" s="223">
        <f>F1154*1%</f>
        <v>46.32</v>
      </c>
    </row>
    <row r="1156" spans="1:6" s="50" customFormat="1">
      <c r="A1156" s="48"/>
      <c r="B1156" s="55" t="s">
        <v>64</v>
      </c>
      <c r="C1156" s="53"/>
      <c r="D1156" s="56"/>
      <c r="E1156" s="56"/>
      <c r="F1156" s="223">
        <f>SUM(F1154:F1155)</f>
        <v>4678.32</v>
      </c>
    </row>
    <row r="1157" spans="1:6" s="50" customFormat="1">
      <c r="A1157" s="48"/>
      <c r="B1157" s="55" t="s">
        <v>786</v>
      </c>
      <c r="C1157" s="53"/>
      <c r="D1157" s="56"/>
      <c r="E1157" s="56"/>
      <c r="F1157" s="223">
        <f>F1156</f>
        <v>4678.32</v>
      </c>
    </row>
    <row r="1158" spans="1:6" s="50" customFormat="1">
      <c r="A1158" s="48"/>
      <c r="B1158" s="55" t="s">
        <v>787</v>
      </c>
      <c r="C1158" s="53"/>
      <c r="D1158" s="56"/>
      <c r="E1158" s="56"/>
      <c r="F1158" s="223">
        <f>F1157/1.7</f>
        <v>2751.9529411764706</v>
      </c>
    </row>
    <row r="1159" spans="1:6" s="50" customFormat="1" ht="15">
      <c r="A1159" s="48"/>
      <c r="B1159" s="61" t="s">
        <v>247</v>
      </c>
      <c r="C1159" s="62"/>
      <c r="D1159" s="63"/>
      <c r="E1159" s="63"/>
      <c r="F1159" s="227">
        <f>ROUNDUP(F1158,0)</f>
        <v>2752</v>
      </c>
    </row>
    <row r="1161" spans="1:6" s="355" customFormat="1" ht="15">
      <c r="B1161" s="356" t="s">
        <v>788</v>
      </c>
    </row>
    <row r="1162" spans="1:6" s="355" customFormat="1" ht="15">
      <c r="B1162" s="356"/>
    </row>
    <row r="1163" spans="1:6" s="356" customFormat="1" ht="15">
      <c r="B1163" s="356" t="s">
        <v>107</v>
      </c>
      <c r="C1163" s="356" t="s">
        <v>59</v>
      </c>
      <c r="D1163" s="356" t="s">
        <v>223</v>
      </c>
      <c r="E1163" s="356" t="s">
        <v>224</v>
      </c>
      <c r="F1163" s="356" t="s">
        <v>69</v>
      </c>
    </row>
    <row r="1164" spans="1:6" s="355" customFormat="1">
      <c r="B1164" s="355" t="s">
        <v>724</v>
      </c>
    </row>
    <row r="1165" spans="1:6" s="355" customFormat="1">
      <c r="B1165" s="355" t="s">
        <v>725</v>
      </c>
    </row>
    <row r="1166" spans="1:6" s="355" customFormat="1">
      <c r="B1166" s="355" t="s">
        <v>226</v>
      </c>
    </row>
    <row r="1167" spans="1:6" s="355" customFormat="1">
      <c r="B1167" s="357" t="s">
        <v>789</v>
      </c>
      <c r="C1167" s="355" t="s">
        <v>327</v>
      </c>
      <c r="D1167" s="355">
        <v>1.69</v>
      </c>
      <c r="E1167" s="358">
        <f>'Material Rate'!D6</f>
        <v>753.19999999999993</v>
      </c>
      <c r="F1167" s="355">
        <f>E1167*D1167</f>
        <v>1272.9079999999999</v>
      </c>
    </row>
    <row r="1168" spans="1:6" s="355" customFormat="1">
      <c r="B1168" s="357" t="s">
        <v>727</v>
      </c>
      <c r="C1168" s="355" t="s">
        <v>306</v>
      </c>
      <c r="D1168" s="355">
        <v>1.82</v>
      </c>
      <c r="E1168" s="355">
        <v>1.78</v>
      </c>
      <c r="F1168" s="355">
        <f>E1168*D1168</f>
        <v>3.2396000000000003</v>
      </c>
    </row>
    <row r="1169" spans="1:6" s="355" customFormat="1">
      <c r="B1169" s="355" t="s">
        <v>728</v>
      </c>
    </row>
    <row r="1170" spans="1:6" s="355" customFormat="1">
      <c r="B1170" s="355" t="s">
        <v>729</v>
      </c>
    </row>
    <row r="1171" spans="1:6" s="355" customFormat="1">
      <c r="B1171" s="355" t="s">
        <v>730</v>
      </c>
    </row>
    <row r="1172" spans="1:6" s="355" customFormat="1">
      <c r="B1172" s="355" t="s">
        <v>731</v>
      </c>
    </row>
    <row r="1173" spans="1:6" s="355" customFormat="1">
      <c r="B1173" s="355" t="s">
        <v>732</v>
      </c>
      <c r="C1173" s="357" t="s">
        <v>312</v>
      </c>
      <c r="D1173" s="355">
        <v>6.0000000000000001E-3</v>
      </c>
      <c r="E1173" s="358">
        <f>'Material Rate'!D9</f>
        <v>191038</v>
      </c>
      <c r="F1173" s="355">
        <f t="shared" ref="F1173:F1174" si="27">E1173*D1173</f>
        <v>1146.2280000000001</v>
      </c>
    </row>
    <row r="1174" spans="1:6" s="355" customFormat="1">
      <c r="B1174" s="355" t="s">
        <v>704</v>
      </c>
      <c r="C1174" s="355" t="s">
        <v>312</v>
      </c>
      <c r="D1174" s="355">
        <v>6.0000000000000001E-3</v>
      </c>
      <c r="E1174" s="355">
        <v>60.81</v>
      </c>
      <c r="F1174" s="359">
        <f t="shared" si="27"/>
        <v>0.36486000000000002</v>
      </c>
    </row>
    <row r="1175" spans="1:6" s="355" customFormat="1">
      <c r="B1175" s="355" t="s">
        <v>314</v>
      </c>
    </row>
    <row r="1176" spans="1:6" s="355" customFormat="1">
      <c r="B1176" s="355" t="s">
        <v>733</v>
      </c>
      <c r="C1176" s="355" t="s">
        <v>267</v>
      </c>
      <c r="D1176" s="355">
        <v>0.33</v>
      </c>
      <c r="E1176" s="355">
        <v>141.6</v>
      </c>
      <c r="F1176" s="425">
        <v>500</v>
      </c>
    </row>
    <row r="1177" spans="1:6" s="355" customFormat="1">
      <c r="B1177" s="355" t="s">
        <v>294</v>
      </c>
      <c r="C1177" s="355" t="s">
        <v>267</v>
      </c>
      <c r="D1177" s="355">
        <v>0.25</v>
      </c>
      <c r="E1177" s="355">
        <v>135.25</v>
      </c>
      <c r="F1177" s="425"/>
    </row>
    <row r="1178" spans="1:6" s="355" customFormat="1">
      <c r="B1178" s="355" t="s">
        <v>271</v>
      </c>
      <c r="C1178" s="355" t="s">
        <v>306</v>
      </c>
      <c r="D1178" s="355">
        <v>19.760000000000002</v>
      </c>
      <c r="E1178" s="355">
        <v>1</v>
      </c>
      <c r="F1178" s="360">
        <f t="shared" ref="F1178" si="28">E1178*D1178</f>
        <v>19.760000000000002</v>
      </c>
    </row>
    <row r="1179" spans="1:6" s="355" customFormat="1">
      <c r="B1179" s="355" t="s">
        <v>64</v>
      </c>
      <c r="F1179" s="360">
        <f>SUM(F1167:F1178)</f>
        <v>2942.5004600000007</v>
      </c>
    </row>
    <row r="1180" spans="1:6" s="355" customFormat="1">
      <c r="A1180" s="58"/>
      <c r="B1180" s="55" t="s">
        <v>272</v>
      </c>
      <c r="C1180" s="53"/>
      <c r="D1180" s="56"/>
      <c r="E1180" s="56"/>
      <c r="F1180" s="223">
        <f>F1179*1%</f>
        <v>29.425004600000008</v>
      </c>
    </row>
    <row r="1181" spans="1:6" s="355" customFormat="1">
      <c r="A1181" s="58"/>
      <c r="B1181" s="55" t="s">
        <v>64</v>
      </c>
      <c r="C1181" s="53"/>
      <c r="D1181" s="56"/>
      <c r="E1181" s="56"/>
      <c r="F1181" s="223">
        <f>SUM(F1179:F1180)</f>
        <v>2971.9254646000009</v>
      </c>
    </row>
    <row r="1182" spans="1:6" s="355" customFormat="1">
      <c r="A1182" s="58"/>
      <c r="B1182" s="55" t="s">
        <v>722</v>
      </c>
      <c r="C1182" s="53"/>
      <c r="D1182" s="56"/>
      <c r="E1182" s="56"/>
      <c r="F1182" s="223">
        <f>F1181</f>
        <v>2971.9254646000009</v>
      </c>
    </row>
    <row r="1183" spans="1:6" s="355" customFormat="1">
      <c r="A1183" s="58"/>
      <c r="B1183" s="55" t="s">
        <v>676</v>
      </c>
      <c r="C1183" s="53"/>
      <c r="D1183" s="56"/>
      <c r="E1183" s="56"/>
      <c r="F1183" s="223">
        <f>F1182/1.61</f>
        <v>1845.9164376397521</v>
      </c>
    </row>
    <row r="1184" spans="1:6" s="355" customFormat="1" ht="15.75">
      <c r="A1184" s="110"/>
      <c r="B1184" s="111" t="s">
        <v>275</v>
      </c>
      <c r="C1184" s="112"/>
      <c r="D1184" s="113"/>
      <c r="E1184" s="113"/>
      <c r="F1184" s="224">
        <f>ROUNDUP(F1183,0)</f>
        <v>1846</v>
      </c>
    </row>
    <row r="1185" spans="1:6" s="355" customFormat="1" ht="15.75">
      <c r="A1185" s="110"/>
      <c r="B1185" s="111"/>
      <c r="C1185" s="112"/>
      <c r="D1185" s="113"/>
      <c r="E1185" s="113"/>
      <c r="F1185" s="361">
        <f>ROUNDUP(F1184/10.764,0)</f>
        <v>172</v>
      </c>
    </row>
    <row r="1186" spans="1:6" s="355" customFormat="1" ht="15.75">
      <c r="A1186" s="110"/>
      <c r="B1186" s="111"/>
      <c r="C1186" s="112"/>
      <c r="D1186" s="113"/>
      <c r="E1186" s="113"/>
      <c r="F1186" s="224"/>
    </row>
    <row r="1187" spans="1:6" s="355" customFormat="1" ht="15.75">
      <c r="A1187" s="110"/>
      <c r="B1187" s="111"/>
      <c r="C1187" s="112"/>
      <c r="D1187" s="113"/>
      <c r="E1187" s="113"/>
      <c r="F1187" s="224"/>
    </row>
    <row r="1188" spans="1:6" s="50" customFormat="1" ht="15">
      <c r="A1188" s="48"/>
      <c r="B1188" s="408" t="s">
        <v>790</v>
      </c>
      <c r="C1188" s="408"/>
      <c r="D1188" s="408"/>
      <c r="E1188" s="49"/>
      <c r="F1188" s="49"/>
    </row>
    <row r="1189" spans="1:6" s="50" customFormat="1" ht="15">
      <c r="A1189" s="48"/>
      <c r="B1189" s="408"/>
      <c r="C1189" s="408"/>
      <c r="D1189" s="408"/>
      <c r="E1189" s="49"/>
      <c r="F1189" s="49"/>
    </row>
    <row r="1190" spans="1:6" s="50" customFormat="1" ht="15">
      <c r="A1190" s="48"/>
      <c r="B1190" s="51" t="s">
        <v>222</v>
      </c>
      <c r="C1190" s="51" t="s">
        <v>59</v>
      </c>
      <c r="D1190" s="51" t="s">
        <v>223</v>
      </c>
      <c r="E1190" s="51" t="s">
        <v>224</v>
      </c>
      <c r="F1190" s="52" t="s">
        <v>69</v>
      </c>
    </row>
    <row r="1191" spans="1:6" s="50" customFormat="1">
      <c r="A1191" s="48"/>
      <c r="B1191" s="53"/>
      <c r="C1191" s="53"/>
      <c r="D1191" s="53"/>
      <c r="E1191" s="53"/>
      <c r="F1191" s="54"/>
    </row>
    <row r="1192" spans="1:6" s="50" customFormat="1">
      <c r="A1192" s="48"/>
      <c r="B1192" s="55" t="s">
        <v>783</v>
      </c>
      <c r="C1192" s="53"/>
      <c r="D1192" s="53"/>
      <c r="E1192" s="53"/>
      <c r="F1192" s="54"/>
    </row>
    <row r="1193" spans="1:6" s="50" customFormat="1">
      <c r="A1193" s="48"/>
      <c r="B1193" s="55" t="s">
        <v>226</v>
      </c>
      <c r="C1193" s="53"/>
      <c r="D1193" s="56"/>
      <c r="E1193" s="56"/>
      <c r="F1193" s="223"/>
    </row>
    <row r="1194" spans="1:6" s="50" customFormat="1">
      <c r="A1194" s="48"/>
      <c r="B1194" s="55" t="s">
        <v>784</v>
      </c>
      <c r="C1194" s="55" t="s">
        <v>232</v>
      </c>
      <c r="D1194" s="56">
        <v>1.88</v>
      </c>
      <c r="E1194" s="56">
        <v>0</v>
      </c>
      <c r="F1194" s="223">
        <f>D1194*E1194</f>
        <v>0</v>
      </c>
    </row>
    <row r="1195" spans="1:6" s="50" customFormat="1">
      <c r="A1195" s="48"/>
      <c r="B1195" s="55" t="s">
        <v>234</v>
      </c>
      <c r="C1195" s="55" t="s">
        <v>198</v>
      </c>
      <c r="D1195" s="56">
        <v>5</v>
      </c>
      <c r="E1195" s="56">
        <v>0</v>
      </c>
      <c r="F1195" s="223">
        <f>D1195*E1195</f>
        <v>0</v>
      </c>
    </row>
    <row r="1196" spans="1:6" s="50" customFormat="1">
      <c r="A1196" s="48"/>
      <c r="B1196" s="55" t="s">
        <v>785</v>
      </c>
      <c r="C1196" s="55" t="s">
        <v>120</v>
      </c>
      <c r="D1196" s="59">
        <v>1.7</v>
      </c>
      <c r="E1196" s="56">
        <f>'Material Rate'!D6</f>
        <v>753.19999999999993</v>
      </c>
      <c r="F1196" s="223">
        <f>D1196*E1196</f>
        <v>1280.4399999999998</v>
      </c>
    </row>
    <row r="1197" spans="1:6" s="50" customFormat="1">
      <c r="A1197" s="48"/>
      <c r="B1197" s="55" t="s">
        <v>239</v>
      </c>
      <c r="C1197" s="53"/>
      <c r="D1197" s="56"/>
      <c r="E1197" s="56"/>
      <c r="F1197" s="223"/>
    </row>
    <row r="1198" spans="1:6" s="50" customFormat="1">
      <c r="A1198" s="48"/>
      <c r="B1198" s="55" t="s">
        <v>242</v>
      </c>
      <c r="C1198" s="55" t="s">
        <v>241</v>
      </c>
      <c r="D1198" s="56"/>
      <c r="E1198" s="56"/>
      <c r="F1198" s="226">
        <f>'Labour Rate'!D49*Analysis!D1194</f>
        <v>0</v>
      </c>
    </row>
    <row r="1199" spans="1:6" s="50" customFormat="1">
      <c r="A1199" s="48"/>
      <c r="B1199" s="55" t="s">
        <v>243</v>
      </c>
      <c r="C1199" s="55" t="s">
        <v>120</v>
      </c>
      <c r="D1199" s="56"/>
      <c r="E1199" s="56"/>
      <c r="F1199" s="226">
        <f>'Labour Rate'!D27*Analysis!D1196</f>
        <v>170</v>
      </c>
    </row>
    <row r="1200" spans="1:6" s="50" customFormat="1">
      <c r="A1200" s="48"/>
      <c r="B1200" s="55"/>
      <c r="C1200" s="55"/>
      <c r="D1200" s="56"/>
      <c r="E1200" s="56"/>
      <c r="F1200" s="226"/>
    </row>
    <row r="1201" spans="1:9" s="50" customFormat="1">
      <c r="A1201" s="48"/>
      <c r="B1201" s="55" t="s">
        <v>64</v>
      </c>
      <c r="C1201" s="53"/>
      <c r="D1201" s="56"/>
      <c r="E1201" s="56"/>
      <c r="F1201" s="223">
        <f>SUM(F1194:F1200)</f>
        <v>1450.4399999999998</v>
      </c>
    </row>
    <row r="1202" spans="1:9" s="50" customFormat="1">
      <c r="A1202" s="48"/>
      <c r="B1202" s="55" t="s">
        <v>244</v>
      </c>
      <c r="C1202" s="53"/>
      <c r="D1202" s="56"/>
      <c r="E1202" s="56"/>
      <c r="F1202" s="223">
        <f>F1201*1%</f>
        <v>14.504399999999999</v>
      </c>
    </row>
    <row r="1203" spans="1:9" s="50" customFormat="1">
      <c r="A1203" s="48"/>
      <c r="B1203" s="55" t="s">
        <v>64</v>
      </c>
      <c r="C1203" s="53"/>
      <c r="D1203" s="56"/>
      <c r="E1203" s="56"/>
      <c r="F1203" s="223">
        <f>SUM(F1201:F1202)</f>
        <v>1464.9443999999999</v>
      </c>
    </row>
    <row r="1204" spans="1:9" s="50" customFormat="1">
      <c r="A1204" s="48"/>
      <c r="B1204" s="55" t="s">
        <v>786</v>
      </c>
      <c r="C1204" s="53"/>
      <c r="D1204" s="56"/>
      <c r="E1204" s="56"/>
      <c r="F1204" s="223">
        <f>F1203</f>
        <v>1464.9443999999999</v>
      </c>
    </row>
    <row r="1205" spans="1:9" s="50" customFormat="1">
      <c r="A1205" s="48"/>
      <c r="B1205" s="55" t="s">
        <v>787</v>
      </c>
      <c r="C1205" s="53"/>
      <c r="D1205" s="56"/>
      <c r="E1205" s="56"/>
      <c r="F1205" s="223">
        <f>F1204/1.7</f>
        <v>861.73199999999997</v>
      </c>
    </row>
    <row r="1206" spans="1:9" s="50" customFormat="1" ht="15">
      <c r="A1206" s="48"/>
      <c r="B1206" s="61" t="s">
        <v>247</v>
      </c>
      <c r="C1206" s="62"/>
      <c r="D1206" s="63"/>
      <c r="E1206" s="63"/>
      <c r="F1206" s="227">
        <f>ROUNDUP(F1205,0)</f>
        <v>862</v>
      </c>
    </row>
    <row r="1207" spans="1:9">
      <c r="A1207" s="428"/>
      <c r="B1207" s="428"/>
      <c r="C1207" s="428"/>
      <c r="D1207" s="428"/>
      <c r="E1207" s="428"/>
      <c r="F1207" s="428">
        <f>ROUNDUP(F1206/10.764,0)</f>
        <v>81</v>
      </c>
      <c r="G1207" s="428"/>
      <c r="H1207" s="428"/>
      <c r="I1207" s="428"/>
    </row>
    <row r="1209" spans="1:9" s="240" customFormat="1" ht="15">
      <c r="A1209" s="245">
        <v>16.68</v>
      </c>
      <c r="B1209" s="242" t="s">
        <v>791</v>
      </c>
      <c r="C1209" s="246"/>
      <c r="D1209" s="246"/>
      <c r="E1209" s="246"/>
      <c r="F1209" s="246"/>
      <c r="G1209" s="247"/>
      <c r="H1209" s="247"/>
      <c r="I1209" s="247"/>
    </row>
    <row r="1210" spans="1:9" ht="15">
      <c r="A1210" s="218"/>
      <c r="B1210" s="51" t="s">
        <v>792</v>
      </c>
      <c r="C1210" s="55"/>
      <c r="D1210" s="55"/>
      <c r="E1210" s="55"/>
      <c r="F1210" s="55"/>
      <c r="G1210" s="228"/>
      <c r="H1210" s="228"/>
      <c r="I1210" s="228"/>
    </row>
    <row r="1211" spans="1:9" ht="15">
      <c r="A1211" s="218"/>
      <c r="B1211" s="51" t="s">
        <v>793</v>
      </c>
      <c r="C1211" s="55"/>
      <c r="D1211" s="55"/>
      <c r="E1211" s="55"/>
      <c r="F1211" s="55"/>
      <c r="G1211" s="228"/>
      <c r="H1211" s="228"/>
      <c r="I1211" s="228"/>
    </row>
    <row r="1212" spans="1:9" ht="15">
      <c r="A1212" s="218"/>
      <c r="B1212" s="51" t="s">
        <v>794</v>
      </c>
      <c r="C1212" s="55"/>
      <c r="D1212" s="55"/>
      <c r="E1212" s="55"/>
      <c r="F1212" s="55"/>
      <c r="G1212" s="228"/>
      <c r="H1212" s="228"/>
      <c r="I1212" s="228"/>
    </row>
    <row r="1213" spans="1:9" ht="15">
      <c r="A1213" s="218"/>
      <c r="B1213" s="51" t="s">
        <v>795</v>
      </c>
      <c r="C1213" s="55"/>
      <c r="D1213" s="55"/>
      <c r="E1213" s="55"/>
      <c r="F1213" s="55"/>
      <c r="G1213" s="228"/>
      <c r="H1213" s="228"/>
      <c r="I1213" s="228"/>
    </row>
    <row r="1214" spans="1:9" ht="15">
      <c r="A1214" s="428"/>
      <c r="B1214" s="51" t="s">
        <v>796</v>
      </c>
      <c r="C1214" s="55"/>
      <c r="D1214" s="55"/>
      <c r="E1214" s="55"/>
      <c r="F1214" s="55"/>
      <c r="G1214" s="228"/>
      <c r="H1214" s="228"/>
      <c r="I1214" s="228"/>
    </row>
    <row r="1215" spans="1:9" s="218" customFormat="1" ht="15">
      <c r="B1215" s="51" t="s">
        <v>107</v>
      </c>
      <c r="C1215" s="51" t="s">
        <v>59</v>
      </c>
      <c r="D1215" s="51" t="s">
        <v>223</v>
      </c>
      <c r="E1215" s="51" t="s">
        <v>224</v>
      </c>
      <c r="F1215" s="51" t="s">
        <v>69</v>
      </c>
    </row>
    <row r="1216" spans="1:9">
      <c r="A1216" s="428"/>
      <c r="B1216" s="55" t="s">
        <v>797</v>
      </c>
      <c r="C1216" s="55"/>
      <c r="D1216" s="55"/>
      <c r="E1216" s="55"/>
      <c r="F1216" s="55"/>
      <c r="G1216" s="428"/>
      <c r="H1216" s="428"/>
      <c r="I1216" s="428"/>
    </row>
    <row r="1217" spans="1:6">
      <c r="A1217" s="428"/>
      <c r="B1217" s="55" t="s">
        <v>798</v>
      </c>
      <c r="C1217" s="55"/>
      <c r="D1217" s="55"/>
      <c r="E1217" s="55"/>
      <c r="F1217" s="55"/>
    </row>
    <row r="1218" spans="1:6">
      <c r="A1218" s="428"/>
      <c r="B1218" s="55" t="s">
        <v>799</v>
      </c>
      <c r="C1218" s="55"/>
      <c r="D1218" s="55"/>
      <c r="E1218" s="55"/>
      <c r="F1218" s="55"/>
    </row>
    <row r="1219" spans="1:6">
      <c r="A1219" s="428"/>
      <c r="B1219" s="55" t="s">
        <v>800</v>
      </c>
      <c r="C1219" s="55" t="s">
        <v>327</v>
      </c>
      <c r="D1219" s="55">
        <v>10</v>
      </c>
      <c r="E1219" s="229">
        <f>'Material Rate'!D36</f>
        <v>645.83999999999992</v>
      </c>
      <c r="F1219" s="230">
        <f>E1219*D1219</f>
        <v>6458.4</v>
      </c>
    </row>
    <row r="1220" spans="1:6">
      <c r="A1220" s="428"/>
      <c r="B1220" s="55" t="s">
        <v>801</v>
      </c>
      <c r="C1220" s="55" t="s">
        <v>312</v>
      </c>
      <c r="D1220" s="55">
        <v>0.5</v>
      </c>
      <c r="E1220" s="229">
        <f>'Material Rate'!D18</f>
        <v>1271.1600000000001</v>
      </c>
      <c r="F1220" s="230">
        <f t="shared" ref="F1220:F1223" si="29">E1220*D1220</f>
        <v>635.58000000000004</v>
      </c>
    </row>
    <row r="1221" spans="1:6">
      <c r="A1221" s="428"/>
      <c r="B1221" s="55" t="s">
        <v>802</v>
      </c>
      <c r="C1221" s="55" t="s">
        <v>312</v>
      </c>
      <c r="D1221" s="55">
        <v>0.5</v>
      </c>
      <c r="E1221" s="55">
        <v>106.49</v>
      </c>
      <c r="F1221" s="230">
        <f t="shared" si="29"/>
        <v>53.244999999999997</v>
      </c>
    </row>
    <row r="1222" spans="1:6">
      <c r="A1222" s="428"/>
      <c r="B1222" s="55" t="s">
        <v>803</v>
      </c>
      <c r="C1222" s="55" t="s">
        <v>312</v>
      </c>
      <c r="D1222" s="55">
        <v>0.15</v>
      </c>
      <c r="E1222" s="229">
        <f>'Material Rate'!D19</f>
        <v>953.37000000000012</v>
      </c>
      <c r="F1222" s="230">
        <f t="shared" si="29"/>
        <v>143.00550000000001</v>
      </c>
    </row>
    <row r="1223" spans="1:6">
      <c r="A1223" s="428"/>
      <c r="B1223" s="55" t="s">
        <v>804</v>
      </c>
      <c r="C1223" s="55" t="s">
        <v>312</v>
      </c>
      <c r="D1223" s="55">
        <v>0.15</v>
      </c>
      <c r="E1223" s="55">
        <v>106.49</v>
      </c>
      <c r="F1223" s="230">
        <f t="shared" si="29"/>
        <v>15.973499999999998</v>
      </c>
    </row>
    <row r="1224" spans="1:6">
      <c r="A1224" s="428"/>
      <c r="B1224" s="55" t="s">
        <v>805</v>
      </c>
      <c r="C1224" s="55"/>
      <c r="D1224" s="55"/>
      <c r="E1224" s="55"/>
      <c r="F1224" s="230"/>
    </row>
    <row r="1225" spans="1:6">
      <c r="A1225" s="428"/>
      <c r="B1225" s="55" t="s">
        <v>806</v>
      </c>
      <c r="C1225" s="55" t="s">
        <v>267</v>
      </c>
      <c r="D1225" s="55">
        <v>0.5</v>
      </c>
      <c r="E1225" s="55">
        <v>435</v>
      </c>
      <c r="F1225" s="230">
        <f t="shared" ref="F1225:F1228" si="30">E1225*D1225</f>
        <v>217.5</v>
      </c>
    </row>
    <row r="1226" spans="1:6">
      <c r="A1226" s="428"/>
      <c r="B1226" s="55" t="s">
        <v>807</v>
      </c>
      <c r="C1226" s="55" t="s">
        <v>267</v>
      </c>
      <c r="D1226" s="55">
        <v>0.5</v>
      </c>
      <c r="E1226" s="55">
        <v>399</v>
      </c>
      <c r="F1226" s="230">
        <f t="shared" si="30"/>
        <v>199.5</v>
      </c>
    </row>
    <row r="1227" spans="1:6">
      <c r="A1227" s="428"/>
      <c r="B1227" s="55" t="s">
        <v>294</v>
      </c>
      <c r="C1227" s="55" t="s">
        <v>267</v>
      </c>
      <c r="D1227" s="55">
        <v>1</v>
      </c>
      <c r="E1227" s="55">
        <v>329</v>
      </c>
      <c r="F1227" s="230">
        <f t="shared" si="30"/>
        <v>329</v>
      </c>
    </row>
    <row r="1228" spans="1:6">
      <c r="A1228" s="428"/>
      <c r="B1228" s="55" t="s">
        <v>268</v>
      </c>
      <c r="C1228" s="55" t="s">
        <v>267</v>
      </c>
      <c r="D1228" s="55">
        <v>0.5</v>
      </c>
      <c r="E1228" s="55">
        <v>329</v>
      </c>
      <c r="F1228" s="230">
        <f t="shared" si="30"/>
        <v>164.5</v>
      </c>
    </row>
    <row r="1229" spans="1:6" s="50" customFormat="1">
      <c r="A1229" s="48"/>
      <c r="B1229" s="55" t="s">
        <v>64</v>
      </c>
      <c r="C1229" s="53"/>
      <c r="D1229" s="56"/>
      <c r="E1229" s="56"/>
      <c r="F1229" s="223">
        <f>SUM(F1219:F1228)</f>
        <v>8216.7039999999997</v>
      </c>
    </row>
    <row r="1230" spans="1:6" s="50" customFormat="1">
      <c r="A1230" s="48"/>
      <c r="B1230" s="55" t="s">
        <v>244</v>
      </c>
      <c r="C1230" s="53"/>
      <c r="D1230" s="56"/>
      <c r="E1230" s="56"/>
      <c r="F1230" s="223">
        <f>F1229*1%</f>
        <v>82.16704</v>
      </c>
    </row>
    <row r="1231" spans="1:6" s="50" customFormat="1">
      <c r="A1231" s="48"/>
      <c r="B1231" s="55" t="s">
        <v>64</v>
      </c>
      <c r="C1231" s="53"/>
      <c r="D1231" s="56"/>
      <c r="E1231" s="56"/>
      <c r="F1231" s="223">
        <f>SUM(F1229:F1230)</f>
        <v>8298.87104</v>
      </c>
    </row>
    <row r="1232" spans="1:6" s="50" customFormat="1">
      <c r="A1232" s="48"/>
      <c r="B1232" s="55" t="s">
        <v>651</v>
      </c>
      <c r="C1232" s="53"/>
      <c r="D1232" s="56"/>
      <c r="E1232" s="56"/>
      <c r="F1232" s="223">
        <f>F1231</f>
        <v>8298.87104</v>
      </c>
    </row>
    <row r="1233" spans="1:9" s="50" customFormat="1">
      <c r="A1233" s="48"/>
      <c r="B1233" s="55" t="s">
        <v>787</v>
      </c>
      <c r="C1233" s="53"/>
      <c r="D1233" s="56"/>
      <c r="E1233" s="56"/>
      <c r="F1233" s="223">
        <f>F1232/10</f>
        <v>829.88710400000002</v>
      </c>
    </row>
    <row r="1234" spans="1:9" s="50" customFormat="1" ht="15">
      <c r="A1234" s="48"/>
      <c r="B1234" s="61" t="s">
        <v>247</v>
      </c>
      <c r="C1234" s="62"/>
      <c r="D1234" s="63"/>
      <c r="E1234" s="63"/>
      <c r="F1234" s="227">
        <f>ROUNDUP(F1233,0)</f>
        <v>830</v>
      </c>
    </row>
    <row r="1235" spans="1:9">
      <c r="A1235" s="428"/>
      <c r="B1235" s="55"/>
      <c r="C1235" s="55"/>
      <c r="D1235" s="55"/>
      <c r="E1235" s="55"/>
      <c r="F1235" s="433">
        <f>ROUNDUP(F1234/10.764,0)</f>
        <v>78</v>
      </c>
      <c r="G1235" s="428"/>
      <c r="H1235" s="428"/>
      <c r="I1235" s="428"/>
    </row>
    <row r="1239" spans="1:9" s="218" customFormat="1" ht="15">
      <c r="A1239" s="218" t="s">
        <v>808</v>
      </c>
      <c r="B1239" s="51" t="s">
        <v>809</v>
      </c>
      <c r="C1239" s="51"/>
      <c r="D1239" s="51"/>
      <c r="E1239" s="51"/>
      <c r="F1239" s="51"/>
      <c r="G1239" s="51"/>
      <c r="H1239" s="51"/>
      <c r="I1239" s="51"/>
    </row>
    <row r="1240" spans="1:9" s="218" customFormat="1" ht="15">
      <c r="B1240" s="51" t="s">
        <v>810</v>
      </c>
      <c r="C1240" s="51"/>
      <c r="D1240" s="51"/>
      <c r="E1240" s="51"/>
      <c r="F1240" s="51"/>
      <c r="G1240" s="51"/>
      <c r="H1240" s="51"/>
      <c r="I1240" s="51"/>
    </row>
    <row r="1241" spans="1:9" s="218" customFormat="1" ht="15">
      <c r="A1241" s="218" t="s">
        <v>811</v>
      </c>
      <c r="B1241" s="51" t="s">
        <v>812</v>
      </c>
      <c r="C1241" s="51"/>
      <c r="D1241" s="51"/>
      <c r="E1241" s="51"/>
      <c r="F1241" s="51"/>
      <c r="G1241" s="51"/>
      <c r="H1241" s="51"/>
      <c r="I1241" s="51"/>
    </row>
    <row r="1242" spans="1:9" s="218" customFormat="1" ht="15">
      <c r="A1242" s="218" t="s">
        <v>813</v>
      </c>
      <c r="B1242" s="51"/>
      <c r="C1242" s="51"/>
      <c r="D1242" s="51"/>
      <c r="E1242" s="51"/>
      <c r="F1242" s="51"/>
      <c r="G1242" s="51"/>
      <c r="H1242" s="51"/>
      <c r="I1242" s="51"/>
    </row>
    <row r="1243" spans="1:9" s="218" customFormat="1" ht="16.5" customHeight="1">
      <c r="B1243" s="51" t="s">
        <v>107</v>
      </c>
      <c r="C1243" s="51" t="s">
        <v>59</v>
      </c>
      <c r="D1243" s="51" t="s">
        <v>223</v>
      </c>
      <c r="E1243" s="51" t="s">
        <v>224</v>
      </c>
      <c r="F1243" s="51" t="s">
        <v>69</v>
      </c>
    </row>
    <row r="1244" spans="1:9">
      <c r="A1244" s="428"/>
      <c r="B1244" s="55" t="s">
        <v>814</v>
      </c>
      <c r="C1244" s="55"/>
      <c r="D1244" s="55"/>
      <c r="E1244" s="55"/>
      <c r="F1244" s="55"/>
      <c r="G1244" s="428"/>
      <c r="H1244" s="428"/>
      <c r="I1244" s="428"/>
    </row>
    <row r="1245" spans="1:9">
      <c r="A1245" s="428"/>
      <c r="B1245" s="55" t="s">
        <v>815</v>
      </c>
      <c r="C1245" s="55"/>
      <c r="D1245" s="55"/>
      <c r="E1245" s="55"/>
      <c r="F1245" s="55"/>
      <c r="G1245" s="428"/>
      <c r="H1245" s="428"/>
      <c r="I1245" s="428"/>
    </row>
    <row r="1246" spans="1:9">
      <c r="A1246" s="428"/>
      <c r="B1246" s="55" t="s">
        <v>226</v>
      </c>
      <c r="C1246" s="55"/>
      <c r="D1246" s="55"/>
      <c r="E1246" s="55"/>
      <c r="F1246" s="55"/>
      <c r="G1246" s="428"/>
      <c r="H1246" s="428"/>
      <c r="I1246" s="428"/>
    </row>
    <row r="1247" spans="1:9">
      <c r="A1247" s="428"/>
      <c r="B1247" s="55" t="s">
        <v>816</v>
      </c>
      <c r="C1247" s="55"/>
      <c r="D1247" s="55"/>
      <c r="E1247" s="55"/>
      <c r="F1247" s="55"/>
      <c r="G1247" s="428"/>
      <c r="H1247" s="428"/>
      <c r="I1247" s="428"/>
    </row>
    <row r="1248" spans="1:9">
      <c r="A1248" s="428"/>
      <c r="B1248" s="55" t="s">
        <v>817</v>
      </c>
      <c r="C1248" s="55"/>
      <c r="D1248" s="55"/>
      <c r="E1248" s="55"/>
      <c r="F1248" s="55"/>
      <c r="G1248" s="428"/>
      <c r="H1248" s="428"/>
      <c r="I1248" s="428"/>
    </row>
    <row r="1249" spans="1:6">
      <c r="A1249" s="428"/>
      <c r="B1249" s="55" t="s">
        <v>818</v>
      </c>
      <c r="C1249" s="55"/>
      <c r="D1249" s="55"/>
      <c r="E1249" s="55"/>
      <c r="F1249" s="55"/>
    </row>
    <row r="1250" spans="1:6">
      <c r="A1250" s="428"/>
      <c r="B1250" s="55" t="s">
        <v>819</v>
      </c>
      <c r="C1250" s="55"/>
      <c r="D1250" s="55"/>
      <c r="E1250" s="55"/>
      <c r="F1250" s="55"/>
    </row>
    <row r="1251" spans="1:6">
      <c r="A1251" s="428"/>
      <c r="B1251" s="55" t="s">
        <v>820</v>
      </c>
      <c r="C1251" s="55" t="s">
        <v>290</v>
      </c>
      <c r="D1251" s="55">
        <v>5</v>
      </c>
      <c r="E1251" s="221">
        <f>'Material Rate'!D13</f>
        <v>60</v>
      </c>
      <c r="F1251" s="223">
        <f>E1251*D1251</f>
        <v>300</v>
      </c>
    </row>
    <row r="1252" spans="1:6">
      <c r="A1252" s="428"/>
      <c r="B1252" s="55" t="s">
        <v>704</v>
      </c>
      <c r="C1252" s="55" t="s">
        <v>312</v>
      </c>
      <c r="D1252" s="55">
        <v>3.3E-3</v>
      </c>
      <c r="E1252" s="230"/>
      <c r="F1252" s="223"/>
    </row>
    <row r="1253" spans="1:6">
      <c r="A1253" s="428"/>
      <c r="B1253" s="55" t="s">
        <v>821</v>
      </c>
      <c r="C1253" s="55" t="s">
        <v>333</v>
      </c>
      <c r="D1253" s="55">
        <v>36</v>
      </c>
      <c r="E1253" s="230">
        <v>52</v>
      </c>
      <c r="F1253" s="223">
        <f>E1253*D1253/100</f>
        <v>18.72</v>
      </c>
    </row>
    <row r="1254" spans="1:6">
      <c r="A1254" s="428"/>
      <c r="B1254" s="55" t="s">
        <v>822</v>
      </c>
      <c r="C1254" s="55"/>
      <c r="D1254" s="55"/>
      <c r="E1254" s="230"/>
      <c r="F1254" s="223">
        <f t="shared" ref="F1254:F1259" si="31">E1254*D1254</f>
        <v>0</v>
      </c>
    </row>
    <row r="1255" spans="1:6">
      <c r="A1255" s="428"/>
      <c r="B1255" s="55" t="s">
        <v>823</v>
      </c>
      <c r="C1255" s="55"/>
      <c r="D1255" s="55"/>
      <c r="E1255" s="230"/>
      <c r="F1255" s="223">
        <f t="shared" si="31"/>
        <v>0</v>
      </c>
    </row>
    <row r="1256" spans="1:6">
      <c r="A1256" s="428"/>
      <c r="B1256" s="55" t="s">
        <v>824</v>
      </c>
      <c r="C1256" s="55" t="s">
        <v>327</v>
      </c>
      <c r="D1256" s="55">
        <v>0.37</v>
      </c>
      <c r="E1256" s="230">
        <v>98</v>
      </c>
      <c r="F1256" s="223">
        <f t="shared" si="31"/>
        <v>36.26</v>
      </c>
    </row>
    <row r="1257" spans="1:6">
      <c r="A1257" s="428"/>
      <c r="B1257" s="55" t="s">
        <v>314</v>
      </c>
      <c r="C1257" s="55"/>
      <c r="D1257" s="55"/>
      <c r="E1257" s="230"/>
      <c r="F1257" s="223">
        <f t="shared" si="31"/>
        <v>0</v>
      </c>
    </row>
    <row r="1258" spans="1:6">
      <c r="A1258" s="428"/>
      <c r="B1258" s="55" t="s">
        <v>825</v>
      </c>
      <c r="C1258" s="55"/>
      <c r="D1258" s="55"/>
      <c r="E1258" s="230"/>
      <c r="F1258" s="223">
        <f t="shared" si="31"/>
        <v>0</v>
      </c>
    </row>
    <row r="1259" spans="1:6">
      <c r="A1259" s="428"/>
      <c r="B1259" s="55" t="s">
        <v>826</v>
      </c>
      <c r="C1259" s="55" t="s">
        <v>267</v>
      </c>
      <c r="D1259" s="55">
        <v>0.53</v>
      </c>
      <c r="E1259" s="230">
        <v>435</v>
      </c>
      <c r="F1259" s="223">
        <f t="shared" si="31"/>
        <v>230.55</v>
      </c>
    </row>
    <row r="1260" spans="1:6">
      <c r="A1260" s="428"/>
      <c r="B1260" s="55" t="s">
        <v>64</v>
      </c>
      <c r="C1260" s="55"/>
      <c r="D1260" s="55"/>
      <c r="E1260" s="230"/>
      <c r="F1260" s="223">
        <f>SUM(F1251:F1259)</f>
        <v>585.53</v>
      </c>
    </row>
    <row r="1261" spans="1:6" s="50" customFormat="1">
      <c r="A1261" s="48"/>
      <c r="B1261" s="55" t="s">
        <v>244</v>
      </c>
      <c r="C1261" s="53"/>
      <c r="D1261" s="56"/>
      <c r="E1261" s="56"/>
      <c r="F1261" s="223">
        <f>F1260*1%</f>
        <v>5.8552999999999997</v>
      </c>
    </row>
    <row r="1262" spans="1:6" s="50" customFormat="1">
      <c r="A1262" s="48"/>
      <c r="B1262" s="55" t="s">
        <v>64</v>
      </c>
      <c r="C1262" s="53"/>
      <c r="D1262" s="56"/>
      <c r="E1262" s="56"/>
      <c r="F1262" s="223">
        <f>SUM(F1260:F1261)</f>
        <v>591.38529999999992</v>
      </c>
    </row>
    <row r="1263" spans="1:6" s="50" customFormat="1">
      <c r="A1263" s="48"/>
      <c r="B1263" s="55" t="s">
        <v>827</v>
      </c>
      <c r="C1263" s="53"/>
      <c r="D1263" s="56"/>
      <c r="E1263" s="56"/>
      <c r="F1263" s="223">
        <f>F1262</f>
        <v>591.38529999999992</v>
      </c>
    </row>
    <row r="1264" spans="1:6" s="50" customFormat="1">
      <c r="A1264" s="48"/>
      <c r="B1264" s="55" t="s">
        <v>246</v>
      </c>
      <c r="C1264" s="53"/>
      <c r="D1264" s="56"/>
      <c r="E1264" s="56"/>
      <c r="F1264" s="223">
        <f>F1263/5</f>
        <v>118.27705999999998</v>
      </c>
    </row>
    <row r="1265" spans="1:6" s="50" customFormat="1" ht="15">
      <c r="A1265" s="48"/>
      <c r="B1265" s="61" t="s">
        <v>247</v>
      </c>
      <c r="C1265" s="62"/>
      <c r="D1265" s="63"/>
      <c r="E1265" s="63"/>
      <c r="F1265" s="227">
        <f>ROUNDUP(F1264,0)</f>
        <v>119</v>
      </c>
    </row>
  </sheetData>
  <sheetProtection password="C5ED" sheet="1" objects="1" scenarios="1"/>
  <mergeCells count="38">
    <mergeCell ref="F1176:F1177"/>
    <mergeCell ref="F721:F724"/>
    <mergeCell ref="F813:F815"/>
    <mergeCell ref="F952:F953"/>
    <mergeCell ref="F1055:F1056"/>
    <mergeCell ref="F1091:F1092"/>
    <mergeCell ref="B1141:D1142"/>
    <mergeCell ref="B470:D472"/>
    <mergeCell ref="F485:F488"/>
    <mergeCell ref="B499:D501"/>
    <mergeCell ref="F785:F788"/>
    <mergeCell ref="F548:F550"/>
    <mergeCell ref="B562:D562"/>
    <mergeCell ref="F576:F577"/>
    <mergeCell ref="B589:D589"/>
    <mergeCell ref="F603:F604"/>
    <mergeCell ref="B617:D617"/>
    <mergeCell ref="F631:F632"/>
    <mergeCell ref="B648:D648"/>
    <mergeCell ref="F662:F663"/>
    <mergeCell ref="F692:F693"/>
    <mergeCell ref="F755:F758"/>
    <mergeCell ref="B1188:D1189"/>
    <mergeCell ref="F67:F71"/>
    <mergeCell ref="B1:D2"/>
    <mergeCell ref="B30:D31"/>
    <mergeCell ref="B57:E57"/>
    <mergeCell ref="B58:E58"/>
    <mergeCell ref="B59:E59"/>
    <mergeCell ref="F514:F517"/>
    <mergeCell ref="B165:D165"/>
    <mergeCell ref="F186:F188"/>
    <mergeCell ref="F240:F243"/>
    <mergeCell ref="F275:F278"/>
    <mergeCell ref="F357:F360"/>
    <mergeCell ref="F390:F393"/>
    <mergeCell ref="F421:F424"/>
    <mergeCell ref="F455:F458"/>
  </mergeCells>
  <pageMargins left="0.7" right="0.7" top="0.75" bottom="0.75" header="0.3" footer="0.3"/>
  <pageSetup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8"/>
  <sheetViews>
    <sheetView workbookViewId="0">
      <selection activeCell="E7" sqref="E7"/>
    </sheetView>
  </sheetViews>
  <sheetFormatPr defaultRowHeight="16.5" customHeight="1"/>
  <cols>
    <col min="1" max="1" width="9.140625" style="231"/>
    <col min="2" max="2" width="39.140625" style="237" customWidth="1"/>
    <col min="3" max="3" width="11" style="231" customWidth="1"/>
    <col min="4" max="4" width="29.42578125" style="231" bestFit="1" customWidth="1"/>
    <col min="5" max="16384" width="9.140625" style="231"/>
  </cols>
  <sheetData>
    <row r="1" spans="1:10" ht="16.5" customHeight="1">
      <c r="A1" s="427" t="s">
        <v>828</v>
      </c>
      <c r="B1" s="427"/>
      <c r="C1" s="427"/>
      <c r="D1" s="427"/>
    </row>
    <row r="2" spans="1:10" ht="16.5" customHeight="1">
      <c r="A2" s="397" t="s">
        <v>829</v>
      </c>
      <c r="B2" s="397" t="s">
        <v>830</v>
      </c>
      <c r="C2" s="397" t="s">
        <v>59</v>
      </c>
      <c r="D2" s="397" t="s">
        <v>831</v>
      </c>
    </row>
    <row r="3" spans="1:10" ht="18" customHeight="1">
      <c r="A3" s="232">
        <v>1</v>
      </c>
      <c r="B3" s="233" t="s">
        <v>832</v>
      </c>
      <c r="C3" s="232" t="s">
        <v>572</v>
      </c>
      <c r="D3" s="234">
        <v>390</v>
      </c>
    </row>
    <row r="4" spans="1:10" ht="18" customHeight="1">
      <c r="A4" s="232">
        <v>2</v>
      </c>
      <c r="B4" s="233" t="s">
        <v>833</v>
      </c>
      <c r="C4" s="232" t="s">
        <v>120</v>
      </c>
      <c r="D4" s="234">
        <f>260*10.76</f>
        <v>2797.6</v>
      </c>
    </row>
    <row r="5" spans="1:10" ht="18" customHeight="1">
      <c r="A5" s="232">
        <v>3</v>
      </c>
      <c r="B5" s="233" t="s">
        <v>834</v>
      </c>
      <c r="C5" s="232" t="s">
        <v>120</v>
      </c>
      <c r="D5" s="234">
        <f>200*10.76</f>
        <v>2152</v>
      </c>
    </row>
    <row r="6" spans="1:10" ht="18" customHeight="1">
      <c r="A6" s="232">
        <v>4</v>
      </c>
      <c r="B6" s="352" t="s">
        <v>835</v>
      </c>
      <c r="C6" s="232" t="s">
        <v>120</v>
      </c>
      <c r="D6" s="234">
        <f>70*10.76</f>
        <v>753.19999999999993</v>
      </c>
    </row>
    <row r="7" spans="1:10" ht="18" customHeight="1">
      <c r="A7" s="232">
        <v>4</v>
      </c>
      <c r="B7" s="233" t="s">
        <v>836</v>
      </c>
      <c r="C7" s="232" t="s">
        <v>837</v>
      </c>
      <c r="D7" s="234">
        <v>250</v>
      </c>
    </row>
    <row r="8" spans="1:10" ht="18" customHeight="1">
      <c r="A8" s="232">
        <v>5</v>
      </c>
      <c r="B8" s="233" t="s">
        <v>838</v>
      </c>
      <c r="C8" s="232" t="s">
        <v>837</v>
      </c>
      <c r="D8" s="234">
        <v>45</v>
      </c>
    </row>
    <row r="9" spans="1:10" ht="18" customHeight="1">
      <c r="A9" s="232">
        <v>6</v>
      </c>
      <c r="B9" s="233" t="s">
        <v>839</v>
      </c>
      <c r="C9" s="232" t="s">
        <v>288</v>
      </c>
      <c r="D9" s="234">
        <v>191038</v>
      </c>
    </row>
    <row r="10" spans="1:10" ht="27" customHeight="1">
      <c r="A10" s="232">
        <v>7</v>
      </c>
      <c r="B10" s="235" t="s">
        <v>840</v>
      </c>
      <c r="C10" s="232" t="s">
        <v>120</v>
      </c>
      <c r="D10" s="234">
        <f>320*10.76</f>
        <v>3443.2</v>
      </c>
    </row>
    <row r="11" spans="1:10" ht="18" customHeight="1">
      <c r="A11" s="232">
        <v>8</v>
      </c>
      <c r="B11" s="233" t="s">
        <v>841</v>
      </c>
      <c r="C11" s="232" t="s">
        <v>290</v>
      </c>
      <c r="D11" s="234">
        <f>114*3.28</f>
        <v>373.91999999999996</v>
      </c>
      <c r="G11" s="231">
        <f>H14+H14+I14</f>
        <v>243.75</v>
      </c>
    </row>
    <row r="12" spans="1:10" ht="18" customHeight="1">
      <c r="A12" s="232">
        <v>9</v>
      </c>
      <c r="B12" s="233" t="s">
        <v>842</v>
      </c>
      <c r="C12" s="232" t="s">
        <v>120</v>
      </c>
      <c r="D12" s="234">
        <f>600*10.76</f>
        <v>6456</v>
      </c>
      <c r="G12" s="231">
        <f>0.243*D11</f>
        <v>90.862559999999988</v>
      </c>
    </row>
    <row r="13" spans="1:10" ht="18" customHeight="1">
      <c r="A13" s="232">
        <v>10</v>
      </c>
      <c r="B13" s="233" t="s">
        <v>843</v>
      </c>
      <c r="C13" s="232" t="s">
        <v>290</v>
      </c>
      <c r="D13" s="234">
        <v>60</v>
      </c>
    </row>
    <row r="14" spans="1:10" ht="18" customHeight="1">
      <c r="A14" s="232">
        <v>11</v>
      </c>
      <c r="B14" s="233" t="s">
        <v>844</v>
      </c>
      <c r="C14" s="232" t="s">
        <v>845</v>
      </c>
      <c r="D14" s="234">
        <v>370</v>
      </c>
      <c r="G14" s="231">
        <v>0.24299999999999999</v>
      </c>
      <c r="H14" s="231">
        <f>2.25*25</f>
        <v>56.25</v>
      </c>
      <c r="I14" s="231">
        <f>5.25*25</f>
        <v>131.25</v>
      </c>
    </row>
    <row r="15" spans="1:10" ht="18" customHeight="1">
      <c r="A15" s="232">
        <v>12</v>
      </c>
      <c r="B15" s="233" t="s">
        <v>846</v>
      </c>
      <c r="C15" s="232" t="s">
        <v>572</v>
      </c>
      <c r="D15" s="236">
        <v>4.5</v>
      </c>
      <c r="G15" s="231">
        <f>D11/G14</f>
        <v>1538.7654320987654</v>
      </c>
      <c r="H15" s="231">
        <f>H14/1000</f>
        <v>5.6250000000000001E-2</v>
      </c>
      <c r="I15" s="231">
        <f>I14/1000</f>
        <v>0.13125000000000001</v>
      </c>
      <c r="J15" s="231">
        <f>I15*H15</f>
        <v>7.3828125000000005E-3</v>
      </c>
    </row>
    <row r="16" spans="1:10" ht="18" customHeight="1">
      <c r="A16" s="232">
        <v>13</v>
      </c>
      <c r="B16" s="233" t="s">
        <v>847</v>
      </c>
      <c r="C16" s="232" t="s">
        <v>120</v>
      </c>
      <c r="D16" s="234">
        <f>60*10.76</f>
        <v>645.6</v>
      </c>
      <c r="J16" s="231">
        <f>430*3.28</f>
        <v>1410.3999999999999</v>
      </c>
    </row>
    <row r="17" spans="1:10" ht="18" customHeight="1">
      <c r="A17" s="232">
        <v>14</v>
      </c>
      <c r="B17" s="233" t="s">
        <v>548</v>
      </c>
      <c r="C17" s="232" t="s">
        <v>848</v>
      </c>
      <c r="D17" s="234">
        <v>5000</v>
      </c>
      <c r="J17" s="231">
        <f>J16/J15</f>
        <v>191038.30687830684</v>
      </c>
    </row>
    <row r="18" spans="1:10" ht="18" customHeight="1">
      <c r="A18" s="232">
        <v>15</v>
      </c>
      <c r="B18" s="233" t="s">
        <v>458</v>
      </c>
      <c r="C18" s="232" t="s">
        <v>288</v>
      </c>
      <c r="D18" s="234">
        <f>36*35.31</f>
        <v>1271.1600000000001</v>
      </c>
    </row>
    <row r="19" spans="1:10" ht="18" customHeight="1">
      <c r="A19" s="232">
        <v>16</v>
      </c>
      <c r="B19" s="233" t="s">
        <v>849</v>
      </c>
      <c r="C19" s="232" t="s">
        <v>288</v>
      </c>
      <c r="D19" s="234">
        <f>27*35.31</f>
        <v>953.37000000000012</v>
      </c>
    </row>
    <row r="20" spans="1:10" ht="18" customHeight="1">
      <c r="A20" s="232">
        <v>17</v>
      </c>
      <c r="B20" s="233" t="s">
        <v>850</v>
      </c>
      <c r="C20" s="232" t="s">
        <v>120</v>
      </c>
      <c r="D20" s="234">
        <f>230*10.76</f>
        <v>2474.7999999999997</v>
      </c>
    </row>
    <row r="21" spans="1:10" ht="18" customHeight="1">
      <c r="A21" s="232">
        <v>18</v>
      </c>
      <c r="B21" s="233" t="s">
        <v>851</v>
      </c>
      <c r="C21" s="232" t="s">
        <v>120</v>
      </c>
      <c r="D21" s="234">
        <f>230*10.76</f>
        <v>2474.7999999999997</v>
      </c>
    </row>
    <row r="22" spans="1:10" ht="18" customHeight="1">
      <c r="A22" s="232">
        <v>19</v>
      </c>
      <c r="B22" s="233" t="s">
        <v>852</v>
      </c>
      <c r="C22" s="232" t="s">
        <v>120</v>
      </c>
      <c r="D22" s="234">
        <f>30*10.76</f>
        <v>322.8</v>
      </c>
    </row>
    <row r="23" spans="1:10" ht="18" customHeight="1">
      <c r="A23" s="232">
        <v>20</v>
      </c>
      <c r="B23" s="233" t="s">
        <v>853</v>
      </c>
      <c r="C23" s="232" t="s">
        <v>120</v>
      </c>
      <c r="D23" s="234">
        <f>105*10.76</f>
        <v>1129.8</v>
      </c>
    </row>
    <row r="24" spans="1:10" ht="18" customHeight="1">
      <c r="A24" s="232">
        <v>21</v>
      </c>
      <c r="B24" s="233" t="s">
        <v>854</v>
      </c>
      <c r="C24" s="232" t="s">
        <v>120</v>
      </c>
      <c r="D24" s="234">
        <f>42*10.76</f>
        <v>451.92</v>
      </c>
    </row>
    <row r="25" spans="1:10" ht="18" customHeight="1">
      <c r="A25" s="232">
        <v>22</v>
      </c>
      <c r="B25" s="233" t="s">
        <v>855</v>
      </c>
      <c r="C25" s="232" t="s">
        <v>120</v>
      </c>
      <c r="D25" s="234">
        <f>60*10.76</f>
        <v>645.6</v>
      </c>
    </row>
    <row r="26" spans="1:10" ht="18" customHeight="1">
      <c r="A26" s="232">
        <v>23</v>
      </c>
      <c r="B26" s="233" t="s">
        <v>856</v>
      </c>
      <c r="C26" s="232" t="s">
        <v>120</v>
      </c>
      <c r="D26" s="234">
        <f>60*10.76</f>
        <v>645.6</v>
      </c>
    </row>
    <row r="27" spans="1:10" ht="18" customHeight="1">
      <c r="A27" s="232">
        <v>24</v>
      </c>
      <c r="B27" s="233" t="s">
        <v>857</v>
      </c>
      <c r="C27" s="232" t="s">
        <v>120</v>
      </c>
      <c r="D27" s="234">
        <f>40*10.76</f>
        <v>430.4</v>
      </c>
    </row>
    <row r="28" spans="1:10" ht="18" customHeight="1">
      <c r="A28" s="232">
        <v>25</v>
      </c>
      <c r="B28" s="233" t="s">
        <v>858</v>
      </c>
      <c r="C28" s="232" t="s">
        <v>120</v>
      </c>
      <c r="D28" s="234">
        <f>40*10.76</f>
        <v>430.4</v>
      </c>
    </row>
    <row r="29" spans="1:10" ht="18" customHeight="1">
      <c r="A29" s="232">
        <v>26</v>
      </c>
      <c r="B29" s="233" t="s">
        <v>859</v>
      </c>
      <c r="C29" s="232" t="s">
        <v>837</v>
      </c>
      <c r="D29" s="234">
        <v>250</v>
      </c>
    </row>
    <row r="30" spans="1:10" ht="18" customHeight="1">
      <c r="A30" s="232">
        <v>27</v>
      </c>
      <c r="B30" s="233" t="s">
        <v>860</v>
      </c>
      <c r="C30" s="232" t="s">
        <v>837</v>
      </c>
      <c r="D30" s="234">
        <v>100</v>
      </c>
    </row>
    <row r="31" spans="1:10" ht="18" customHeight="1">
      <c r="A31" s="232">
        <v>28</v>
      </c>
      <c r="B31" s="233" t="s">
        <v>861</v>
      </c>
      <c r="C31" s="232" t="s">
        <v>572</v>
      </c>
      <c r="D31" s="234">
        <v>65</v>
      </c>
    </row>
    <row r="32" spans="1:10" ht="18" customHeight="1">
      <c r="A32" s="232">
        <v>29</v>
      </c>
      <c r="B32" s="233" t="s">
        <v>862</v>
      </c>
      <c r="C32" s="232" t="s">
        <v>120</v>
      </c>
      <c r="D32" s="234">
        <f>90*10.764</f>
        <v>968.76</v>
      </c>
    </row>
    <row r="33" spans="1:4" ht="18" customHeight="1">
      <c r="A33" s="232">
        <v>30</v>
      </c>
      <c r="B33" s="233" t="s">
        <v>863</v>
      </c>
      <c r="C33" s="232" t="s">
        <v>572</v>
      </c>
      <c r="D33" s="234">
        <v>200</v>
      </c>
    </row>
    <row r="34" spans="1:4" ht="18" customHeight="1">
      <c r="A34" s="232">
        <v>31</v>
      </c>
      <c r="B34" s="233" t="s">
        <v>864</v>
      </c>
      <c r="C34" s="232" t="s">
        <v>120</v>
      </c>
      <c r="D34" s="234">
        <v>520</v>
      </c>
    </row>
    <row r="35" spans="1:4" ht="18" customHeight="1">
      <c r="A35" s="232">
        <v>32</v>
      </c>
      <c r="B35" s="233" t="s">
        <v>752</v>
      </c>
      <c r="C35" s="232" t="s">
        <v>572</v>
      </c>
      <c r="D35" s="234">
        <v>44</v>
      </c>
    </row>
    <row r="36" spans="1:4" ht="18" customHeight="1">
      <c r="A36" s="232">
        <v>33</v>
      </c>
      <c r="B36" s="233" t="s">
        <v>865</v>
      </c>
      <c r="C36" s="232" t="s">
        <v>120</v>
      </c>
      <c r="D36" s="234">
        <f>60*10.764</f>
        <v>645.83999999999992</v>
      </c>
    </row>
    <row r="37" spans="1:4" ht="18" customHeight="1">
      <c r="A37" s="232">
        <v>33</v>
      </c>
      <c r="B37" s="352" t="s">
        <v>866</v>
      </c>
      <c r="C37" s="353" t="s">
        <v>837</v>
      </c>
      <c r="D37" s="234">
        <v>350</v>
      </c>
    </row>
    <row r="38" spans="1:4" ht="18" customHeight="1">
      <c r="A38" s="232">
        <v>33</v>
      </c>
      <c r="B38" s="352" t="s">
        <v>867</v>
      </c>
      <c r="C38" s="353" t="s">
        <v>837</v>
      </c>
      <c r="D38" s="234">
        <v>200</v>
      </c>
    </row>
  </sheetData>
  <sheetProtection password="C5ED" sheet="1" objects="1" scenarios="1"/>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workbookViewId="0">
      <selection activeCell="F14" sqref="F14"/>
    </sheetView>
  </sheetViews>
  <sheetFormatPr defaultRowHeight="20.25" customHeight="1"/>
  <cols>
    <col min="1" max="1" width="9.140625" style="231"/>
    <col min="2" max="2" width="41.85546875" style="237" customWidth="1"/>
    <col min="3" max="3" width="11.85546875" style="231" customWidth="1"/>
    <col min="4" max="4" width="20" style="231" customWidth="1"/>
    <col min="5" max="16384" width="9.140625" style="231"/>
  </cols>
  <sheetData>
    <row r="1" spans="1:4" ht="20.25" customHeight="1">
      <c r="A1" s="427" t="s">
        <v>868</v>
      </c>
      <c r="B1" s="427"/>
      <c r="C1" s="427"/>
      <c r="D1" s="427"/>
    </row>
    <row r="2" spans="1:4" ht="20.25" customHeight="1">
      <c r="A2" s="397" t="s">
        <v>829</v>
      </c>
      <c r="B2" s="397" t="s">
        <v>107</v>
      </c>
      <c r="C2" s="397" t="s">
        <v>869</v>
      </c>
      <c r="D2" s="397" t="s">
        <v>224</v>
      </c>
    </row>
    <row r="3" spans="1:4" ht="20.25" customHeight="1">
      <c r="A3" s="232">
        <v>1</v>
      </c>
      <c r="B3" s="233" t="s">
        <v>870</v>
      </c>
      <c r="C3" s="232" t="s">
        <v>572</v>
      </c>
      <c r="D3" s="234">
        <v>140</v>
      </c>
    </row>
    <row r="4" spans="1:4" ht="20.25" customHeight="1">
      <c r="A4" s="232">
        <v>2</v>
      </c>
      <c r="B4" s="233" t="s">
        <v>871</v>
      </c>
      <c r="C4" s="232" t="s">
        <v>120</v>
      </c>
      <c r="D4" s="234">
        <f>25*10.76</f>
        <v>269</v>
      </c>
    </row>
    <row r="5" spans="1:4" ht="20.25" customHeight="1">
      <c r="A5" s="232">
        <v>3</v>
      </c>
      <c r="B5" s="233" t="s">
        <v>872</v>
      </c>
      <c r="C5" s="232" t="s">
        <v>572</v>
      </c>
      <c r="D5" s="234">
        <v>35</v>
      </c>
    </row>
    <row r="6" spans="1:4" ht="20.25" customHeight="1">
      <c r="A6" s="232">
        <v>4</v>
      </c>
      <c r="B6" s="233" t="s">
        <v>836</v>
      </c>
      <c r="C6" s="232" t="s">
        <v>120</v>
      </c>
      <c r="D6" s="234">
        <f>10*10.76</f>
        <v>107.6</v>
      </c>
    </row>
    <row r="7" spans="1:4" ht="20.25" customHeight="1">
      <c r="A7" s="232">
        <v>5</v>
      </c>
      <c r="B7" s="233" t="s">
        <v>154</v>
      </c>
      <c r="C7" s="232" t="s">
        <v>120</v>
      </c>
      <c r="D7" s="234">
        <f>25*10.76</f>
        <v>269</v>
      </c>
    </row>
    <row r="8" spans="1:4" ht="20.25" customHeight="1">
      <c r="A8" s="232">
        <v>6</v>
      </c>
      <c r="B8" s="233" t="s">
        <v>873</v>
      </c>
      <c r="C8" s="232" t="s">
        <v>120</v>
      </c>
      <c r="D8" s="234">
        <f>40*10.76</f>
        <v>430.4</v>
      </c>
    </row>
    <row r="9" spans="1:4" ht="20.25" customHeight="1">
      <c r="A9" s="232">
        <v>7</v>
      </c>
      <c r="B9" s="233" t="s">
        <v>874</v>
      </c>
      <c r="C9" s="232" t="s">
        <v>120</v>
      </c>
      <c r="D9" s="234">
        <f>20*10.76</f>
        <v>215.2</v>
      </c>
    </row>
    <row r="10" spans="1:4" ht="20.25" customHeight="1">
      <c r="A10" s="232">
        <v>8</v>
      </c>
      <c r="B10" s="233" t="s">
        <v>875</v>
      </c>
      <c r="C10" s="232" t="s">
        <v>120</v>
      </c>
      <c r="D10" s="234">
        <f>50*10.76</f>
        <v>538</v>
      </c>
    </row>
    <row r="11" spans="1:4" ht="20.25" customHeight="1">
      <c r="A11" s="232">
        <v>9</v>
      </c>
      <c r="B11" s="233" t="s">
        <v>876</v>
      </c>
      <c r="C11" s="232" t="s">
        <v>120</v>
      </c>
      <c r="D11" s="234">
        <f>30*10.76</f>
        <v>322.8</v>
      </c>
    </row>
    <row r="12" spans="1:4" ht="20.25" customHeight="1">
      <c r="A12" s="232">
        <v>10</v>
      </c>
      <c r="B12" s="233" t="s">
        <v>877</v>
      </c>
      <c r="C12" s="232" t="s">
        <v>120</v>
      </c>
      <c r="D12" s="234">
        <f>15*10.76</f>
        <v>161.4</v>
      </c>
    </row>
    <row r="13" spans="1:4" ht="20.25" customHeight="1">
      <c r="A13" s="232">
        <v>11</v>
      </c>
      <c r="B13" s="233" t="s">
        <v>878</v>
      </c>
      <c r="C13" s="232" t="s">
        <v>120</v>
      </c>
      <c r="D13" s="234">
        <f>20*10.76</f>
        <v>215.2</v>
      </c>
    </row>
    <row r="14" spans="1:4" ht="20.25" customHeight="1">
      <c r="A14" s="232">
        <v>12</v>
      </c>
      <c r="B14" s="233" t="s">
        <v>879</v>
      </c>
      <c r="C14" s="232" t="s">
        <v>290</v>
      </c>
      <c r="D14" s="234">
        <f>15*3.28</f>
        <v>49.199999999999996</v>
      </c>
    </row>
    <row r="15" spans="1:4" ht="20.25" customHeight="1">
      <c r="A15" s="232">
        <v>13</v>
      </c>
      <c r="B15" s="233" t="s">
        <v>880</v>
      </c>
      <c r="C15" s="232" t="s">
        <v>120</v>
      </c>
      <c r="D15" s="234">
        <f>35*10.76</f>
        <v>376.59999999999997</v>
      </c>
    </row>
    <row r="16" spans="1:4" ht="20.25" customHeight="1">
      <c r="A16" s="232">
        <v>14</v>
      </c>
      <c r="B16" s="233" t="s">
        <v>881</v>
      </c>
      <c r="C16" s="232" t="s">
        <v>290</v>
      </c>
      <c r="D16" s="234">
        <f>20*3.28</f>
        <v>65.599999999999994</v>
      </c>
    </row>
    <row r="17" spans="1:4" ht="20.25" customHeight="1">
      <c r="A17" s="232">
        <v>15</v>
      </c>
      <c r="B17" s="233" t="s">
        <v>882</v>
      </c>
      <c r="C17" s="232" t="s">
        <v>120</v>
      </c>
      <c r="D17" s="234">
        <f>60*10.76</f>
        <v>645.6</v>
      </c>
    </row>
    <row r="18" spans="1:4" ht="20.25" customHeight="1">
      <c r="A18" s="232">
        <v>16</v>
      </c>
      <c r="B18" s="233" t="s">
        <v>883</v>
      </c>
      <c r="C18" s="232" t="s">
        <v>120</v>
      </c>
      <c r="D18" s="234">
        <f>20*10.76</f>
        <v>215.2</v>
      </c>
    </row>
    <row r="19" spans="1:4" ht="20.25" customHeight="1">
      <c r="A19" s="232">
        <v>17</v>
      </c>
      <c r="B19" s="233" t="s">
        <v>884</v>
      </c>
      <c r="C19" s="232" t="s">
        <v>290</v>
      </c>
      <c r="D19" s="234">
        <f>14*3.28</f>
        <v>45.919999999999995</v>
      </c>
    </row>
    <row r="20" spans="1:4" ht="20.25" customHeight="1">
      <c r="A20" s="232">
        <v>18</v>
      </c>
      <c r="B20" s="233" t="s">
        <v>885</v>
      </c>
      <c r="C20" s="232" t="s">
        <v>120</v>
      </c>
      <c r="D20" s="234">
        <f>18*10.76</f>
        <v>193.68</v>
      </c>
    </row>
    <row r="21" spans="1:4" ht="20.25" customHeight="1">
      <c r="A21" s="232">
        <v>19</v>
      </c>
      <c r="B21" s="233" t="s">
        <v>886</v>
      </c>
      <c r="C21" s="232" t="s">
        <v>120</v>
      </c>
      <c r="D21" s="234">
        <f>23*10.76</f>
        <v>247.48</v>
      </c>
    </row>
    <row r="22" spans="1:4" ht="20.25" customHeight="1">
      <c r="A22" s="232">
        <v>20</v>
      </c>
      <c r="B22" s="233" t="s">
        <v>887</v>
      </c>
      <c r="C22" s="232" t="s">
        <v>572</v>
      </c>
      <c r="D22" s="234">
        <v>35</v>
      </c>
    </row>
    <row r="23" spans="1:4" ht="20.25" customHeight="1">
      <c r="A23" s="232">
        <v>21</v>
      </c>
      <c r="B23" s="233" t="s">
        <v>859</v>
      </c>
      <c r="C23" s="232" t="s">
        <v>120</v>
      </c>
      <c r="D23" s="234">
        <f>15*10.76</f>
        <v>161.4</v>
      </c>
    </row>
    <row r="24" spans="1:4" ht="20.25" customHeight="1">
      <c r="A24" s="232">
        <v>22</v>
      </c>
      <c r="B24" s="233" t="s">
        <v>860</v>
      </c>
      <c r="C24" s="232" t="s">
        <v>120</v>
      </c>
      <c r="D24" s="234">
        <f>9*10.76</f>
        <v>96.84</v>
      </c>
    </row>
    <row r="25" spans="1:4" ht="20.25" customHeight="1">
      <c r="A25" s="232">
        <v>23</v>
      </c>
      <c r="B25" s="233" t="s">
        <v>888</v>
      </c>
      <c r="C25" s="232" t="s">
        <v>120</v>
      </c>
      <c r="D25" s="234">
        <f>12*10.76</f>
        <v>129.12</v>
      </c>
    </row>
    <row r="26" spans="1:4" ht="20.25" customHeight="1">
      <c r="A26" s="232">
        <v>24</v>
      </c>
      <c r="B26" s="233" t="s">
        <v>889</v>
      </c>
      <c r="C26" s="232" t="s">
        <v>120</v>
      </c>
      <c r="D26" s="234">
        <v>250</v>
      </c>
    </row>
    <row r="27" spans="1:4" ht="20.25" customHeight="1">
      <c r="A27" s="232">
        <v>25</v>
      </c>
      <c r="B27" s="233" t="s">
        <v>890</v>
      </c>
      <c r="C27" s="232" t="s">
        <v>120</v>
      </c>
      <c r="D27" s="234">
        <v>100</v>
      </c>
    </row>
    <row r="28" spans="1:4" ht="20.25" customHeight="1">
      <c r="A28" s="232">
        <v>26</v>
      </c>
      <c r="B28" s="233" t="s">
        <v>891</v>
      </c>
      <c r="C28" s="232" t="s">
        <v>120</v>
      </c>
      <c r="D28" s="234">
        <v>500</v>
      </c>
    </row>
    <row r="29" spans="1:4" ht="20.25" customHeight="1">
      <c r="A29" s="232">
        <v>27</v>
      </c>
      <c r="B29" s="233" t="s">
        <v>754</v>
      </c>
      <c r="C29" s="232" t="s">
        <v>572</v>
      </c>
      <c r="D29" s="234">
        <v>40</v>
      </c>
    </row>
  </sheetData>
  <sheetProtection password="C5ED" sheet="1" objects="1" scenarios="1"/>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E9"/>
  <sheetViews>
    <sheetView workbookViewId="0">
      <selection activeCell="B18" sqref="B18"/>
    </sheetView>
  </sheetViews>
  <sheetFormatPr defaultRowHeight="12.75"/>
  <cols>
    <col min="1" max="1" width="9.28515625" customWidth="1"/>
    <col min="2" max="2" width="73" customWidth="1"/>
    <col min="3" max="3" width="14.140625" customWidth="1"/>
    <col min="4" max="4" width="15.140625" customWidth="1"/>
    <col min="5" max="5" width="14.85546875" customWidth="1"/>
  </cols>
  <sheetData>
    <row r="1" spans="1:5">
      <c r="B1" t="s">
        <v>892</v>
      </c>
      <c r="C1" t="s">
        <v>893</v>
      </c>
      <c r="D1" t="s">
        <v>224</v>
      </c>
      <c r="E1" t="s">
        <v>389</v>
      </c>
    </row>
    <row r="3" spans="1:5">
      <c r="A3">
        <v>1</v>
      </c>
      <c r="B3" t="s">
        <v>894</v>
      </c>
      <c r="C3">
        <v>13000</v>
      </c>
      <c r="D3">
        <v>20</v>
      </c>
      <c r="E3">
        <v>260000</v>
      </c>
    </row>
    <row r="4" spans="1:5">
      <c r="A4">
        <v>2</v>
      </c>
      <c r="B4" t="s">
        <v>895</v>
      </c>
      <c r="E4">
        <v>240000</v>
      </c>
    </row>
    <row r="5" spans="1:5">
      <c r="A5">
        <v>3</v>
      </c>
      <c r="B5" t="s">
        <v>896</v>
      </c>
      <c r="E5">
        <v>400000</v>
      </c>
    </row>
    <row r="6" spans="1:5">
      <c r="A6">
        <v>4</v>
      </c>
      <c r="B6" t="s">
        <v>897</v>
      </c>
      <c r="E6">
        <v>500000</v>
      </c>
    </row>
    <row r="7" spans="1:5">
      <c r="A7">
        <v>5</v>
      </c>
      <c r="B7" t="s">
        <v>898</v>
      </c>
      <c r="E7">
        <v>1000000</v>
      </c>
    </row>
    <row r="9" spans="1:5">
      <c r="B9" t="s">
        <v>899</v>
      </c>
      <c r="E9" t="s">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PLUMB</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SONAL</dc:creator>
  <cp:keywords/>
  <dc:description/>
  <cp:lastModifiedBy>Clive Gomes</cp:lastModifiedBy>
  <cp:revision/>
  <dcterms:created xsi:type="dcterms:W3CDTF">2003-01-09T06:28:12Z</dcterms:created>
  <dcterms:modified xsi:type="dcterms:W3CDTF">2020-11-27T11:38:42Z</dcterms:modified>
  <cp:category/>
  <cp:contentStatus/>
</cp:coreProperties>
</file>