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<sst xmlns="http://schemas.openxmlformats.org/spreadsheetml/2006/main" count="30" uniqueCount="27">
  <si>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Y</t>
  </si>
  <si>
    <t xml:space="preserve">X1</t>
  </si>
  <si>
    <t xml:space="preserve">X2</t>
  </si>
  <si>
    <t xml:space="preserve">X3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</si>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</sst>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1" activeCellId="0" sqref="L2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8.4"/>
    <col collapsed="false" customWidth="true" hidden="false" outlineLevel="0" max="7" min="7" style="0" width="17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n">
        <v>35</v>
      </c>
      <c r="B2" s="3" t="n">
        <v>1.2</v>
      </c>
      <c r="C2" s="3" t="n">
        <v>0.5</v>
      </c>
      <c r="D2" s="3" t="n">
        <v>10</v>
      </c>
      <c r="E2" s="0" t="s">
        <v>5</v>
      </c>
      <c r="F2" s="4" t="s">
        <v>6</v>
      </c>
    </row>
    <row r="3" customFormat="false" ht="12.8" hidden="false" customHeight="false" outlineLevel="0" collapsed="false">
      <c r="A3" s="3" t="n">
        <v>30</v>
      </c>
      <c r="B3" s="3" t="n">
        <v>1</v>
      </c>
      <c r="C3" s="3" t="n">
        <v>0.4</v>
      </c>
      <c r="D3" s="3" t="n">
        <v>15</v>
      </c>
    </row>
    <row r="4" customFormat="false" ht="12.8" hidden="false" customHeight="false" outlineLevel="0" collapsed="false">
      <c r="A4" s="3" t="n">
        <v>34</v>
      </c>
      <c r="B4" s="3" t="n">
        <v>1.3</v>
      </c>
      <c r="C4" s="3" t="n">
        <v>0.3</v>
      </c>
      <c r="D4" s="3" t="n">
        <v>12</v>
      </c>
      <c r="E4" s="0" t="s">
        <v>7</v>
      </c>
    </row>
    <row r="5" customFormat="false" ht="12.8" hidden="false" customHeight="false" outlineLevel="0" collapsed="false">
      <c r="A5" s="3" t="n">
        <v>29</v>
      </c>
      <c r="B5" s="3" t="n">
        <v>0.9</v>
      </c>
      <c r="C5" s="3" t="n">
        <v>0.2</v>
      </c>
      <c r="D5" s="3" t="n">
        <v>11</v>
      </c>
      <c r="E5" s="5" t="n">
        <f aca="false" t="array" ref="E5:H9">LINEST($A$2:$A$7 , $B$2:$D$7 , 1 , 1)</f>
        <v>0.0314245810055866</v>
      </c>
      <c r="F5" s="5" t="n">
        <v>4.16899441340782</v>
      </c>
      <c r="G5" s="5" t="n">
        <v>14.8603351955307</v>
      </c>
      <c r="H5" s="0" t="n">
        <v>14.554469273743</v>
      </c>
    </row>
    <row r="6" customFormat="false" ht="12.8" hidden="false" customHeight="false" outlineLevel="0" collapsed="false">
      <c r="A6" s="3" t="n">
        <v>37</v>
      </c>
      <c r="B6" s="3" t="n">
        <v>1.3</v>
      </c>
      <c r="C6" s="3" t="n">
        <v>0.5</v>
      </c>
      <c r="D6" s="3" t="n">
        <v>17</v>
      </c>
      <c r="E6" s="5" t="n">
        <v>0.433651627332161</v>
      </c>
      <c r="F6" s="5" t="n">
        <v>11.0754002814273</v>
      </c>
      <c r="G6" s="5" t="n">
        <v>7.81623942996269</v>
      </c>
      <c r="H6" s="0" t="n">
        <v>8.51956652393846</v>
      </c>
    </row>
    <row r="7" customFormat="false" ht="12.8" hidden="false" customHeight="false" outlineLevel="0" collapsed="false">
      <c r="A7" s="3" t="n">
        <v>35</v>
      </c>
      <c r="B7" s="3" t="n">
        <v>1.1</v>
      </c>
      <c r="C7" s="3" t="n">
        <v>0.3</v>
      </c>
      <c r="D7" s="3" t="n">
        <v>13</v>
      </c>
      <c r="E7" s="5" t="n">
        <v>0.778329306960592</v>
      </c>
      <c r="F7" s="5" t="n">
        <v>2.33834922434013</v>
      </c>
      <c r="G7" s="5" t="e">
        <v>#N/A</v>
      </c>
      <c r="H7" s="0" t="e">
        <v>#N/A</v>
      </c>
    </row>
    <row r="8" customFormat="false" ht="12.8" hidden="false" customHeight="false" outlineLevel="0" collapsed="false">
      <c r="E8" s="5" t="n">
        <v>2.34079750248333</v>
      </c>
      <c r="F8" s="5" t="n">
        <v>2</v>
      </c>
      <c r="G8" s="5" t="e">
        <v>#N/A</v>
      </c>
      <c r="H8" s="0" t="e">
        <v>#N/A</v>
      </c>
    </row>
    <row r="9" customFormat="false" ht="12.8" hidden="false" customHeight="false" outlineLevel="0" collapsed="false">
      <c r="E9" s="5" t="n">
        <v>38.3975791433892</v>
      </c>
      <c r="F9" s="5" t="n">
        <v>10.9357541899441</v>
      </c>
      <c r="G9" s="5" t="e">
        <v>#N/A</v>
      </c>
      <c r="H9" s="0" t="e">
        <v>#N/A</v>
      </c>
    </row>
    <row r="11" customFormat="false" ht="12.8" hidden="false" customHeight="false" outlineLevel="0" collapsed="false">
      <c r="E11" s="0" t="s">
        <v>8</v>
      </c>
    </row>
    <row r="12" customFormat="false" ht="12.8" hidden="false" customHeight="false" outlineLevel="0" collapsed="false">
      <c r="E12" s="6" t="s">
        <v>9</v>
      </c>
      <c r="F12" s="7" t="n">
        <f aca="false">$E$7</f>
        <v>0.778329306960592</v>
      </c>
    </row>
    <row r="13" customFormat="false" ht="12.8" hidden="false" customHeight="false" outlineLevel="0" collapsed="false">
      <c r="E13" s="6" t="s">
        <v>10</v>
      </c>
      <c r="F13" s="7" t="n">
        <f aca="false">$F$7</f>
        <v>2.33834922434013</v>
      </c>
    </row>
    <row r="14" customFormat="false" ht="12.8" hidden="false" customHeight="false" outlineLevel="0" collapsed="false">
      <c r="E14" s="6" t="s">
        <v>11</v>
      </c>
      <c r="F14" s="7" t="n">
        <f aca="false">3</f>
        <v>3</v>
      </c>
    </row>
    <row r="15" customFormat="false" ht="12.8" hidden="false" customHeight="false" outlineLevel="0" collapsed="false">
      <c r="E15" s="6" t="s">
        <v>12</v>
      </c>
      <c r="F15" s="7" t="n">
        <f aca="false">6</f>
        <v>6</v>
      </c>
    </row>
    <row r="16" customFormat="false" ht="12.8" hidden="false" customHeight="false" outlineLevel="0" collapsed="false">
      <c r="E16" s="6" t="s">
        <v>13</v>
      </c>
      <c r="F16" s="7" t="n">
        <f aca="false">1 - (1 - $E$7)*($F$15 - 1)/($F$15 - $F$14 - 1)</f>
        <v>0.44582326740148</v>
      </c>
    </row>
    <row r="18" customFormat="false" ht="12.8" hidden="false" customHeight="false" outlineLevel="0" collapsed="false">
      <c r="E18" s="0" t="s">
        <v>14</v>
      </c>
    </row>
    <row r="19" customFormat="false" ht="12.8" hidden="false" customHeight="false" outlineLevel="0" collapsed="false"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</row>
    <row r="20" customFormat="false" ht="12.8" hidden="false" customHeight="false" outlineLevel="0" collapsed="false">
      <c r="E20" s="6" t="s">
        <v>4</v>
      </c>
      <c r="F20" s="5" t="n">
        <f aca="false">$F$14</f>
        <v>3</v>
      </c>
      <c r="G20" s="5" t="n">
        <f aca="false">$E$9</f>
        <v>38.3975791433892</v>
      </c>
      <c r="H20" s="5" t="n">
        <f aca="false">$E$9 / $F$20</f>
        <v>12.7991930477964</v>
      </c>
      <c r="I20" s="5" t="n">
        <f aca="false">$E$8</f>
        <v>2.34079750248333</v>
      </c>
      <c r="J20" s="5" t="n">
        <f aca="false">FDIST($E$8 , $F$20 , $F$8)</f>
        <v>0.313334741052927</v>
      </c>
    </row>
    <row r="21" customFormat="false" ht="12.8" hidden="false" customHeight="false" outlineLevel="0" collapsed="false">
      <c r="E21" s="6" t="s">
        <v>20</v>
      </c>
      <c r="F21" s="5" t="n">
        <f aca="false">$F$8</f>
        <v>2</v>
      </c>
      <c r="G21" s="5" t="n">
        <f aca="false">$F$9</f>
        <v>10.9357541899441</v>
      </c>
      <c r="H21" s="5" t="n">
        <f aca="false">$F$9 / $F$8</f>
        <v>5.46787709497207</v>
      </c>
      <c r="I21" s="5"/>
      <c r="J21" s="5"/>
    </row>
    <row r="22" customFormat="false" ht="12.8" hidden="false" customHeight="false" outlineLevel="0" collapsed="false">
      <c r="E22" s="6" t="s">
        <v>21</v>
      </c>
      <c r="F22" s="5" t="n">
        <f aca="false">$F$20 + $F$8</f>
        <v>5</v>
      </c>
      <c r="G22" s="5" t="n">
        <f aca="false">$E$9 + $F$9</f>
        <v>49.3333333333333</v>
      </c>
      <c r="H22" s="5"/>
      <c r="I22" s="5"/>
      <c r="J22" s="5"/>
    </row>
    <row r="24" customFormat="false" ht="12.8" hidden="false" customHeight="false" outlineLevel="0" collapsed="false">
      <c r="E24" s="6" t="s">
        <v>22</v>
      </c>
      <c r="F24" s="8" t="n">
        <v>0.95</v>
      </c>
    </row>
    <row r="26" customFormat="false" ht="12.8" hidden="false" customHeight="false" outlineLevel="0" collapsed="false">
      <c r="E26" s="6"/>
      <c r="F26" s="5" t="s">
        <v>23</v>
      </c>
      <c r="G26" s="5" t="s">
        <v>10</v>
      </c>
      <c r="H26" s="5" t="s">
        <v>24</v>
      </c>
      <c r="I26" s="5" t="s">
        <v>25</v>
      </c>
      <c r="J26" s="5" t="str">
        <f aca="false">_xlfn.CONCAT("Lower " , INT($F$24 * 100) , "%")</f>
        <v>Lower 95%</v>
      </c>
      <c r="K26" s="5" t="str">
        <f aca="false">_xlfn.CONCAT("Upper " , INT($F$24 * 100) , "%")</f>
        <v>Upper 95%</v>
      </c>
    </row>
    <row r="27" customFormat="false" ht="12.8" hidden="false" customHeight="false" outlineLevel="0" collapsed="false">
      <c r="E27" s="6" t="str">
        <f aca="false">"Intercept"</f>
        <v>Intercept</v>
      </c>
      <c r="F27" s="5" t="n">
        <f aca="false" t="array" ref="F27:F30">INDEX($E$5:$H$5, 1 , 31 - ROW())</f>
        <v>14.554469273743</v>
      </c>
      <c r="G27" s="5" t="n">
        <f aca="false" t="array" ref="G27:G30">INDEX($E$6:$H$6, 1 , 31 - ROW())</f>
        <v>8.51956652393846</v>
      </c>
      <c r="H27" s="5" t="n">
        <f aca="false" t="array" ref="H27:H30">$F$27:$F$30 / $G$27:$G$30</f>
        <v>1.70835795845335</v>
      </c>
      <c r="I27" s="5" t="n">
        <f aca="false" t="array" ref="I27:I30">TDIST(ABS($H$27:$H$30) , $F$8 , 2 )</f>
        <v>0.229694293705305</v>
      </c>
      <c r="J27" s="5" t="n">
        <f aca="false" t="array" ref="J27:J30">$F$27:$F$30 - $G$27:$G$30 * TINV(1 - $F$24 , $F$8)</f>
        <v>-22.1022668867629</v>
      </c>
      <c r="K27" s="5" t="n">
        <f aca="false" t="array" ref="K27:K30">$F$27:$F$30 + $G$27:$G$30 * TINV(1 - $F$24 , $F$8)</f>
        <v>51.211205434249</v>
      </c>
    </row>
    <row r="28" customFormat="false" ht="12.8" hidden="false" customHeight="false" outlineLevel="0" collapsed="false">
      <c r="E28" s="6" t="str">
        <f aca="false">$B$1</f>
        <v>X1</v>
      </c>
      <c r="F28" s="5" t="n">
        <v>14.8603351955307</v>
      </c>
      <c r="G28" s="5" t="n">
        <v>7.81623942996269</v>
      </c>
      <c r="H28" s="5" t="n">
        <v>1.90121289511236</v>
      </c>
      <c r="I28" s="5" t="n">
        <v>0.197636922290865</v>
      </c>
      <c r="J28" s="5" t="n">
        <v>-18.7702287241736</v>
      </c>
      <c r="K28" s="5" t="n">
        <v>48.4908991152351</v>
      </c>
    </row>
    <row r="29" customFormat="false" ht="12.8" hidden="false" customHeight="false" outlineLevel="0" collapsed="false">
      <c r="E29" s="6" t="str">
        <f aca="false">$C$1</f>
        <v>X2</v>
      </c>
      <c r="F29" s="5" t="n">
        <v>4.16899441340782</v>
      </c>
      <c r="G29" s="5" t="n">
        <v>11.0754002814273</v>
      </c>
      <c r="H29" s="5" t="n">
        <v>0.376419299300537</v>
      </c>
      <c r="I29" s="5" t="n">
        <v>0.742786696932346</v>
      </c>
      <c r="J29" s="5" t="n">
        <v>-43.4846068405431</v>
      </c>
      <c r="K29" s="5" t="n">
        <v>51.8225956673588</v>
      </c>
    </row>
    <row r="30" customFormat="false" ht="12.8" hidden="false" customHeight="false" outlineLevel="0" collapsed="false">
      <c r="E30" s="6" t="str">
        <f aca="false">$D$1</f>
        <v>X3</v>
      </c>
      <c r="F30" s="9" t="n">
        <v>0.0314245810055866</v>
      </c>
      <c r="G30" s="8" t="n">
        <v>0.433651627332161</v>
      </c>
      <c r="H30" s="9" t="n">
        <v>0.0724650365061736</v>
      </c>
      <c r="I30" s="9" t="n">
        <v>0.9488266174286</v>
      </c>
      <c r="J30" s="9" t="n">
        <v>-1.83442777709543</v>
      </c>
      <c r="K30" s="9" t="n">
        <v>1.8972769391066</v>
      </c>
    </row>
    <row r="31" customFormat="false" ht="12.8" hidden="false" customHeight="false" outlineLevel="0" collapsed="false">
      <c r="E31" s="5"/>
      <c r="F31" s="5"/>
      <c r="G31" s="5"/>
      <c r="H31" s="5"/>
      <c r="I31" s="5"/>
    </row>
    <row r="32" customFormat="false" ht="12.8" hidden="false" customHeight="false" outlineLevel="0" collapsed="false">
      <c r="E32" s="5" t="str">
        <f aca="false">$B$1</f>
        <v>X1</v>
      </c>
      <c r="F32" s="5" t="str">
        <f aca="false">$C$1</f>
        <v>X2</v>
      </c>
      <c r="G32" s="5" t="str">
        <f aca="false">$D$1</f>
        <v>X3</v>
      </c>
      <c r="H32" s="5" t="s">
        <v>26</v>
      </c>
      <c r="I32" s="5" t="str">
        <f aca="false">$A$1</f>
        <v>Y</v>
      </c>
      <c r="J32" s="0" t="s">
        <v>20</v>
      </c>
    </row>
    <row r="33" customFormat="false" ht="12.8" hidden="false" customHeight="false" outlineLevel="0" collapsed="false">
      <c r="E33" s="5" t="n">
        <f aca="false" t="array" ref="E33:G38">$B$2:$D$7</f>
        <v>1.2</v>
      </c>
      <c r="F33" s="5" t="n">
        <v>0.5</v>
      </c>
      <c r="G33" s="5" t="n">
        <v>10</v>
      </c>
      <c r="H33" s="5" t="n">
        <f aca="false" t="array" ref="H33:H38">MMULT($E$33:$G$38 , $F$28:$F$30) + $F$27</f>
        <v>34.7856145251397</v>
      </c>
      <c r="I33" s="5" t="n">
        <f aca="false" t="array" ref="I33:I38">$A$2:$A$7</f>
        <v>35</v>
      </c>
      <c r="J33" s="0" t="n">
        <f aca="false" t="array" ref="J33:J38">$I$33:$I$38 - $H$33:$H$38</f>
        <v>0.214385474860336</v>
      </c>
    </row>
    <row r="34" customFormat="false" ht="12.8" hidden="false" customHeight="false" outlineLevel="0" collapsed="false">
      <c r="E34" s="5" t="n">
        <v>1</v>
      </c>
      <c r="F34" s="5" t="n">
        <v>0.4</v>
      </c>
      <c r="G34" s="5" t="n">
        <v>15</v>
      </c>
      <c r="H34" s="5" t="n">
        <v>31.5537709497207</v>
      </c>
      <c r="I34" s="5" t="n">
        <v>30</v>
      </c>
      <c r="J34" s="0" t="n">
        <v>-1.55377094972067</v>
      </c>
    </row>
    <row r="35" customFormat="false" ht="12.8" hidden="false" customHeight="false" outlineLevel="0" collapsed="false">
      <c r="E35" s="5" t="n">
        <v>1.3</v>
      </c>
      <c r="F35" s="5" t="n">
        <v>0.3</v>
      </c>
      <c r="G35" s="5" t="n">
        <v>12</v>
      </c>
      <c r="H35" s="5" t="n">
        <v>35.5006983240223</v>
      </c>
      <c r="I35" s="5" t="n">
        <v>34</v>
      </c>
      <c r="J35" s="0" t="n">
        <v>-1.50069832402234</v>
      </c>
    </row>
    <row r="36" customFormat="false" ht="12.8" hidden="false" customHeight="false" outlineLevel="0" collapsed="false">
      <c r="E36" s="5" t="n">
        <v>0.9</v>
      </c>
      <c r="F36" s="5" t="n">
        <v>0.2</v>
      </c>
      <c r="G36" s="5" t="n">
        <v>11</v>
      </c>
      <c r="H36" s="5" t="n">
        <v>29.1082402234637</v>
      </c>
      <c r="I36" s="5" t="n">
        <v>29</v>
      </c>
      <c r="J36" s="0" t="n">
        <v>-0.108240223463685</v>
      </c>
    </row>
    <row r="37" customFormat="false" ht="12.8" hidden="false" customHeight="false" outlineLevel="0" collapsed="false">
      <c r="E37" s="5" t="n">
        <v>1.3</v>
      </c>
      <c r="F37" s="5" t="n">
        <v>0.5</v>
      </c>
      <c r="G37" s="5" t="n">
        <v>17</v>
      </c>
      <c r="H37" s="5" t="n">
        <v>36.4916201117318</v>
      </c>
      <c r="I37" s="5" t="n">
        <v>37</v>
      </c>
      <c r="J37" s="0" t="n">
        <v>0.508379888268166</v>
      </c>
    </row>
    <row r="38" customFormat="false" ht="12.8" hidden="false" customHeight="false" outlineLevel="0" collapsed="false">
      <c r="E38" s="8" t="n">
        <v>1.1</v>
      </c>
      <c r="F38" s="9" t="n">
        <v>0.3</v>
      </c>
      <c r="G38" s="8" t="n">
        <v>13</v>
      </c>
      <c r="H38" s="9" t="n">
        <v>32.5600558659218</v>
      </c>
      <c r="I38" s="9" t="n">
        <v>35</v>
      </c>
      <c r="J38" s="9" t="n">
        <v>2.43994413407822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2020-12-29T10:55:59Z</dcterms:created>
  <dc:creator/>
  <dc:description/>
  <dc:language>en-US</dc:language>
  <cp:lastModifiedBy/>
  <dcterms:modified xsi:type="dcterms:W3CDTF">2020-12-29T13:18:24Z</dcterms:modified>
  <cp:revision>2</cp:revision>
  <dc:subject/>
  <dc:title/>
</cp:coreProperties>
</file>