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<sst xmlns="http://schemas.openxmlformats.org/spreadsheetml/2006/main" count="29" uniqueCount="26">
  <si>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 xml:space="preserve">Y</t>
  </si>
  <si>
    <t xml:space="preserve">X1</t>
  </si>
  <si>
    <t xml:space="preserve">X2</t>
  </si>
  <si>
    <t xml:space="preserve">Regression</t>
  </si>
  <si>
    <t xml:space="preserve">Regression Model</t>
  </si>
  <si>
    <t xml:space="preserve">Linear</t>
  </si>
  <si>
    <t xml:space="preserve">LINEST raw output</t>
  </si>
  <si>
    <t xml:space="preserve">Regression Statistics</t>
  </si>
  <si>
    <t xml:space="preserve">R^2</t>
  </si>
  <si>
    <t xml:space="preserve">Standard Error</t>
  </si>
  <si>
    <t xml:space="preserve">Count of X variables</t>
  </si>
  <si>
    <t xml:space="preserve">Observations</t>
  </si>
  <si>
    <t xml:space="preserve">Adjusted R^2</t>
  </si>
  <si>
    <t xml:space="preserve">Analysis of Variance (ANOVA)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</si>
  <si>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</si>
  <si>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</si>
  <si>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</si>
  <si>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</si>
  <si>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</si>
  <si>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Residual</t>
  </si>
  <si>
    <t xml:space="preserve">Total</t>
  </si>
  <si>
    <t xml:space="preserve">Confidence level</t>
  </si>
  <si>
    <t xml:space="preserve">Coefficients</t>
  </si>
  <si>
    <t xml:space="preserve">t-Statistic</t>
  </si>
  <si>
    <t xml:space="preserve">P-value</t>
  </si>
  <si>
    <t xml:space="preserve">Predicted 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</si>
</sst>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CCCCCC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L22" activeCellId="0" sqref="L2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8.41"/>
    <col collapsed="false" customWidth="true" hidden="false" outlineLevel="0" max="7" min="7" style="0" width="17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</row>
    <row r="2" customFormat="false" ht="12.8" hidden="false" customHeight="false" outlineLevel="0" collapsed="false">
      <c r="A2" s="3" t="n">
        <v>30</v>
      </c>
      <c r="B2" s="3" t="n">
        <v>1000</v>
      </c>
      <c r="C2" s="3" t="n">
        <v>30</v>
      </c>
      <c r="E2" s="0" t="s">
        <v>4</v>
      </c>
      <c r="F2" s="4" t="s">
        <v>5</v>
      </c>
    </row>
    <row r="3" customFormat="false" ht="12.8" hidden="false" customHeight="false" outlineLevel="0" collapsed="false">
      <c r="A3" s="3" t="n">
        <v>25</v>
      </c>
      <c r="B3" s="3" t="n">
        <v>500</v>
      </c>
      <c r="C3" s="3" t="n">
        <v>35</v>
      </c>
    </row>
    <row r="4" customFormat="false" ht="12.8" hidden="false" customHeight="false" outlineLevel="0" collapsed="false">
      <c r="A4" s="3" t="n">
        <v>10</v>
      </c>
      <c r="B4" s="3" t="n">
        <v>100</v>
      </c>
      <c r="C4" s="3" t="n">
        <v>60</v>
      </c>
      <c r="E4" s="0" t="s">
        <v>6</v>
      </c>
    </row>
    <row r="5" customFormat="false" ht="12.8" hidden="false" customHeight="false" outlineLevel="0" collapsed="false">
      <c r="A5" s="3" t="n">
        <v>5</v>
      </c>
      <c r="B5" s="3" t="n">
        <v>60</v>
      </c>
      <c r="C5" s="3" t="n">
        <v>50</v>
      </c>
      <c r="E5" s="5" t="n">
        <f aca="false" t="array" ref="E5:G9">LINEST($A$2:$A$7 , $B$2:$C$7 , 1 , 1)</f>
        <v>-0.011103244014081</v>
      </c>
      <c r="F5" s="5" t="n">
        <v>0.0265554414272465</v>
      </c>
      <c r="G5" s="5" t="n">
        <v>7.8730017850554</v>
      </c>
    </row>
    <row r="6" customFormat="false" ht="12.8" hidden="false" customHeight="false" outlineLevel="0" collapsed="false">
      <c r="A6" s="3" t="n">
        <v>27</v>
      </c>
      <c r="B6" s="3" t="n">
        <v>600</v>
      </c>
      <c r="C6" s="3" t="n">
        <v>45</v>
      </c>
      <c r="E6" s="5" t="n">
        <v>0.198658183585937</v>
      </c>
      <c r="F6" s="5" t="n">
        <v>0.00848443574010243</v>
      </c>
      <c r="G6" s="5" t="n">
        <v>12.6183866899912</v>
      </c>
    </row>
    <row r="7" customFormat="false" ht="12.8" hidden="false" customHeight="false" outlineLevel="0" collapsed="false">
      <c r="A7" s="3" t="n">
        <v>15</v>
      </c>
      <c r="B7" s="3" t="n">
        <v>300</v>
      </c>
      <c r="C7" s="3" t="n">
        <v>70</v>
      </c>
      <c r="E7" s="5" t="n">
        <v>0.875923328743018</v>
      </c>
      <c r="F7" s="5" t="n">
        <v>4.60769976037396</v>
      </c>
      <c r="G7" s="5" t="e">
        <v>#N/A</v>
      </c>
    </row>
    <row r="8" customFormat="false" ht="12.8" hidden="false" customHeight="false" outlineLevel="0" collapsed="false">
      <c r="E8" s="5" t="n">
        <v>10.5892991793217</v>
      </c>
      <c r="F8" s="5" t="n">
        <v>3</v>
      </c>
      <c r="G8" s="5" t="e">
        <v>#N/A</v>
      </c>
    </row>
    <row r="9" customFormat="false" ht="12.8" hidden="false" customHeight="false" outlineLevel="0" collapsed="false">
      <c r="E9" s="5" t="n">
        <v>449.640642088083</v>
      </c>
      <c r="F9" s="5" t="n">
        <v>63.6926912452506</v>
      </c>
      <c r="G9" s="5" t="e">
        <v>#N/A</v>
      </c>
    </row>
    <row r="11" customFormat="false" ht="12.8" hidden="false" customHeight="false" outlineLevel="0" collapsed="false">
      <c r="E11" s="0" t="s">
        <v>7</v>
      </c>
    </row>
    <row r="12" customFormat="false" ht="12.8" hidden="false" customHeight="false" outlineLevel="0" collapsed="false">
      <c r="E12" s="6" t="s">
        <v>8</v>
      </c>
      <c r="F12" s="7" t="n">
        <f aca="false">$E$7</f>
        <v>0.875923328743018</v>
      </c>
    </row>
    <row r="13" customFormat="false" ht="12.8" hidden="false" customHeight="false" outlineLevel="0" collapsed="false">
      <c r="E13" s="6" t="s">
        <v>9</v>
      </c>
      <c r="F13" s="7" t="n">
        <f aca="false">$F$7</f>
        <v>4.60769976037396</v>
      </c>
    </row>
    <row r="14" customFormat="false" ht="12.8" hidden="false" customHeight="false" outlineLevel="0" collapsed="false">
      <c r="E14" s="6" t="s">
        <v>10</v>
      </c>
      <c r="F14" s="7" t="n">
        <f aca="false">2</f>
        <v>2</v>
      </c>
    </row>
    <row r="15" customFormat="false" ht="12.8" hidden="false" customHeight="false" outlineLevel="0" collapsed="false">
      <c r="E15" s="6" t="s">
        <v>11</v>
      </c>
      <c r="F15" s="7" t="n">
        <f aca="false">6</f>
        <v>6</v>
      </c>
    </row>
    <row r="16" customFormat="false" ht="12.8" hidden="false" customHeight="false" outlineLevel="0" collapsed="false">
      <c r="E16" s="6" t="s">
        <v>12</v>
      </c>
      <c r="F16" s="7" t="n">
        <f aca="false">1 - (1 - $E$7)*($F$15 - 1)/($F$15 - $F$14 - 1)</f>
        <v>0.79320554790503</v>
      </c>
    </row>
    <row r="18" customFormat="false" ht="12.8" hidden="false" customHeight="false" outlineLevel="0" collapsed="false">
      <c r="E18" s="0" t="s">
        <v>13</v>
      </c>
    </row>
    <row r="19" customFormat="false" ht="12.8" hidden="false" customHeight="false" outlineLevel="0" collapsed="false">
      <c r="F19" s="5" t="s">
        <v>14</v>
      </c>
      <c r="G19" s="5" t="s">
        <v>15</v>
      </c>
      <c r="H19" s="5" t="s">
        <v>16</v>
      </c>
      <c r="I19" s="5" t="s">
        <v>17</v>
      </c>
      <c r="J19" s="5" t="s">
        <v>18</v>
      </c>
    </row>
    <row r="20" customFormat="false" ht="12.8" hidden="false" customHeight="false" outlineLevel="0" collapsed="false">
      <c r="E20" s="6" t="s">
        <v>3</v>
      </c>
      <c r="F20" s="5" t="n">
        <f aca="false">$F$14</f>
        <v>2</v>
      </c>
      <c r="G20" s="5" t="n">
        <f aca="false">$E$9</f>
        <v>449.640642088083</v>
      </c>
      <c r="H20" s="5" t="n">
        <f aca="false">$E$9 / $F$20</f>
        <v>224.820321044041</v>
      </c>
      <c r="I20" s="5" t="n">
        <f aca="false">$E$8</f>
        <v>10.5892991793217</v>
      </c>
      <c r="J20" s="5" t="n">
        <f aca="false">FDIST($E$8 , $F$20 , $F$8)</f>
        <v>0.0437054101798386</v>
      </c>
    </row>
    <row r="21" customFormat="false" ht="12.8" hidden="false" customHeight="false" outlineLevel="0" collapsed="false">
      <c r="E21" s="6" t="s">
        <v>19</v>
      </c>
      <c r="F21" s="5" t="n">
        <f aca="false">$F$8</f>
        <v>3</v>
      </c>
      <c r="G21" s="5" t="n">
        <f aca="false">$F$9</f>
        <v>63.6926912452506</v>
      </c>
      <c r="H21" s="5" t="n">
        <f aca="false">$F$9 / $F$8</f>
        <v>21.2308970817502</v>
      </c>
      <c r="I21" s="5"/>
      <c r="J21" s="5"/>
    </row>
    <row r="22" customFormat="false" ht="12.8" hidden="false" customHeight="false" outlineLevel="0" collapsed="false">
      <c r="E22" s="6" t="s">
        <v>20</v>
      </c>
      <c r="F22" s="5" t="n">
        <f aca="false">$F$20 + $F$8</f>
        <v>5</v>
      </c>
      <c r="G22" s="5" t="n">
        <f aca="false">$E$9 + $F$9</f>
        <v>513.333333333333</v>
      </c>
      <c r="H22" s="5"/>
      <c r="I22" s="5"/>
      <c r="J22" s="5"/>
    </row>
    <row r="24" customFormat="false" ht="12.8" hidden="false" customHeight="false" outlineLevel="0" collapsed="false">
      <c r="E24" s="0" t="s">
        <v>21</v>
      </c>
      <c r="F24" s="0" t="n">
        <v>0.95</v>
      </c>
    </row>
    <row r="26" customFormat="false" ht="12.8" hidden="false" customHeight="false" outlineLevel="0" collapsed="false">
      <c r="E26" s="6"/>
      <c r="F26" s="5" t="s">
        <v>22</v>
      </c>
      <c r="G26" s="5" t="s">
        <v>9</v>
      </c>
      <c r="H26" s="5" t="s">
        <v>23</v>
      </c>
      <c r="I26" s="5" t="s">
        <v>24</v>
      </c>
      <c r="J26" s="5" t="str">
        <f aca="false">_xlfn.CONCAT("Lower " , INT($F$24 * 100) , "%")</f>
        <v>Lower 95%</v>
      </c>
      <c r="K26" s="5" t="str">
        <f aca="false">_xlfn.CONCAT("Upper " , INT($F$24 * 100) , "%")</f>
        <v>Upper 95%</v>
      </c>
    </row>
    <row r="27" customFormat="false" ht="12.8" hidden="false" customHeight="false" outlineLevel="0" collapsed="false">
      <c r="E27" s="6" t="str">
        <f aca="false">"Intercept"</f>
        <v>Intercept</v>
      </c>
      <c r="F27" s="5" t="n">
        <f aca="false" t="array" ref="F27:F29">INDEX($E$5:$G$5, 1 , 30 - ROW())</f>
        <v>7.8730017850554</v>
      </c>
      <c r="G27" s="5" t="n">
        <f aca="false" t="array" ref="G27:G29">INDEX($E$6:$G$6, 1 , 30 - ROW())</f>
        <v>12.6183866899912</v>
      </c>
      <c r="H27" s="5" t="n">
        <f aca="false" t="array" ref="H27:H29">$F$27:$F$29 / $G$27:$G$29</f>
        <v>0.623930933365692</v>
      </c>
      <c r="I27" s="5" t="n">
        <f aca="false" t="array" ref="I27:I29">TDIST(ABS($H$27:$H$29) , $F$8 , 2 )</f>
        <v>0.576897577387212</v>
      </c>
      <c r="J27" s="5" t="n">
        <f aca="false" t="array" ref="J27:J29">$F$27:$F$29 - $G$27:$G$29 * TINV(1 - $F$24 , $F$8)</f>
        <v>-32.2843363151481</v>
      </c>
      <c r="K27" s="5" t="n">
        <f aca="false" t="array" ref="K27:K29">$F$27:$F$29 + $G$27:$G$29 * TINV(1 - $F$24 , $F$8)</f>
        <v>48.0303398852589</v>
      </c>
    </row>
    <row r="28" customFormat="false" ht="12.8" hidden="false" customHeight="false" outlineLevel="0" collapsed="false">
      <c r="E28" s="6" t="str">
        <f aca="false">$B$1</f>
        <v>X1</v>
      </c>
      <c r="F28" s="5" t="n">
        <v>0.0265554414272465</v>
      </c>
      <c r="G28" s="5" t="n">
        <v>0.00848443574010243</v>
      </c>
      <c r="H28" s="5" t="n">
        <v>3.12990070768406</v>
      </c>
      <c r="I28" s="5" t="n">
        <v>0.0520695603706608</v>
      </c>
      <c r="J28" s="5" t="n">
        <v>-0.000445819746259481</v>
      </c>
      <c r="K28" s="5" t="n">
        <v>0.0535567026007525</v>
      </c>
    </row>
    <row r="29" customFormat="false" ht="12.8" hidden="false" customHeight="false" outlineLevel="0" collapsed="false">
      <c r="E29" s="6" t="str">
        <f aca="false">$C$1</f>
        <v>X2</v>
      </c>
      <c r="F29" s="5" t="n">
        <v>-0.011103244014081</v>
      </c>
      <c r="G29" s="5" t="n">
        <v>0.198658183585937</v>
      </c>
      <c r="H29" s="5" t="n">
        <v>-0.0558911987095559</v>
      </c>
      <c r="I29" s="5" t="n">
        <v>0.958942583997739</v>
      </c>
      <c r="J29" s="5" t="n">
        <v>-0.643322246381518</v>
      </c>
      <c r="K29" s="5" t="n">
        <v>0.621115758353356</v>
      </c>
    </row>
    <row r="31" customFormat="false" ht="12.8" hidden="false" customHeight="false" outlineLevel="0" collapsed="false">
      <c r="E31" s="5" t="str">
        <f aca="false">$B$1</f>
        <v>X1</v>
      </c>
      <c r="F31" s="5" t="str">
        <f aca="false">$C$1</f>
        <v>X2</v>
      </c>
      <c r="G31" s="5" t="s">
        <v>25</v>
      </c>
      <c r="H31" s="5" t="str">
        <f aca="false">$A$1</f>
        <v>Y</v>
      </c>
      <c r="I31" s="5" t="s">
        <v>19</v>
      </c>
    </row>
    <row r="32" customFormat="false" ht="12.8" hidden="false" customHeight="false" outlineLevel="0" collapsed="false">
      <c r="E32" s="5" t="n">
        <f aca="false" t="array" ref="E32:F37">$B$2:$C$7</f>
        <v>1000</v>
      </c>
      <c r="F32" s="5" t="n">
        <v>30</v>
      </c>
      <c r="G32" s="5" t="n">
        <f aca="false" t="array" ref="G32:G37">MMULT($E$32:$F$37 , $F$28:$F$29) + $F$27</f>
        <v>34.0953458918795</v>
      </c>
      <c r="H32" s="5" t="n">
        <f aca="false" t="array" ref="H32:H37">$A$2:$A$7</f>
        <v>30</v>
      </c>
      <c r="I32" s="5" t="n">
        <f aca="false" t="array" ref="I32:I37">$H$32:$H$37 - $G$32:$G$37</f>
        <v>-4.0953458918795</v>
      </c>
    </row>
    <row r="33" customFormat="false" ht="12.8" hidden="false" customHeight="false" outlineLevel="0" collapsed="false">
      <c r="E33" s="5" t="n">
        <v>500</v>
      </c>
      <c r="F33" s="5" t="n">
        <v>35</v>
      </c>
      <c r="G33" s="5" t="n">
        <v>20.7621089581858</v>
      </c>
      <c r="H33" s="5" t="n">
        <v>25</v>
      </c>
      <c r="I33" s="5" t="n">
        <v>4.23789104181417</v>
      </c>
    </row>
    <row r="34" customFormat="false" ht="12.8" hidden="false" customHeight="false" outlineLevel="0" collapsed="false">
      <c r="E34" s="5" t="n">
        <v>100</v>
      </c>
      <c r="F34" s="5" t="n">
        <v>60</v>
      </c>
      <c r="G34" s="5" t="n">
        <v>9.86235128693519</v>
      </c>
      <c r="H34" s="5" t="n">
        <v>10</v>
      </c>
      <c r="I34" s="5" t="n">
        <v>0.137648713064809</v>
      </c>
    </row>
    <row r="35" customFormat="false" ht="12.8" hidden="false" customHeight="false" outlineLevel="0" collapsed="false">
      <c r="E35" s="5" t="n">
        <v>60</v>
      </c>
      <c r="F35" s="5" t="n">
        <v>50</v>
      </c>
      <c r="G35" s="5" t="n">
        <v>8.91116606998614</v>
      </c>
      <c r="H35" s="5" t="n">
        <v>5</v>
      </c>
      <c r="I35" s="5" t="n">
        <v>-3.91116606998614</v>
      </c>
    </row>
    <row r="36" customFormat="false" ht="12.8" hidden="false" customHeight="false" outlineLevel="0" collapsed="false">
      <c r="E36" s="5" t="n">
        <v>600</v>
      </c>
      <c r="F36" s="5" t="n">
        <v>45</v>
      </c>
      <c r="G36" s="5" t="n">
        <v>23.3066206607697</v>
      </c>
      <c r="H36" s="5" t="n">
        <v>27</v>
      </c>
      <c r="I36" s="5" t="n">
        <v>3.69337933923033</v>
      </c>
    </row>
    <row r="37" customFormat="false" ht="12.8" hidden="false" customHeight="false" outlineLevel="0" collapsed="false">
      <c r="E37" s="5" t="n">
        <v>300</v>
      </c>
      <c r="F37" s="5" t="n">
        <v>70</v>
      </c>
      <c r="G37" s="5" t="n">
        <v>15.0624071322437</v>
      </c>
      <c r="H37" s="5" t="n">
        <v>15</v>
      </c>
      <c r="I37" s="5" t="n">
        <v>-0.0624071322436848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2020-12-29T10:55:59Z</dcterms:created>
  <dc:creator/>
  <dc:description/>
  <dc:language>en-US</dc:language>
  <cp:lastModifiedBy/>
  <dcterms:modified xsi:type="dcterms:W3CDTF">2020-12-29T11:41:55Z</dcterms:modified>
  <cp:revision>1</cp:revision>
  <dc:subject/>
  <dc:title/>
</cp:coreProperties>
</file>