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4915" windowHeight="11070"/>
  </bookViews>
  <sheets>
    <sheet name="Start" sheetId="1" r:id="rId1"/>
    <sheet name="KREIT1" sheetId="2" r:id="rId2"/>
    <sheet name="Perechen" sheetId="3" r:id="rId3"/>
    <sheet name="Лист4" sheetId="4" r:id="rId4"/>
  </sheets>
  <definedNames>
    <definedName name="Источник_питания">Perechen!$D$13:$D$22</definedName>
    <definedName name="Колодка">Perechen!$D$102:$D$111</definedName>
    <definedName name="Модули" comment="Перечень модулей">Perechen!$D$88:$D$97</definedName>
    <definedName name="Модуль_IN">Perechen!$D$37:$D$46</definedName>
    <definedName name="Модуль_OUT">Perechen!$D$49:$D$58</definedName>
    <definedName name="ЦПУ_RS">Perechen!$D$25:$D$34</definedName>
    <definedName name="Шасси">Perechen!$D$61:$D$70</definedName>
    <definedName name="Шасси_ЦПУ">Perechen!$D$73:$D$82</definedName>
  </definedNames>
  <calcPr calcId="125725"/>
</workbook>
</file>

<file path=xl/calcChain.xml><?xml version="1.0" encoding="utf-8"?>
<calcChain xmlns="http://schemas.openxmlformats.org/spreadsheetml/2006/main">
  <c r="E4" i="1"/>
  <c r="E3"/>
  <c r="E6"/>
  <c r="E5"/>
  <c r="D5"/>
  <c r="C4" i="2" a="1"/>
  <c r="C4" s="1"/>
  <c r="C2"/>
  <c r="F5" l="1" a="1"/>
  <c r="F5" s="1"/>
  <c r="F2" i="3" l="1" a="1"/>
  <c r="F2" s="1"/>
  <c r="C8" i="2"/>
  <c r="C12"/>
  <c r="C16"/>
  <c r="C20"/>
  <c r="C24"/>
  <c r="C28"/>
  <c r="C32"/>
  <c r="B13"/>
  <c r="C13" s="1"/>
  <c r="B11"/>
  <c r="C11" s="1"/>
  <c r="B10"/>
  <c r="C10" s="1"/>
  <c r="B9"/>
  <c r="C9" s="1"/>
  <c r="B7"/>
  <c r="B6"/>
  <c r="C7" s="1" a="1"/>
  <c r="C7" s="1"/>
  <c r="B5"/>
  <c r="C5" s="1" a="1"/>
  <c r="C5" s="1"/>
  <c r="B19"/>
  <c r="C19" s="1"/>
  <c r="B18"/>
  <c r="C18" s="1"/>
  <c r="B17"/>
  <c r="C17" s="1"/>
  <c r="B41"/>
  <c r="B39"/>
  <c r="B38"/>
  <c r="B37"/>
  <c r="B35"/>
  <c r="C35" s="1"/>
  <c r="B34"/>
  <c r="C34" s="1"/>
  <c r="B33"/>
  <c r="C33" s="1"/>
  <c r="B31"/>
  <c r="C31" s="1"/>
  <c r="B30"/>
  <c r="C30" s="1"/>
  <c r="B29"/>
  <c r="C29" s="1"/>
  <c r="B27"/>
  <c r="C27" s="1"/>
  <c r="B26"/>
  <c r="C26" s="1"/>
  <c r="B25"/>
  <c r="C25" s="1"/>
  <c r="B23"/>
  <c r="C23" s="1"/>
  <c r="B22"/>
  <c r="C22" s="1"/>
  <c r="B21"/>
  <c r="C21" s="1"/>
  <c r="B15"/>
  <c r="C15" s="1"/>
  <c r="B14"/>
  <c r="C14" s="1"/>
  <c r="C6" l="1" a="1"/>
  <c r="C6" s="1"/>
  <c r="B3"/>
  <c r="C3" s="1" a="1"/>
  <c r="C3" s="1"/>
  <c r="C7" i="4"/>
  <c r="D10" i="1"/>
  <c r="D8"/>
  <c r="D6"/>
  <c r="D4"/>
  <c r="D3"/>
  <c r="F4" i="2" l="1"/>
  <c r="D8" a="1"/>
  <c r="D8" s="1"/>
</calcChain>
</file>

<file path=xl/comments1.xml><?xml version="1.0" encoding="utf-8"?>
<comments xmlns="http://schemas.openxmlformats.org/spreadsheetml/2006/main">
  <authors>
    <author>rmk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Указать количество входов AI</t>
        </r>
      </text>
    </comment>
    <comment ref="H3" authorId="0">
      <text>
        <r>
          <rPr>
            <sz val="9"/>
            <color indexed="81"/>
            <rFont val="Tahoma"/>
            <charset val="1"/>
          </rPr>
          <t>Указать количество модулей в крейте, 
если нет то указать 0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Указать количество входов AO</t>
        </r>
      </text>
    </comment>
    <comment ref="H4" authorId="0">
      <text>
        <r>
          <rPr>
            <sz val="9"/>
            <color indexed="81"/>
            <rFont val="Tahoma"/>
            <family val="2"/>
            <charset val="204"/>
          </rPr>
          <t>Указать количество модулей в крейте, 
если нет то указать 0</t>
        </r>
      </text>
    </comment>
    <comment ref="C5" authorId="0">
      <text>
        <r>
          <rPr>
            <b/>
            <sz val="9"/>
            <color indexed="81"/>
            <rFont val="Tahoma"/>
            <charset val="1"/>
          </rPr>
          <t>Указать количество входов DI</t>
        </r>
      </text>
    </comment>
    <comment ref="H5" authorId="0">
      <text>
        <r>
          <rPr>
            <sz val="9"/>
            <color indexed="81"/>
            <rFont val="Tahoma"/>
            <family val="2"/>
            <charset val="204"/>
          </rPr>
          <t>Указать количество модулей в крейте, 
если нет то указать 0</t>
        </r>
      </text>
    </comment>
    <comment ref="C6" authorId="0">
      <text>
        <r>
          <rPr>
            <b/>
            <sz val="9"/>
            <color indexed="81"/>
            <rFont val="Tahoma"/>
            <charset val="1"/>
          </rPr>
          <t>Указать количество входов DO</t>
        </r>
      </text>
    </comment>
  </commentList>
</comments>
</file>

<file path=xl/sharedStrings.xml><?xml version="1.0" encoding="utf-8"?>
<sst xmlns="http://schemas.openxmlformats.org/spreadsheetml/2006/main" count="426" uniqueCount="222">
  <si>
    <t>Количество</t>
  </si>
  <si>
    <t>Модуль RS-485 4 порта R500 CP 04-011</t>
  </si>
  <si>
    <t>Крейт 1</t>
  </si>
  <si>
    <t>Крейт 2</t>
  </si>
  <si>
    <t>Крейт 3</t>
  </si>
  <si>
    <t>Количество CPU</t>
  </si>
  <si>
    <t>Обозначение в Е3</t>
  </si>
  <si>
    <t>Наименование изделия в 1С / E3</t>
  </si>
  <si>
    <t>Характеристика</t>
  </si>
  <si>
    <t>Модуль_оконечный_IN_R500_ST_02_012</t>
  </si>
  <si>
    <t>Модуль оконечный с поддержкой функции расширения шины (IN) с поддержкой резервирования арт. R500 ST 02 012-000-AAA</t>
  </si>
  <si>
    <t>Заказной</t>
  </si>
  <si>
    <t>R500 ST 02 012-000-AAA</t>
  </si>
  <si>
    <t>Шасси_модулей_ввода/вывода_R500_CH _02_011-000-AAA</t>
  </si>
  <si>
    <t>R500 CH 02 011-000-AAA</t>
  </si>
  <si>
    <t>Модуль_источника_питания_R500_PP_00_011-000-AAA</t>
  </si>
  <si>
    <t>Модуль источника питания, 24VDC, 75Вт, без изоляции арт. R500 PP 00 011-000-AAA</t>
  </si>
  <si>
    <t>R500 PP 00 011-000-AAA</t>
  </si>
  <si>
    <t>Шасси_модулей_двухслотового_ЦП_R500_CH_02_023-000-AAA</t>
  </si>
  <si>
    <t>Шасси для модулей двухслотового ЦП с поддержкой блоков расширения и  резервирования арт. R500 CH 02 023-000-AAA</t>
  </si>
  <si>
    <t>R500 CH 02 023-000-AAA</t>
  </si>
  <si>
    <t>Модуль_RS-485_4 порта_R500_CP_04-011</t>
  </si>
  <si>
    <t>Модуль коммуникационного процессора RS-485 (Modbus RTU, МЭК 870-5-101), 4 порта</t>
  </si>
  <si>
    <t>R500 CP 04 011</t>
  </si>
  <si>
    <t>Модуль_8AI_R500_AI_08_052-000-AAA</t>
  </si>
  <si>
    <t>Модуль аналогового ввода (без клеммной колодки), 0/4-20мА, -10/0…+10В, 8 каналов 0,1%, поканальная гальваническая изоляция арт. R500 AI 08 052-000-AAA</t>
  </si>
  <si>
    <t>R500 AI 08 052-000-AAA</t>
  </si>
  <si>
    <t>Модуль_8AO_R500_AO_08_011-000-AAA</t>
  </si>
  <si>
    <t>Модуль аналогового вывода (без клеммной колодки), 0/4-20мА, 8 каналов 0,1%, поканальная гальваническая изоляция арт. R500 AO 08 011-000-AAA</t>
  </si>
  <si>
    <t>R500 AO 08 011-000-AAA</t>
  </si>
  <si>
    <t>Модуль_оконечный_OUT_R500_ST_02_022</t>
  </si>
  <si>
    <t>Модуль оконечный с поддержкой функции расширения шины (OUT) с поддержкой резервирования арт. R500 ST 02 022-000-AAA</t>
  </si>
  <si>
    <t>R500 ST 02 022-000-AAA</t>
  </si>
  <si>
    <t>Модуль_32DI_R500_DI_32_012-000-AAA</t>
  </si>
  <si>
    <t>Модуль дискретного ввода (без клеммной колодки), 24VDC, 32 канала арт. R500 DI 32 012-000-AAA</t>
  </si>
  <si>
    <t>R500 DI 32 012-000-AAA</t>
  </si>
  <si>
    <t>Модуль_32DO_R500_DO_32_012-000-AAA</t>
  </si>
  <si>
    <t>Модуль дискретного вывода (без клеммной колодки), твердотельное реле, 24V AC/DC, 0,5А, 32 канала арт. R500 DO 32 012-000-AAA</t>
  </si>
  <si>
    <t>R500 DO 32 012-000-AAA</t>
  </si>
  <si>
    <t>Слот</t>
  </si>
  <si>
    <t>Колодка_клеммная_для_R500_20к</t>
  </si>
  <si>
    <t>Колодка клеммная для модулей ввода/вывода R500, 20 контактов R500 CL 20 001</t>
  </si>
  <si>
    <t>R500 CL 20 001</t>
  </si>
  <si>
    <t>Колодка_клеммная_для_R500_36к</t>
  </si>
  <si>
    <t>Колодка клеммная для модулей ввода/вывода R500, 36 контактов R500 CL 36 001</t>
  </si>
  <si>
    <t>R500 CL 36 001</t>
  </si>
  <si>
    <t>Модуль_ЦП_R500_CU_00_051-009-AAA</t>
  </si>
  <si>
    <t>Модуль ЦП, RS-232, RS-485, 4xRJ45 арт. R500 CU 00 051-009-AAA</t>
  </si>
  <si>
    <t>R500 CU 00 051-009-AAA</t>
  </si>
  <si>
    <t>RS485</t>
  </si>
  <si>
    <t>AI</t>
  </si>
  <si>
    <t>AO</t>
  </si>
  <si>
    <t>DI</t>
  </si>
  <si>
    <t>DO</t>
  </si>
  <si>
    <t>CPU</t>
  </si>
  <si>
    <t>КРЕЙТ 1</t>
  </si>
  <si>
    <t>КРЕЙТ1</t>
  </si>
  <si>
    <t>СЛОТ</t>
  </si>
  <si>
    <t>IN</t>
  </si>
  <si>
    <t>OUT</t>
  </si>
  <si>
    <t>G</t>
  </si>
  <si>
    <t>КРЕЙТ2</t>
  </si>
  <si>
    <t>КРЕЙТ3</t>
  </si>
  <si>
    <t>ЕСЛИОШИБКА(ИНДЕКС(Общее!$C$3:$C$170;НАИМЕНЬШИЙ(ЕСЛИ(0&lt;&gt;Общее!$I$3:$I$170;СТРОКА(Общее!$I$3:$I$170);"");СТРОКА()-СТРОКА(Общее!$I$2))-СТРОКА(Общее!$I$2));"")</t>
  </si>
  <si>
    <t>Шасси</t>
  </si>
  <si>
    <t>Колодка</t>
  </si>
  <si>
    <t>Реле</t>
  </si>
  <si>
    <t>1CH1</t>
  </si>
  <si>
    <t>1X1</t>
  </si>
  <si>
    <t>1AI1</t>
  </si>
  <si>
    <t>1CH3</t>
  </si>
  <si>
    <t>1X3</t>
  </si>
  <si>
    <t>Клеммник 1</t>
  </si>
  <si>
    <t>Клеммник 2</t>
  </si>
  <si>
    <t>1XT1</t>
  </si>
  <si>
    <t>1XT2</t>
  </si>
  <si>
    <t>1W1</t>
  </si>
  <si>
    <t>3XT1</t>
  </si>
  <si>
    <t>3XT2</t>
  </si>
  <si>
    <t>1AO1</t>
  </si>
  <si>
    <t>1CH5</t>
  </si>
  <si>
    <t>1DI1</t>
  </si>
  <si>
    <t>1X5</t>
  </si>
  <si>
    <t>5XT1</t>
  </si>
  <si>
    <t>1CH7</t>
  </si>
  <si>
    <t>1DO1</t>
  </si>
  <si>
    <t>1KL</t>
  </si>
  <si>
    <t>Пример</t>
  </si>
  <si>
    <t>2KL</t>
  </si>
  <si>
    <t>Обязательное заполнение для модулей</t>
  </si>
  <si>
    <t>Распре-ние</t>
  </si>
  <si>
    <t>Кол-во мод</t>
  </si>
  <si>
    <t>R500 DI32 012-000-AAA</t>
  </si>
  <si>
    <t>R500 DI32 000-000-AAA</t>
  </si>
  <si>
    <t>Модуль_оконечный_IN_R500_ST_01_013</t>
  </si>
  <si>
    <t>Модуль оконечный с поддержкой функции расширения шины (IN) без поддержки резервирования арт. R500 ST 01 013-000-AAA</t>
  </si>
  <si>
    <t>R500 ST 01 013-000-AAA</t>
  </si>
  <si>
    <t>Модуль_оконечный_IN_R500_ST_02_111</t>
  </si>
  <si>
    <t>Модуль оконечный с поддержкой функции расширения шины (IN) и резервирования, разъем SFP арт. R500 ST 02 111-000-AAA</t>
  </si>
  <si>
    <t>R500 ST 02 111-000-AAA</t>
  </si>
  <si>
    <t>Модуль_оконечный_OUT_R500_ST_01_023</t>
  </si>
  <si>
    <t>Модуль оконечный с поддержкой функции расширения шины (OUT) без поддержки резервирования арт. R500 ST 01 023-000-AAA</t>
  </si>
  <si>
    <t>R500 ST 01 023-000-AAA</t>
  </si>
  <si>
    <t>Модуль_оконечный_OUT_R500_ST_02_121</t>
  </si>
  <si>
    <t>Модуль оконечный с поддержкой функции расширения шины (OUT) и резервирования, разъем SFP арт. R500 ST 02 121-000-AAA</t>
  </si>
  <si>
    <t>R500 ST 02 121-000-AAA</t>
  </si>
  <si>
    <t>Шасси для модулей ввода/вывода с поддержкой резервирования арт. R500 CH 02 011-000-AAA</t>
  </si>
  <si>
    <t>Шасси_модулей_ввода/вывода_без_резервир_R500_CH _01_011-000-AAA</t>
  </si>
  <si>
    <t>Шасси для модулей ввода/вывода без поддержки резервирования арт. R500 CH 01 011-000-AAA</t>
  </si>
  <si>
    <t>Шасси_модулей_ввода/вывода_без_резервир_R500_CH _01_012-000-AAA</t>
  </si>
  <si>
    <t>Шасси для модулей ввода/вывода без поддержки резервирования арт. R500 CH 01 012-000-AAA</t>
  </si>
  <si>
    <t>R500 CH 01 012-000-AAA</t>
  </si>
  <si>
    <t>Модуль_16AI_R500_AI_16_012-000-AAA</t>
  </si>
  <si>
    <t>Модуль аналогового ввода (без клеммной колодки), 0/4-20мА, 16 каналов, общая гальваническая изоляция арт. R500 AI 16 012-000-AAA</t>
  </si>
  <si>
    <t>R500 AI 16 012-000-AAA</t>
  </si>
  <si>
    <t>Модуль_32DI_R500_DI_32_013-000-AAA</t>
  </si>
  <si>
    <t>Модуль дискретного ввода (без клеммной колодки), 24VDC, 32 канала арт. R500 DI 32 013-000-AAA</t>
  </si>
  <si>
    <t>R500 DI 32 013-000-AAA</t>
  </si>
  <si>
    <t>Модуль_IN</t>
  </si>
  <si>
    <t>Модуль_OUT</t>
  </si>
  <si>
    <t>R500 CH 01 011-000-AAA</t>
  </si>
  <si>
    <t>Источник_питания</t>
  </si>
  <si>
    <t>ЦПУ,RS</t>
  </si>
  <si>
    <t>Шасси_ЦПУ</t>
  </si>
  <si>
    <t>Модули</t>
  </si>
  <si>
    <t>1CH2</t>
  </si>
  <si>
    <t>1CH4</t>
  </si>
  <si>
    <t>1CH6</t>
  </si>
  <si>
    <t>1CH8</t>
  </si>
  <si>
    <t>1CH9</t>
  </si>
  <si>
    <t>1CH10</t>
  </si>
  <si>
    <t>1CH11</t>
  </si>
  <si>
    <t>1CH12</t>
  </si>
  <si>
    <t>Шасси №п/п</t>
  </si>
  <si>
    <t>Шасси № каталог</t>
  </si>
  <si>
    <t xml:space="preserve">Модуль </t>
  </si>
  <si>
    <t>Модуль № каталог</t>
  </si>
  <si>
    <t>Колодка № каталог</t>
  </si>
  <si>
    <t>Кабель 1</t>
  </si>
  <si>
    <t>Кабель 2</t>
  </si>
  <si>
    <t>2CH1</t>
  </si>
  <si>
    <t>2CH2</t>
  </si>
  <si>
    <t>2CH3</t>
  </si>
  <si>
    <t>2CH4</t>
  </si>
  <si>
    <t>2CH5</t>
  </si>
  <si>
    <t>2CH6</t>
  </si>
  <si>
    <t>2CH7</t>
  </si>
  <si>
    <t>2CH8</t>
  </si>
  <si>
    <t>2CH9</t>
  </si>
  <si>
    <t>2CH10</t>
  </si>
  <si>
    <t>2CH12</t>
  </si>
  <si>
    <t>2AO1</t>
  </si>
  <si>
    <t>2AO2</t>
  </si>
  <si>
    <t>1X2</t>
  </si>
  <si>
    <t>1X4</t>
  </si>
  <si>
    <t>1X6</t>
  </si>
  <si>
    <t>1DI2</t>
  </si>
  <si>
    <t>1AI2</t>
  </si>
  <si>
    <t>1W2</t>
  </si>
  <si>
    <t>1W3</t>
  </si>
  <si>
    <t>1W4</t>
  </si>
  <si>
    <t>1W5</t>
  </si>
  <si>
    <t>1W6</t>
  </si>
  <si>
    <t>1W7</t>
  </si>
  <si>
    <t>5XT2</t>
  </si>
  <si>
    <t>2XT1</t>
  </si>
  <si>
    <t>2XT2</t>
  </si>
  <si>
    <t>4XT1</t>
  </si>
  <si>
    <t>4XT2</t>
  </si>
  <si>
    <t>6XT2</t>
  </si>
  <si>
    <t>6XT1</t>
  </si>
  <si>
    <t>2X1</t>
  </si>
  <si>
    <t>2X2</t>
  </si>
  <si>
    <t>2X3</t>
  </si>
  <si>
    <t>2X4</t>
  </si>
  <si>
    <t>2X5</t>
  </si>
  <si>
    <t>2X6</t>
  </si>
  <si>
    <t>2X7</t>
  </si>
  <si>
    <t>2X8</t>
  </si>
  <si>
    <t>2X9</t>
  </si>
  <si>
    <t>1AI3</t>
  </si>
  <si>
    <t>1AI4</t>
  </si>
  <si>
    <t>RS</t>
  </si>
  <si>
    <t>1AI5</t>
  </si>
  <si>
    <t>1AI6</t>
  </si>
  <si>
    <t>1CH13</t>
  </si>
  <si>
    <t>1AI7</t>
  </si>
  <si>
    <t>1AI8</t>
  </si>
  <si>
    <t>1X7</t>
  </si>
  <si>
    <t>1X8</t>
  </si>
  <si>
    <t>2AO3</t>
  </si>
  <si>
    <t>2DI1</t>
  </si>
  <si>
    <t>2CH11</t>
  </si>
  <si>
    <t>2CH13</t>
  </si>
  <si>
    <t>1X9</t>
  </si>
  <si>
    <t>2DI2</t>
  </si>
  <si>
    <t>2DI3</t>
  </si>
  <si>
    <t>2DO1</t>
  </si>
  <si>
    <t>2DO2</t>
  </si>
  <si>
    <t>2DO3</t>
  </si>
  <si>
    <t>2KL1</t>
  </si>
  <si>
    <t>2KL2</t>
  </si>
  <si>
    <t>2KL3</t>
  </si>
  <si>
    <t>2KL4</t>
  </si>
  <si>
    <t>2KL5</t>
  </si>
  <si>
    <t>2KL6</t>
  </si>
  <si>
    <t>1XT3</t>
  </si>
  <si>
    <t>1XT5</t>
  </si>
  <si>
    <t>1XT7</t>
  </si>
  <si>
    <t>1XT9</t>
  </si>
  <si>
    <t>1XT11</t>
  </si>
  <si>
    <t>1XT13</t>
  </si>
  <si>
    <t>1XT15</t>
  </si>
  <si>
    <t>1XT17</t>
  </si>
  <si>
    <t>1XT4</t>
  </si>
  <si>
    <t>1XT6</t>
  </si>
  <si>
    <t>1XT8</t>
  </si>
  <si>
    <t>1XT10</t>
  </si>
  <si>
    <t>1XT12</t>
  </si>
  <si>
    <t>1XT14</t>
  </si>
  <si>
    <t>1XT16</t>
  </si>
  <si>
    <t>1XT18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</si>
</sst>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7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0" borderId="0" xfId="0" applyFill="1" applyBorder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15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2"/>
  <dimension ref="B2:Y93"/>
  <sheetViews>
    <sheetView tabSelected="1" topLeftCell="A19" workbookViewId="0">
      <selection activeCell="F55" sqref="F55"/>
    </sheetView>
  </sheetViews>
  <sheetFormatPr defaultRowHeight="15"/>
  <cols>
    <col min="1" max="1" width="3.85546875" customWidth="1"/>
    <col min="2" max="2" width="39.85546875" customWidth="1"/>
    <col min="3" max="3" width="12.85546875" style="1" customWidth="1"/>
    <col min="4" max="4" width="23.85546875" style="1" customWidth="1"/>
    <col min="6" max="6" width="22.140625" bestFit="1" customWidth="1"/>
    <col min="7" max="7" width="8.7109375" style="1" bestFit="1" customWidth="1"/>
    <col min="8" max="8" width="18.85546875" style="1" bestFit="1" customWidth="1"/>
    <col min="9" max="10" width="12" style="1" bestFit="1" customWidth="1"/>
    <col min="11" max="11" width="12" bestFit="1" customWidth="1"/>
    <col min="12" max="13" width="8.7109375" bestFit="1" customWidth="1"/>
    <col min="14" max="14" width="10.5703125" bestFit="1" customWidth="1"/>
    <col min="15" max="16" width="12" bestFit="1" customWidth="1"/>
    <col min="17" max="17" width="7.7109375" customWidth="1"/>
    <col min="18" max="18" width="8.140625" bestFit="1" customWidth="1"/>
    <col min="19" max="20" width="8.7109375" bestFit="1" customWidth="1"/>
    <col min="21" max="21" width="7.7109375" bestFit="1" customWidth="1"/>
    <col min="22" max="23" width="12" bestFit="1" customWidth="1"/>
    <col min="24" max="24" width="8.7109375" bestFit="1" customWidth="1"/>
    <col min="25" max="25" width="5.5703125" bestFit="1" customWidth="1"/>
  </cols>
  <sheetData>
    <row r="2" spans="2:8">
      <c r="B2" s="39"/>
      <c r="C2" s="14" t="s">
        <v>0</v>
      </c>
      <c r="D2" s="14" t="s">
        <v>91</v>
      </c>
      <c r="E2" s="39"/>
      <c r="G2" s="42" t="s">
        <v>90</v>
      </c>
      <c r="H2" s="43"/>
    </row>
    <row r="3" spans="2:8">
      <c r="B3" s="40" t="s">
        <v>50</v>
      </c>
      <c r="C3" s="17">
        <v>8</v>
      </c>
      <c r="D3" s="41">
        <f>ROUNDUP(C3/8,0)</f>
        <v>1</v>
      </c>
      <c r="E3" s="39">
        <f>C3/8</f>
        <v>1</v>
      </c>
      <c r="G3" s="42" t="s">
        <v>2</v>
      </c>
      <c r="H3" s="17">
        <v>9</v>
      </c>
    </row>
    <row r="4" spans="2:8">
      <c r="B4" s="40" t="s">
        <v>51</v>
      </c>
      <c r="C4" s="17">
        <v>3</v>
      </c>
      <c r="D4" s="41">
        <f>ROUNDUP(C4/8,0)</f>
        <v>1</v>
      </c>
      <c r="E4" s="39">
        <f>C4/8</f>
        <v>0.375</v>
      </c>
      <c r="G4" s="42" t="s">
        <v>3</v>
      </c>
      <c r="H4" s="17">
        <v>8</v>
      </c>
    </row>
    <row r="5" spans="2:8">
      <c r="B5" s="40" t="s">
        <v>52</v>
      </c>
      <c r="C5" s="17">
        <v>3</v>
      </c>
      <c r="D5" s="41">
        <f>ROUNDUP(C5/32,0)</f>
        <v>1</v>
      </c>
      <c r="E5" s="39">
        <f>C5/32</f>
        <v>9.375E-2</v>
      </c>
      <c r="G5" s="42" t="s">
        <v>4</v>
      </c>
      <c r="H5" s="17">
        <v>0</v>
      </c>
    </row>
    <row r="6" spans="2:8">
      <c r="B6" s="40" t="s">
        <v>53</v>
      </c>
      <c r="C6" s="17">
        <v>2</v>
      </c>
      <c r="D6" s="41">
        <f>ROUNDUP(C6/32,0)</f>
        <v>1</v>
      </c>
      <c r="E6" s="39">
        <f>C6/32</f>
        <v>6.25E-2</v>
      </c>
    </row>
    <row r="7" spans="2:8">
      <c r="B7" s="3"/>
    </row>
    <row r="8" spans="2:8">
      <c r="B8" s="3" t="s">
        <v>5</v>
      </c>
      <c r="C8" s="1">
        <v>0</v>
      </c>
      <c r="D8" s="1">
        <f>C8</f>
        <v>0</v>
      </c>
    </row>
    <row r="9" spans="2:8">
      <c r="B9" s="3"/>
    </row>
    <row r="10" spans="2:8">
      <c r="B10" s="3" t="s">
        <v>1</v>
      </c>
      <c r="C10" s="1">
        <v>1</v>
      </c>
      <c r="D10" s="1">
        <f>C10</f>
        <v>1</v>
      </c>
    </row>
    <row r="11" spans="2:8">
      <c r="B11" s="3"/>
    </row>
    <row r="19" spans="2:18">
      <c r="B19" s="7" t="s">
        <v>57</v>
      </c>
      <c r="C19" s="7" t="s">
        <v>56</v>
      </c>
      <c r="D19"/>
      <c r="G19"/>
      <c r="H19"/>
      <c r="I19"/>
      <c r="J19"/>
    </row>
    <row r="20" spans="2:18">
      <c r="B20" s="9"/>
      <c r="C20" s="9" t="s">
        <v>133</v>
      </c>
      <c r="D20" s="9" t="s">
        <v>134</v>
      </c>
      <c r="E20" s="9" t="s">
        <v>135</v>
      </c>
      <c r="F20" s="9" t="s">
        <v>136</v>
      </c>
      <c r="G20" s="9" t="s">
        <v>65</v>
      </c>
      <c r="H20" s="9" t="s">
        <v>137</v>
      </c>
      <c r="I20" s="9" t="s">
        <v>66</v>
      </c>
      <c r="J20" s="9" t="s">
        <v>72</v>
      </c>
      <c r="K20" s="9" t="s">
        <v>73</v>
      </c>
      <c r="L20" s="9" t="s">
        <v>138</v>
      </c>
      <c r="M20" s="9" t="s">
        <v>139</v>
      </c>
    </row>
    <row r="21" spans="2:18">
      <c r="B21" s="14">
        <v>1</v>
      </c>
      <c r="C21" s="11" t="s">
        <v>67</v>
      </c>
      <c r="D21" s="11" t="s">
        <v>12</v>
      </c>
      <c r="E21" s="11" t="s">
        <v>58</v>
      </c>
      <c r="F21" s="11"/>
      <c r="G21" s="11"/>
      <c r="H21" s="11"/>
      <c r="I21" s="11"/>
      <c r="J21" s="11"/>
      <c r="K21" s="11"/>
      <c r="L21" s="11"/>
      <c r="M21" s="11"/>
    </row>
    <row r="22" spans="2:18">
      <c r="B22" s="14">
        <v>2</v>
      </c>
      <c r="C22" s="11" t="s">
        <v>125</v>
      </c>
      <c r="D22" s="11" t="s">
        <v>14</v>
      </c>
      <c r="E22" s="11" t="s">
        <v>60</v>
      </c>
      <c r="F22" s="11" t="s">
        <v>17</v>
      </c>
      <c r="G22" s="11"/>
      <c r="H22" s="11"/>
      <c r="I22" s="11"/>
      <c r="J22" s="11"/>
      <c r="K22" s="11"/>
      <c r="L22" s="11"/>
      <c r="M22" s="11"/>
    </row>
    <row r="23" spans="2:18">
      <c r="B23" s="14">
        <v>3</v>
      </c>
      <c r="C23" s="11" t="s">
        <v>70</v>
      </c>
      <c r="D23" s="11" t="s">
        <v>14</v>
      </c>
      <c r="E23" s="11" t="s">
        <v>182</v>
      </c>
      <c r="F23" s="11" t="s">
        <v>48</v>
      </c>
      <c r="G23" s="11" t="s">
        <v>68</v>
      </c>
      <c r="H23" s="11" t="s">
        <v>42</v>
      </c>
      <c r="I23" s="11"/>
      <c r="J23" s="11" t="s">
        <v>74</v>
      </c>
      <c r="K23" s="11" t="s">
        <v>75</v>
      </c>
      <c r="L23" s="11"/>
      <c r="M23" s="11"/>
    </row>
    <row r="24" spans="2:18">
      <c r="B24" s="14">
        <v>4</v>
      </c>
      <c r="C24" s="11" t="s">
        <v>126</v>
      </c>
      <c r="D24" s="11" t="s">
        <v>14</v>
      </c>
      <c r="E24" s="11" t="s">
        <v>69</v>
      </c>
      <c r="F24" s="11" t="s">
        <v>26</v>
      </c>
      <c r="G24" s="11" t="s">
        <v>153</v>
      </c>
      <c r="H24" s="11" t="s">
        <v>45</v>
      </c>
      <c r="I24" s="11"/>
      <c r="J24" s="11" t="s">
        <v>206</v>
      </c>
      <c r="K24" s="11" t="s">
        <v>214</v>
      </c>
      <c r="L24" s="11"/>
      <c r="M24" s="11"/>
    </row>
    <row r="25" spans="2:18">
      <c r="B25" s="14">
        <v>5</v>
      </c>
      <c r="C25" s="11" t="s">
        <v>80</v>
      </c>
      <c r="D25" s="11" t="s">
        <v>14</v>
      </c>
      <c r="E25" s="11" t="s">
        <v>157</v>
      </c>
      <c r="F25" s="11" t="s">
        <v>26</v>
      </c>
      <c r="G25" s="11" t="s">
        <v>71</v>
      </c>
      <c r="H25" s="11" t="s">
        <v>45</v>
      </c>
      <c r="I25" s="11"/>
      <c r="J25" s="11" t="s">
        <v>207</v>
      </c>
      <c r="K25" s="11" t="s">
        <v>215</v>
      </c>
      <c r="L25" s="11"/>
      <c r="M25" s="11"/>
    </row>
    <row r="26" spans="2:18">
      <c r="B26" s="14">
        <v>6</v>
      </c>
      <c r="C26" s="11" t="s">
        <v>127</v>
      </c>
      <c r="D26" s="11" t="s">
        <v>14</v>
      </c>
      <c r="E26" s="11" t="s">
        <v>180</v>
      </c>
      <c r="F26" s="11" t="s">
        <v>26</v>
      </c>
      <c r="G26" s="11" t="s">
        <v>154</v>
      </c>
      <c r="H26" s="11" t="s">
        <v>45</v>
      </c>
      <c r="I26" s="11"/>
      <c r="J26" s="11" t="s">
        <v>208</v>
      </c>
      <c r="K26" s="11" t="s">
        <v>216</v>
      </c>
      <c r="L26" s="11"/>
      <c r="M26" s="11"/>
    </row>
    <row r="27" spans="2:18">
      <c r="B27" s="14">
        <v>7</v>
      </c>
      <c r="C27" s="11" t="s">
        <v>84</v>
      </c>
      <c r="D27" s="11" t="s">
        <v>14</v>
      </c>
      <c r="E27" s="11" t="s">
        <v>181</v>
      </c>
      <c r="F27" s="11" t="s">
        <v>26</v>
      </c>
      <c r="G27" s="11" t="s">
        <v>82</v>
      </c>
      <c r="H27" s="11" t="s">
        <v>45</v>
      </c>
      <c r="I27" s="11"/>
      <c r="J27" s="11" t="s">
        <v>209</v>
      </c>
      <c r="K27" s="11" t="s">
        <v>217</v>
      </c>
      <c r="L27" s="11"/>
      <c r="M27" s="11"/>
      <c r="O27" s="31"/>
      <c r="P27" s="31"/>
      <c r="Q27" s="31"/>
      <c r="R27" s="31"/>
    </row>
    <row r="28" spans="2:18">
      <c r="B28" s="14">
        <v>8</v>
      </c>
      <c r="C28" s="11" t="s">
        <v>128</v>
      </c>
      <c r="D28" s="11" t="s">
        <v>14</v>
      </c>
      <c r="E28" s="11" t="s">
        <v>183</v>
      </c>
      <c r="F28" s="11" t="s">
        <v>26</v>
      </c>
      <c r="G28" s="11" t="s">
        <v>155</v>
      </c>
      <c r="H28" s="11" t="s">
        <v>45</v>
      </c>
      <c r="I28" s="11"/>
      <c r="J28" s="11" t="s">
        <v>210</v>
      </c>
      <c r="K28" s="11" t="s">
        <v>218</v>
      </c>
      <c r="L28" s="11"/>
      <c r="M28" s="11"/>
      <c r="O28" s="31"/>
      <c r="P28" s="31"/>
      <c r="Q28" s="31"/>
      <c r="R28" s="31"/>
    </row>
    <row r="29" spans="2:18">
      <c r="B29" s="14">
        <v>9</v>
      </c>
      <c r="C29" s="11" t="s">
        <v>129</v>
      </c>
      <c r="D29" s="11" t="s">
        <v>14</v>
      </c>
      <c r="E29" s="11" t="s">
        <v>184</v>
      </c>
      <c r="F29" s="11" t="s">
        <v>26</v>
      </c>
      <c r="G29" s="11" t="s">
        <v>188</v>
      </c>
      <c r="H29" s="11" t="s">
        <v>45</v>
      </c>
      <c r="I29" s="11"/>
      <c r="J29" s="11" t="s">
        <v>211</v>
      </c>
      <c r="K29" s="11" t="s">
        <v>219</v>
      </c>
      <c r="L29" s="11"/>
      <c r="M29" s="11"/>
      <c r="O29" s="31"/>
      <c r="P29" s="31"/>
      <c r="Q29" s="31"/>
      <c r="R29" s="31"/>
    </row>
    <row r="30" spans="2:18">
      <c r="B30" s="14">
        <v>10</v>
      </c>
      <c r="C30" s="11" t="s">
        <v>130</v>
      </c>
      <c r="D30" s="11" t="s">
        <v>14</v>
      </c>
      <c r="E30" s="11" t="s">
        <v>186</v>
      </c>
      <c r="F30" s="11" t="s">
        <v>26</v>
      </c>
      <c r="G30" s="11" t="s">
        <v>189</v>
      </c>
      <c r="H30" s="11" t="s">
        <v>45</v>
      </c>
      <c r="I30" s="11"/>
      <c r="J30" s="11" t="s">
        <v>212</v>
      </c>
      <c r="K30" s="11" t="s">
        <v>220</v>
      </c>
      <c r="L30" s="11"/>
      <c r="M30" s="11"/>
      <c r="O30" s="31"/>
      <c r="P30" s="31"/>
      <c r="Q30" s="31"/>
      <c r="R30" s="31"/>
    </row>
    <row r="31" spans="2:18">
      <c r="B31" s="14">
        <v>11</v>
      </c>
      <c r="C31" s="11" t="s">
        <v>131</v>
      </c>
      <c r="D31" s="11" t="s">
        <v>14</v>
      </c>
      <c r="E31" s="11" t="s">
        <v>187</v>
      </c>
      <c r="F31" s="11" t="s">
        <v>26</v>
      </c>
      <c r="G31" s="11" t="s">
        <v>194</v>
      </c>
      <c r="H31" s="11" t="s">
        <v>45</v>
      </c>
      <c r="I31" s="11"/>
      <c r="J31" s="11" t="s">
        <v>213</v>
      </c>
      <c r="K31" s="11" t="s">
        <v>221</v>
      </c>
      <c r="L31" s="11"/>
      <c r="M31" s="11"/>
      <c r="O31" s="31"/>
      <c r="P31" s="36"/>
      <c r="Q31" s="31"/>
      <c r="R31" s="31"/>
    </row>
    <row r="32" spans="2:18">
      <c r="B32" s="14">
        <v>12</v>
      </c>
      <c r="C32" s="11" t="s">
        <v>132</v>
      </c>
      <c r="D32" s="11" t="s">
        <v>14</v>
      </c>
      <c r="E32" s="11" t="s">
        <v>60</v>
      </c>
      <c r="F32" s="11" t="s">
        <v>17</v>
      </c>
      <c r="G32" s="11"/>
      <c r="H32" s="11"/>
      <c r="I32" s="11"/>
      <c r="J32" s="11"/>
      <c r="K32" s="11"/>
      <c r="L32" s="11"/>
      <c r="M32" s="11"/>
      <c r="O32" s="31"/>
      <c r="P32" s="36"/>
      <c r="Q32" s="31"/>
      <c r="R32" s="31"/>
    </row>
    <row r="33" spans="2:18">
      <c r="B33" s="14">
        <v>13</v>
      </c>
      <c r="C33" s="11" t="s">
        <v>185</v>
      </c>
      <c r="D33" s="11" t="s">
        <v>32</v>
      </c>
      <c r="E33" s="11" t="s">
        <v>59</v>
      </c>
      <c r="F33" s="11"/>
      <c r="G33" s="11"/>
      <c r="H33" s="11"/>
      <c r="I33" s="11"/>
      <c r="J33" s="11"/>
      <c r="K33" s="11"/>
      <c r="L33" s="11"/>
      <c r="M33" s="11"/>
      <c r="O33" s="31"/>
      <c r="P33" s="36"/>
      <c r="Q33" s="31"/>
      <c r="R33" s="31"/>
    </row>
    <row r="34" spans="2:18">
      <c r="B34" s="14">
        <v>14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O34" s="31"/>
      <c r="P34" s="36"/>
      <c r="Q34" s="31"/>
      <c r="R34" s="31"/>
    </row>
    <row r="35" spans="2:18">
      <c r="O35" s="31"/>
      <c r="P35" s="36"/>
      <c r="Q35" s="31"/>
      <c r="R35" s="31"/>
    </row>
    <row r="36" spans="2:18">
      <c r="O36" s="31"/>
      <c r="P36" s="36"/>
      <c r="Q36" s="31"/>
      <c r="R36" s="31"/>
    </row>
    <row r="37" spans="2:18">
      <c r="O37" s="31"/>
      <c r="P37" s="36"/>
      <c r="Q37" s="31"/>
      <c r="R37" s="31"/>
    </row>
    <row r="38" spans="2:18">
      <c r="O38" s="31"/>
      <c r="P38" s="31"/>
      <c r="Q38" s="31"/>
      <c r="R38" s="31"/>
    </row>
    <row r="39" spans="2:18">
      <c r="B39" s="8" t="s">
        <v>57</v>
      </c>
      <c r="C39" s="8" t="s">
        <v>61</v>
      </c>
      <c r="D39"/>
      <c r="G39"/>
      <c r="H39"/>
      <c r="I39"/>
      <c r="J39"/>
      <c r="O39" s="31"/>
      <c r="P39" s="31"/>
      <c r="Q39" s="31"/>
      <c r="R39" s="31"/>
    </row>
    <row r="40" spans="2:18">
      <c r="B40" s="10"/>
      <c r="C40" s="10" t="s">
        <v>133</v>
      </c>
      <c r="D40" s="10" t="s">
        <v>134</v>
      </c>
      <c r="E40" s="10" t="s">
        <v>135</v>
      </c>
      <c r="F40" s="10" t="s">
        <v>136</v>
      </c>
      <c r="G40" s="10" t="s">
        <v>65</v>
      </c>
      <c r="H40" s="10" t="s">
        <v>137</v>
      </c>
      <c r="I40" s="10" t="s">
        <v>66</v>
      </c>
      <c r="J40" s="10" t="s">
        <v>72</v>
      </c>
      <c r="K40" s="10" t="s">
        <v>73</v>
      </c>
      <c r="L40" s="10" t="s">
        <v>138</v>
      </c>
      <c r="M40" s="10" t="s">
        <v>139</v>
      </c>
      <c r="O40" s="31"/>
      <c r="P40" s="31"/>
      <c r="Q40" s="31"/>
      <c r="R40" s="31"/>
    </row>
    <row r="41" spans="2:18">
      <c r="B41" s="14">
        <v>1</v>
      </c>
      <c r="C41" s="12" t="s">
        <v>140</v>
      </c>
      <c r="D41" s="12" t="s">
        <v>12</v>
      </c>
      <c r="E41" s="12" t="s">
        <v>58</v>
      </c>
      <c r="F41" s="12"/>
      <c r="G41" s="12"/>
      <c r="H41" s="12"/>
      <c r="I41" s="12"/>
      <c r="J41" s="12"/>
      <c r="K41" s="12"/>
      <c r="L41" s="12"/>
      <c r="M41" s="12"/>
    </row>
    <row r="42" spans="2:18">
      <c r="B42" s="14">
        <v>2</v>
      </c>
      <c r="C42" s="12" t="s">
        <v>141</v>
      </c>
      <c r="D42" s="12" t="s">
        <v>14</v>
      </c>
      <c r="E42" s="12" t="s">
        <v>60</v>
      </c>
      <c r="F42" s="12" t="s">
        <v>17</v>
      </c>
      <c r="G42" s="12"/>
      <c r="H42" s="12"/>
      <c r="I42" s="12"/>
      <c r="J42" s="12"/>
      <c r="K42" s="12"/>
      <c r="L42" s="12"/>
      <c r="M42" s="12"/>
    </row>
    <row r="43" spans="2:18">
      <c r="B43" s="14">
        <v>3</v>
      </c>
      <c r="C43" s="12" t="s">
        <v>142</v>
      </c>
      <c r="D43" s="12" t="s">
        <v>14</v>
      </c>
      <c r="E43" s="12" t="s">
        <v>151</v>
      </c>
      <c r="F43" s="12" t="s">
        <v>29</v>
      </c>
      <c r="G43" s="12" t="s">
        <v>171</v>
      </c>
      <c r="H43" s="12" t="s">
        <v>42</v>
      </c>
      <c r="I43" s="12"/>
      <c r="J43" s="12" t="s">
        <v>74</v>
      </c>
      <c r="K43" s="12" t="s">
        <v>75</v>
      </c>
      <c r="L43" s="12"/>
      <c r="M43" s="12"/>
    </row>
    <row r="44" spans="2:18">
      <c r="B44" s="14">
        <v>4</v>
      </c>
      <c r="C44" s="12" t="s">
        <v>143</v>
      </c>
      <c r="D44" s="12" t="s">
        <v>14</v>
      </c>
      <c r="E44" s="12" t="s">
        <v>152</v>
      </c>
      <c r="F44" s="12" t="s">
        <v>29</v>
      </c>
      <c r="G44" s="12" t="s">
        <v>172</v>
      </c>
      <c r="H44" s="12" t="s">
        <v>42</v>
      </c>
      <c r="I44" s="12"/>
      <c r="J44" s="12" t="s">
        <v>206</v>
      </c>
      <c r="K44" s="12" t="s">
        <v>214</v>
      </c>
      <c r="L44" s="12"/>
      <c r="M44" s="12"/>
    </row>
    <row r="45" spans="2:18">
      <c r="B45" s="14">
        <v>5</v>
      </c>
      <c r="C45" s="12" t="s">
        <v>144</v>
      </c>
      <c r="D45" s="12" t="s">
        <v>14</v>
      </c>
      <c r="E45" s="12" t="s">
        <v>190</v>
      </c>
      <c r="F45" s="12" t="s">
        <v>29</v>
      </c>
      <c r="G45" s="12" t="s">
        <v>173</v>
      </c>
      <c r="H45" s="12" t="s">
        <v>42</v>
      </c>
      <c r="I45" s="12"/>
      <c r="J45" s="12" t="s">
        <v>207</v>
      </c>
      <c r="K45" s="12" t="s">
        <v>215</v>
      </c>
      <c r="L45" s="12"/>
      <c r="M45" s="12"/>
    </row>
    <row r="46" spans="2:18">
      <c r="B46" s="14">
        <v>6</v>
      </c>
      <c r="C46" s="12" t="s">
        <v>145</v>
      </c>
      <c r="D46" s="12" t="s">
        <v>14</v>
      </c>
      <c r="E46" s="12" t="s">
        <v>191</v>
      </c>
      <c r="F46" s="12" t="s">
        <v>35</v>
      </c>
      <c r="G46" s="12" t="s">
        <v>174</v>
      </c>
      <c r="H46" s="12" t="s">
        <v>45</v>
      </c>
      <c r="I46" s="12" t="s">
        <v>200</v>
      </c>
      <c r="J46" s="12" t="s">
        <v>208</v>
      </c>
      <c r="K46" s="12" t="s">
        <v>216</v>
      </c>
      <c r="L46" s="12"/>
      <c r="M46" s="12"/>
    </row>
    <row r="47" spans="2:18">
      <c r="B47" s="14">
        <v>7</v>
      </c>
      <c r="C47" s="12" t="s">
        <v>146</v>
      </c>
      <c r="D47" s="12" t="s">
        <v>14</v>
      </c>
      <c r="E47" s="12" t="s">
        <v>195</v>
      </c>
      <c r="F47" s="12" t="s">
        <v>35</v>
      </c>
      <c r="G47" s="12" t="s">
        <v>175</v>
      </c>
      <c r="H47" s="12" t="s">
        <v>45</v>
      </c>
      <c r="I47" s="12" t="s">
        <v>201</v>
      </c>
      <c r="J47" s="12" t="s">
        <v>209</v>
      </c>
      <c r="K47" s="12" t="s">
        <v>217</v>
      </c>
      <c r="L47" s="12"/>
      <c r="M47" s="12"/>
    </row>
    <row r="48" spans="2:18">
      <c r="B48" s="14">
        <v>8</v>
      </c>
      <c r="C48" s="12" t="s">
        <v>147</v>
      </c>
      <c r="D48" s="12" t="s">
        <v>14</v>
      </c>
      <c r="E48" s="12" t="s">
        <v>196</v>
      </c>
      <c r="F48" s="12" t="s">
        <v>35</v>
      </c>
      <c r="G48" s="12" t="s">
        <v>176</v>
      </c>
      <c r="H48" s="12" t="s">
        <v>45</v>
      </c>
      <c r="I48" s="12" t="s">
        <v>202</v>
      </c>
      <c r="J48" s="12" t="s">
        <v>210</v>
      </c>
      <c r="K48" s="12" t="s">
        <v>218</v>
      </c>
      <c r="L48" s="12"/>
      <c r="M48" s="12"/>
    </row>
    <row r="49" spans="2:13">
      <c r="B49" s="14">
        <v>9</v>
      </c>
      <c r="C49" s="12" t="s">
        <v>148</v>
      </c>
      <c r="D49" s="12" t="s">
        <v>14</v>
      </c>
      <c r="E49" s="12" t="s">
        <v>197</v>
      </c>
      <c r="F49" s="12" t="s">
        <v>38</v>
      </c>
      <c r="G49" s="12" t="s">
        <v>177</v>
      </c>
      <c r="H49" s="12" t="s">
        <v>45</v>
      </c>
      <c r="I49" s="12" t="s">
        <v>203</v>
      </c>
      <c r="J49" s="12" t="s">
        <v>211</v>
      </c>
      <c r="K49" s="12" t="s">
        <v>219</v>
      </c>
      <c r="L49" s="12"/>
      <c r="M49" s="12"/>
    </row>
    <row r="50" spans="2:13">
      <c r="B50" s="14">
        <v>10</v>
      </c>
      <c r="C50" s="12" t="s">
        <v>149</v>
      </c>
      <c r="D50" s="12" t="s">
        <v>14</v>
      </c>
      <c r="E50" s="12" t="s">
        <v>198</v>
      </c>
      <c r="F50" s="12" t="s">
        <v>38</v>
      </c>
      <c r="G50" s="12" t="s">
        <v>178</v>
      </c>
      <c r="H50" s="12" t="s">
        <v>45</v>
      </c>
      <c r="I50" s="12" t="s">
        <v>204</v>
      </c>
      <c r="J50" s="12" t="s">
        <v>212</v>
      </c>
      <c r="K50" s="12" t="s">
        <v>220</v>
      </c>
      <c r="L50" s="12"/>
      <c r="M50" s="12"/>
    </row>
    <row r="51" spans="2:13">
      <c r="B51" s="14">
        <v>11</v>
      </c>
      <c r="C51" s="12" t="s">
        <v>192</v>
      </c>
      <c r="D51" s="12" t="s">
        <v>14</v>
      </c>
      <c r="E51" s="12" t="s">
        <v>199</v>
      </c>
      <c r="F51" s="12" t="s">
        <v>38</v>
      </c>
      <c r="G51" s="12" t="s">
        <v>179</v>
      </c>
      <c r="H51" s="12" t="s">
        <v>45</v>
      </c>
      <c r="I51" s="12" t="s">
        <v>205</v>
      </c>
      <c r="J51" s="12" t="s">
        <v>213</v>
      </c>
      <c r="K51" s="12" t="s">
        <v>221</v>
      </c>
      <c r="L51" s="12"/>
      <c r="M51" s="12"/>
    </row>
    <row r="52" spans="2:13">
      <c r="B52" s="14">
        <v>12</v>
      </c>
      <c r="C52" s="12" t="s">
        <v>150</v>
      </c>
      <c r="D52" s="12" t="s">
        <v>14</v>
      </c>
      <c r="E52" s="12" t="s">
        <v>60</v>
      </c>
      <c r="F52" s="12" t="s">
        <v>17</v>
      </c>
      <c r="G52" s="12"/>
      <c r="H52" s="12"/>
      <c r="I52" s="12"/>
      <c r="J52" s="12"/>
      <c r="K52" s="12"/>
      <c r="L52" s="12"/>
      <c r="M52" s="12"/>
    </row>
    <row r="53" spans="2:13">
      <c r="B53" s="14">
        <v>13</v>
      </c>
      <c r="C53" s="12" t="s">
        <v>193</v>
      </c>
      <c r="D53" s="12" t="s">
        <v>32</v>
      </c>
      <c r="E53" s="12" t="s">
        <v>59</v>
      </c>
      <c r="F53" s="12"/>
      <c r="G53" s="12"/>
      <c r="H53" s="12"/>
      <c r="I53" s="12"/>
      <c r="J53" s="12"/>
      <c r="K53" s="12"/>
      <c r="L53" s="12"/>
      <c r="M53" s="12"/>
    </row>
    <row r="54" spans="2:13">
      <c r="B54" s="14">
        <v>14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9" spans="2:13">
      <c r="B59" s="37" t="s">
        <v>57</v>
      </c>
      <c r="C59" s="37" t="s">
        <v>62</v>
      </c>
      <c r="D59"/>
      <c r="G59"/>
      <c r="H59"/>
      <c r="I59"/>
      <c r="J59"/>
    </row>
    <row r="60" spans="2:13">
      <c r="B60" s="30"/>
      <c r="C60" s="30" t="s">
        <v>133</v>
      </c>
      <c r="D60" s="30" t="s">
        <v>134</v>
      </c>
      <c r="E60" s="30" t="s">
        <v>135</v>
      </c>
      <c r="F60" s="30" t="s">
        <v>136</v>
      </c>
      <c r="G60" s="30" t="s">
        <v>65</v>
      </c>
      <c r="H60" s="30" t="s">
        <v>137</v>
      </c>
      <c r="I60" s="30" t="s">
        <v>66</v>
      </c>
      <c r="J60" s="30" t="s">
        <v>72</v>
      </c>
      <c r="K60" s="30" t="s">
        <v>73</v>
      </c>
      <c r="L60" s="30" t="s">
        <v>138</v>
      </c>
      <c r="M60" s="30" t="s">
        <v>139</v>
      </c>
    </row>
    <row r="61" spans="2:13">
      <c r="B61" s="14">
        <v>1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</row>
    <row r="62" spans="2:13">
      <c r="B62" s="14">
        <v>2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</row>
    <row r="63" spans="2:13">
      <c r="B63" s="14">
        <v>3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</row>
    <row r="64" spans="2:13">
      <c r="B64" s="14">
        <v>4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</row>
    <row r="65" spans="2:25">
      <c r="B65" s="14">
        <v>5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</row>
    <row r="66" spans="2:25">
      <c r="B66" s="14">
        <v>6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</row>
    <row r="67" spans="2:25">
      <c r="B67" s="14">
        <v>7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</row>
    <row r="68" spans="2:25">
      <c r="B68" s="14">
        <v>8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</row>
    <row r="69" spans="2:25">
      <c r="B69" s="14">
        <v>9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</row>
    <row r="70" spans="2:25">
      <c r="B70" s="14">
        <v>10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</row>
    <row r="71" spans="2:25">
      <c r="B71" s="14">
        <v>11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</row>
    <row r="72" spans="2:25">
      <c r="B72" s="14">
        <v>12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X72" s="6"/>
      <c r="Y72" s="6"/>
    </row>
    <row r="73" spans="2:25" s="6" customFormat="1">
      <c r="B73" s="14">
        <v>13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2:25" s="6" customFormat="1">
      <c r="B74" s="14">
        <v>14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</row>
    <row r="75" spans="2:25" s="6" customFormat="1">
      <c r="B75" s="38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2:25">
      <c r="X76" s="6"/>
      <c r="Y76" s="6"/>
    </row>
    <row r="77" spans="2:25" ht="15.75">
      <c r="B77" s="16" t="s">
        <v>87</v>
      </c>
      <c r="C77" s="15" t="s">
        <v>89</v>
      </c>
      <c r="N77" s="6"/>
      <c r="O77" s="6"/>
      <c r="P77" s="6"/>
      <c r="Q77" s="6"/>
      <c r="X77" s="6"/>
      <c r="Y77" s="6"/>
    </row>
    <row r="78" spans="2:25" ht="15.75">
      <c r="B78" s="16" t="s">
        <v>50</v>
      </c>
      <c r="C78" s="11" t="s">
        <v>67</v>
      </c>
      <c r="D78" s="11" t="s">
        <v>14</v>
      </c>
      <c r="E78" s="11" t="s">
        <v>69</v>
      </c>
      <c r="F78" s="11" t="s">
        <v>26</v>
      </c>
      <c r="G78" s="11" t="s">
        <v>68</v>
      </c>
      <c r="H78" s="11" t="s">
        <v>45</v>
      </c>
      <c r="I78" s="11"/>
      <c r="J78" s="11" t="s">
        <v>74</v>
      </c>
      <c r="K78" s="11" t="s">
        <v>75</v>
      </c>
      <c r="L78" s="11" t="s">
        <v>76</v>
      </c>
      <c r="M78" s="11"/>
      <c r="N78" s="6"/>
      <c r="O78" s="6"/>
      <c r="P78" s="6"/>
      <c r="Q78" s="6"/>
      <c r="X78" s="6"/>
      <c r="Y78" s="6"/>
    </row>
    <row r="79" spans="2:25" ht="15.75">
      <c r="B79" s="16" t="s">
        <v>50</v>
      </c>
      <c r="C79" s="11" t="s">
        <v>125</v>
      </c>
      <c r="D79" s="11" t="s">
        <v>14</v>
      </c>
      <c r="E79" s="11" t="s">
        <v>157</v>
      </c>
      <c r="F79" s="11" t="s">
        <v>114</v>
      </c>
      <c r="G79" s="11" t="s">
        <v>153</v>
      </c>
      <c r="H79" s="11" t="s">
        <v>45</v>
      </c>
      <c r="I79" s="11"/>
      <c r="J79" s="11" t="s">
        <v>165</v>
      </c>
      <c r="K79" s="11" t="s">
        <v>166</v>
      </c>
      <c r="L79" s="11" t="s">
        <v>158</v>
      </c>
      <c r="M79" s="11" t="s">
        <v>159</v>
      </c>
      <c r="N79" s="6"/>
      <c r="O79" s="6"/>
      <c r="P79" s="6"/>
      <c r="Q79" s="6"/>
      <c r="X79" s="6"/>
      <c r="Y79" s="6"/>
    </row>
    <row r="80" spans="2:25" ht="15.75">
      <c r="B80" s="16" t="s">
        <v>51</v>
      </c>
      <c r="C80" s="9" t="s">
        <v>70</v>
      </c>
      <c r="D80" s="9" t="s">
        <v>14</v>
      </c>
      <c r="E80" s="9" t="s">
        <v>79</v>
      </c>
      <c r="F80" s="9" t="s">
        <v>29</v>
      </c>
      <c r="G80" s="9" t="s">
        <v>71</v>
      </c>
      <c r="H80" s="9" t="s">
        <v>45</v>
      </c>
      <c r="I80" s="9"/>
      <c r="J80" s="9" t="s">
        <v>77</v>
      </c>
      <c r="K80" s="9" t="s">
        <v>78</v>
      </c>
      <c r="L80" s="9" t="s">
        <v>160</v>
      </c>
      <c r="M80" s="9"/>
      <c r="X80" s="6"/>
      <c r="Y80" s="6"/>
    </row>
    <row r="81" spans="2:25" ht="15.75">
      <c r="B81" s="16" t="s">
        <v>52</v>
      </c>
      <c r="C81" s="12" t="s">
        <v>126</v>
      </c>
      <c r="D81" s="12" t="s">
        <v>14</v>
      </c>
      <c r="E81" s="12" t="s">
        <v>81</v>
      </c>
      <c r="F81" s="12" t="s">
        <v>35</v>
      </c>
      <c r="G81" s="12" t="s">
        <v>154</v>
      </c>
      <c r="H81" s="12" t="s">
        <v>45</v>
      </c>
      <c r="I81" s="12" t="s">
        <v>86</v>
      </c>
      <c r="J81" s="12" t="s">
        <v>167</v>
      </c>
      <c r="K81" s="12" t="s">
        <v>168</v>
      </c>
      <c r="L81" s="12" t="s">
        <v>161</v>
      </c>
      <c r="M81" s="12"/>
      <c r="X81" s="6"/>
      <c r="Y81" s="6"/>
    </row>
    <row r="82" spans="2:25" ht="15.75">
      <c r="B82" s="16" t="s">
        <v>52</v>
      </c>
      <c r="C82" s="12" t="s">
        <v>80</v>
      </c>
      <c r="D82" s="12" t="s">
        <v>14</v>
      </c>
      <c r="E82" s="12" t="s">
        <v>156</v>
      </c>
      <c r="F82" s="12" t="s">
        <v>117</v>
      </c>
      <c r="G82" s="12" t="s">
        <v>82</v>
      </c>
      <c r="H82" s="12" t="s">
        <v>45</v>
      </c>
      <c r="I82" s="12" t="s">
        <v>88</v>
      </c>
      <c r="J82" s="12" t="s">
        <v>83</v>
      </c>
      <c r="K82" s="12" t="s">
        <v>164</v>
      </c>
      <c r="L82" s="12" t="s">
        <v>162</v>
      </c>
      <c r="M82" s="12"/>
      <c r="X82" s="6"/>
      <c r="Y82" s="6"/>
    </row>
    <row r="83" spans="2:25" ht="15.75">
      <c r="B83" s="16" t="s">
        <v>53</v>
      </c>
      <c r="C83" s="10" t="s">
        <v>127</v>
      </c>
      <c r="D83" s="10" t="s">
        <v>14</v>
      </c>
      <c r="E83" s="10" t="s">
        <v>85</v>
      </c>
      <c r="F83" s="10" t="s">
        <v>38</v>
      </c>
      <c r="G83" s="10" t="s">
        <v>155</v>
      </c>
      <c r="H83" s="10" t="s">
        <v>45</v>
      </c>
      <c r="I83" s="10"/>
      <c r="J83" s="10" t="s">
        <v>170</v>
      </c>
      <c r="K83" s="10" t="s">
        <v>169</v>
      </c>
      <c r="L83" s="10" t="s">
        <v>163</v>
      </c>
      <c r="M83" s="10"/>
    </row>
    <row r="84" spans="2:25">
      <c r="C84"/>
      <c r="D84"/>
      <c r="G84"/>
      <c r="H84"/>
      <c r="I84"/>
      <c r="J84"/>
    </row>
    <row r="85" spans="2:25">
      <c r="C85"/>
      <c r="D85"/>
      <c r="G85"/>
      <c r="H85"/>
      <c r="I85"/>
      <c r="J85"/>
    </row>
    <row r="86" spans="2:25">
      <c r="C86"/>
      <c r="D86"/>
      <c r="G86"/>
      <c r="H86"/>
      <c r="I86"/>
      <c r="J86"/>
    </row>
    <row r="87" spans="2:25">
      <c r="C87"/>
      <c r="D87"/>
      <c r="G87"/>
      <c r="H87"/>
      <c r="I87"/>
      <c r="J87"/>
    </row>
    <row r="88" spans="2:25">
      <c r="C88"/>
      <c r="D88"/>
      <c r="G88"/>
      <c r="H88"/>
      <c r="I88"/>
      <c r="J88"/>
    </row>
    <row r="89" spans="2:25">
      <c r="C89"/>
      <c r="D89"/>
      <c r="G89"/>
      <c r="H89"/>
      <c r="I89"/>
      <c r="J89"/>
    </row>
    <row r="90" spans="2:25">
      <c r="C90"/>
      <c r="D90"/>
      <c r="G90"/>
      <c r="H90"/>
      <c r="I90"/>
      <c r="J90"/>
    </row>
    <row r="91" spans="2:25">
      <c r="C91"/>
      <c r="D91"/>
      <c r="G91"/>
      <c r="H91"/>
      <c r="I91"/>
      <c r="J91"/>
    </row>
    <row r="92" spans="2:25">
      <c r="C92"/>
      <c r="D92"/>
      <c r="G92"/>
      <c r="H92"/>
      <c r="I92"/>
      <c r="J92"/>
    </row>
    <row r="93" spans="2:25">
      <c r="C93"/>
      <c r="D93"/>
      <c r="G93"/>
      <c r="H93"/>
      <c r="I93"/>
      <c r="J93"/>
    </row>
  </sheetData>
  <dataValidations count="6">
    <dataValidation type="list" allowBlank="1" showInputMessage="1" showErrorMessage="1" sqref="D21 D61 D41">
      <formula1>Модуль_IN</formula1>
    </dataValidation>
    <dataValidation type="list" allowBlank="1" showInputMessage="1" showErrorMessage="1" sqref="D72 D33:D34 D74 D53:D54">
      <formula1>Модуль_OUT</formula1>
    </dataValidation>
    <dataValidation type="list" allowBlank="1" showInputMessage="1" showErrorMessage="1" sqref="D62:D71 D42:D52 D22:D32">
      <formula1>Шасси</formula1>
    </dataValidation>
    <dataValidation type="list" allowBlank="1" showInputMessage="1" showErrorMessage="1" sqref="F22 F32 F42 F62 F52">
      <formula1>Источник_питания</formula1>
    </dataValidation>
    <dataValidation type="list" allowBlank="1" showInputMessage="1" showErrorMessage="1" sqref="F63:F71 F33 F23:F31 F43:F51">
      <formula1>Модули</formula1>
    </dataValidation>
    <dataValidation type="list" allowBlank="1" showInputMessage="1" showErrorMessage="1" sqref="H62:H71 H22:H33 H42:H51">
      <formula1>Колодка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/>
  <dimension ref="A1:F51"/>
  <sheetViews>
    <sheetView topLeftCell="B1" workbookViewId="0">
      <selection activeCell="C5" sqref="C5"/>
    </sheetView>
  </sheetViews>
  <sheetFormatPr defaultRowHeight="15"/>
  <cols>
    <col min="3" max="3" width="59.42578125" bestFit="1" customWidth="1"/>
    <col min="4" max="4" width="119.42578125" bestFit="1" customWidth="1"/>
    <col min="5" max="5" width="22.140625" bestFit="1" customWidth="1"/>
    <col min="6" max="6" width="23.5703125" customWidth="1"/>
  </cols>
  <sheetData>
    <row r="1" spans="1:6">
      <c r="A1" s="2" t="s">
        <v>39</v>
      </c>
      <c r="C1" s="2" t="s">
        <v>6</v>
      </c>
      <c r="D1" s="2" t="s">
        <v>7</v>
      </c>
      <c r="E1" s="2" t="s">
        <v>11</v>
      </c>
      <c r="F1" s="2" t="s">
        <v>8</v>
      </c>
    </row>
    <row r="2" spans="1:6" s="6" customFormat="1">
      <c r="A2" s="5"/>
      <c r="B2" s="6" t="s">
        <v>58</v>
      </c>
      <c r="C2" s="5" t="str">
        <f>IFERROR(INDEX(Perechen!B2:B103,SMALL(IF(B2=Perechen!A2:A9,ROW(Perechen!A2:A9),""),ROW()-ROW(Perechen!A1))-ROW(Perechen!A1)),"")</f>
        <v/>
      </c>
      <c r="D2" s="5"/>
      <c r="E2" s="5"/>
      <c r="F2" s="5"/>
    </row>
    <row r="3" spans="1:6">
      <c r="A3">
        <v>2</v>
      </c>
      <c r="B3" t="e">
        <f>Start!#REF!</f>
        <v>#REF!</v>
      </c>
      <c r="C3" s="5" t="str">
        <f t="array" ref="C3">IFERROR(INDEX(Perechen!B2:B103,SMALL(IF(B3=Perechen!A2:A9,ROW(Perechen!A2:A9),""),ROW()-ROW(Perechen!A1))-ROW(Perechen!A1)),"")</f>
        <v/>
      </c>
      <c r="D3" t="s">
        <v>63</v>
      </c>
    </row>
    <row r="4" spans="1:6">
      <c r="B4" t="s">
        <v>60</v>
      </c>
      <c r="C4" s="5" t="str">
        <f t="array" ref="C4">IFERROR(INDEX(Perechen!B2:B103,SMALL(IF(B4=Perechen!A2:A9,ROW(Perechen!A2:A9),""),ROW()-ROW(Perechen!A1))-ROW(Perechen!A1)),"")</f>
        <v/>
      </c>
      <c r="F4" t="str">
        <f>IFERROR(INDEX(Perechen!$B$2:$B$50,SMALL(IF(KREIT1!B3=Perechen!A2:A50,ROW(Perechen!$A$2:$I$50)-1,""),ROW()-3)),"")</f>
        <v/>
      </c>
    </row>
    <row r="5" spans="1:6">
      <c r="A5">
        <v>3</v>
      </c>
      <c r="B5" t="e">
        <f>Start!#REF!</f>
        <v>#REF!</v>
      </c>
      <c r="C5" s="4" t="str">
        <f t="array" ref="C5">IFERROR(INDEX(Perechen!B2:B103,SMALL(IF(B5=Perechen!A2:A9,ROW(Perechen!A2:A9),""),ROW()-ROW(Perechen!A1))-ROW(Perechen!A1)),"")</f>
        <v/>
      </c>
      <c r="F5" t="str">
        <f t="array" ref="F5">IFERROR(INDEX(Perechen!$B$2:$B$50,SMALL(IF(KREIT1!B4=Perechen!A2:A51,ROW(Perechen!$A$2:$I$50)-1,""),ROW()-3)),"")</f>
        <v>Модуль_источника_питания_R500_PP_00_011-000-AAA</v>
      </c>
    </row>
    <row r="6" spans="1:6">
      <c r="A6">
        <v>3</v>
      </c>
      <c r="B6" t="e">
        <f>Start!#REF!</f>
        <v>#REF!</v>
      </c>
      <c r="C6" s="4" t="str">
        <f t="array" ref="C6">IFERROR(INDEX(Perechen!$B$2:$B$50,SMALL(IF(KREIT1!B5=Perechen!$A$2:$A$50,ROW(Perechen!$A$2:$I$50)-1,""),ROW()-3)),"")</f>
        <v/>
      </c>
    </row>
    <row r="7" spans="1:6">
      <c r="A7">
        <v>3</v>
      </c>
      <c r="B7" t="e">
        <f>Start!#REF!</f>
        <v>#REF!</v>
      </c>
      <c r="C7" s="4" t="str">
        <f t="array" ref="C7">IFERROR(INDEX(Perechen!$B$2:$B$50,SMALL(IF(KREIT1!B6=Perechen!$A$2:$A$50,ROW(Perechen!$A$2:$I$50)-1,""),ROW()-3)),"")</f>
        <v/>
      </c>
    </row>
    <row r="8" spans="1:6">
      <c r="C8" t="e">
        <f>INDEX(Perechen!$B$2:$B$63,SMALL(IF(B8=Perechen!$A$2:$A$87,ROW(Perechen!$A$2:$A$87)-1),ROW(B7)),1)</f>
        <v>#NUM!</v>
      </c>
      <c r="D8" t="str">
        <f t="array" ref="D8">IFERROR(INDEX(Perechen!$B$2:$B$103,SMALL(IF(#REF!=Perechen!A2:A9,ROW(Perechen!B2:B103)-1,""),ROW()-1)),"")</f>
        <v/>
      </c>
    </row>
    <row r="9" spans="1:6">
      <c r="A9">
        <v>4</v>
      </c>
      <c r="B9" t="e">
        <f>Start!#REF!</f>
        <v>#REF!</v>
      </c>
      <c r="C9" t="e">
        <f>INDEX(Perechen!$B$2:$B$63,SMALL(IF(B9=Perechen!$A$2:$A$87,ROW(Perechen!$A$2:$A$87)-1),ROW(B8)),1)</f>
        <v>#REF!</v>
      </c>
    </row>
    <row r="10" spans="1:6">
      <c r="A10">
        <v>4</v>
      </c>
      <c r="B10" t="e">
        <f>Start!#REF!</f>
        <v>#REF!</v>
      </c>
      <c r="C10" t="e">
        <f>INDEX(Perechen!$B$2:$B$63,SMALL(IF(B10=Perechen!$A$2:$A$87,ROW(Perechen!$A$2:$A$87)-1),ROW(B9)),1)</f>
        <v>#REF!</v>
      </c>
    </row>
    <row r="11" spans="1:6">
      <c r="A11">
        <v>4</v>
      </c>
      <c r="B11" t="e">
        <f>Start!#REF!</f>
        <v>#REF!</v>
      </c>
      <c r="C11" t="e">
        <f>INDEX(Perechen!$B$2:$B$63,SMALL(IF(B11=Perechen!$A$2:$A$87,ROW(Perechen!$A$2:$A$87)-1),ROW(B10)),1)</f>
        <v>#REF!</v>
      </c>
    </row>
    <row r="12" spans="1:6">
      <c r="C12" t="e">
        <f>INDEX(Perechen!$B$2:$B$63,SMALL(IF(B12=Perechen!$A$2:$A$87,ROW(Perechen!$A$2:$A$87)-1),ROW(B11)),1)</f>
        <v>#NUM!</v>
      </c>
    </row>
    <row r="13" spans="1:6">
      <c r="A13">
        <v>5</v>
      </c>
      <c r="B13">
        <f>Start!D86</f>
        <v>0</v>
      </c>
      <c r="C13" t="e">
        <f>INDEX(Perechen!$B$2:$B$63,SMALL(IF(B13=Perechen!$A$2:$A$87,ROW(Perechen!$A$2:$A$87)-1),ROW(B12)),1)</f>
        <v>#NUM!</v>
      </c>
    </row>
    <row r="14" spans="1:6">
      <c r="A14">
        <v>5</v>
      </c>
      <c r="B14">
        <f>Start!D86</f>
        <v>0</v>
      </c>
      <c r="C14" t="e">
        <f>INDEX(Perechen!$B$2:$B$63,SMALL(IF(B14=Perechen!$A$2:$A$87,ROW(Perechen!$A$2:$A$87)-1),ROW(B13)),1)</f>
        <v>#NUM!</v>
      </c>
    </row>
    <row r="15" spans="1:6">
      <c r="A15">
        <v>5</v>
      </c>
      <c r="B15">
        <f>Start!D86</f>
        <v>0</v>
      </c>
      <c r="C15" t="e">
        <f>INDEX(Perechen!$B$2:$B$63,SMALL(IF(B15=Perechen!$A$2:$A$87,ROW(Perechen!$A$2:$A$87)-1),ROW(B14)),1)</f>
        <v>#NUM!</v>
      </c>
    </row>
    <row r="16" spans="1:6">
      <c r="C16" t="e">
        <f>INDEX(Perechen!$B$2:$B$63,SMALL(IF(B16=Perechen!$A$2:$A$87,ROW(Perechen!$A$2:$A$87)-1),ROW(B15)),1)</f>
        <v>#NUM!</v>
      </c>
    </row>
    <row r="17" spans="1:3">
      <c r="A17">
        <v>6</v>
      </c>
      <c r="B17">
        <f>Start!D87</f>
        <v>0</v>
      </c>
      <c r="C17" t="e">
        <f>INDEX(Perechen!$B$2:$B$63,SMALL(IF(B17=Perechen!$A$2:$A$87,ROW(Perechen!$A$2:$A$87)-1),ROW(B16)),1)</f>
        <v>#NUM!</v>
      </c>
    </row>
    <row r="18" spans="1:3">
      <c r="A18">
        <v>6</v>
      </c>
      <c r="B18">
        <f>Start!D87</f>
        <v>0</v>
      </c>
      <c r="C18" t="e">
        <f>INDEX(Perechen!$B$2:$B$63,SMALL(IF(B18=Perechen!$A$2:$A$87,ROW(Perechen!$A$2:$A$87)-1),ROW(B17)),1)</f>
        <v>#NUM!</v>
      </c>
    </row>
    <row r="19" spans="1:3">
      <c r="A19">
        <v>6</v>
      </c>
      <c r="B19">
        <f>Start!D87</f>
        <v>0</v>
      </c>
      <c r="C19" t="e">
        <f>INDEX(Perechen!$B$2:$B$63,SMALL(IF(B19=Perechen!$A$2:$A$87,ROW(Perechen!$A$2:$A$87)-1),ROW(B18)),1)</f>
        <v>#NUM!</v>
      </c>
    </row>
    <row r="20" spans="1:3">
      <c r="C20" t="e">
        <f>INDEX(Perechen!$B$2:$B$63,SMALL(IF(B20=Perechen!$A$2:$A$87,ROW(Perechen!$A$2:$A$87)-1),ROW(B19)),1)</f>
        <v>#NUM!</v>
      </c>
    </row>
    <row r="21" spans="1:3">
      <c r="A21">
        <v>7</v>
      </c>
      <c r="B21">
        <f>Start!D88</f>
        <v>0</v>
      </c>
      <c r="C21" t="e">
        <f>INDEX(Perechen!$B$2:$B$63,SMALL(IF(B21=Perechen!$A$2:$A$87,ROW(Perechen!$A$2:$A$87)-1),ROW(B20)),1)</f>
        <v>#NUM!</v>
      </c>
    </row>
    <row r="22" spans="1:3">
      <c r="A22">
        <v>7</v>
      </c>
      <c r="B22">
        <f>Start!D88</f>
        <v>0</v>
      </c>
      <c r="C22" t="e">
        <f>INDEX(Perechen!$B$2:$B$63,SMALL(IF(B22=Perechen!$A$2:$A$87,ROW(Perechen!$A$2:$A$87)-1),ROW(B21)),1)</f>
        <v>#NUM!</v>
      </c>
    </row>
    <row r="23" spans="1:3">
      <c r="A23">
        <v>7</v>
      </c>
      <c r="B23">
        <f>Start!D88</f>
        <v>0</v>
      </c>
      <c r="C23" t="e">
        <f>INDEX(Perechen!$B$2:$B$63,SMALL(IF(B23=Perechen!$A$2:$A$87,ROW(Perechen!$A$2:$A$87)-1),ROW(B22)),1)</f>
        <v>#NUM!</v>
      </c>
    </row>
    <row r="24" spans="1:3">
      <c r="C24" t="e">
        <f>INDEX(Perechen!$B$2:$B$63,SMALL(IF(B24=Perechen!$A$2:$A$87,ROW(Perechen!$A$2:$A$87)-1),ROW(B23)),1)</f>
        <v>#NUM!</v>
      </c>
    </row>
    <row r="25" spans="1:3">
      <c r="A25">
        <v>8</v>
      </c>
      <c r="B25" t="e">
        <f>Start!#REF!</f>
        <v>#REF!</v>
      </c>
      <c r="C25" t="e">
        <f>INDEX(Perechen!$B$2:$B$63,SMALL(IF(B25=Perechen!$A$2:$A$87,ROW(Perechen!$A$2:$A$87)-1),ROW(B24)),1)</f>
        <v>#REF!</v>
      </c>
    </row>
    <row r="26" spans="1:3">
      <c r="A26">
        <v>8</v>
      </c>
      <c r="B26" t="e">
        <f>Start!#REF!</f>
        <v>#REF!</v>
      </c>
      <c r="C26" t="e">
        <f>INDEX(Perechen!$B$2:$B$63,SMALL(IF(B26=Perechen!$A$2:$A$87,ROW(Perechen!$A$2:$A$87)-1),ROW(B25)),1)</f>
        <v>#REF!</v>
      </c>
    </row>
    <row r="27" spans="1:3">
      <c r="A27">
        <v>8</v>
      </c>
      <c r="B27" t="e">
        <f>Start!#REF!</f>
        <v>#REF!</v>
      </c>
      <c r="C27" t="e">
        <f>INDEX(Perechen!$B$2:$B$63,SMALL(IF(B27=Perechen!$A$2:$A$87,ROW(Perechen!$A$2:$A$87)-1),ROW(B26)),1)</f>
        <v>#REF!</v>
      </c>
    </row>
    <row r="28" spans="1:3">
      <c r="C28" t="e">
        <f>INDEX(Perechen!$B$2:$B$63,SMALL(IF(B28=Perechen!$A$2:$A$87,ROW(Perechen!$A$2:$A$87)-1),ROW(B27)),1)</f>
        <v>#NUM!</v>
      </c>
    </row>
    <row r="29" spans="1:3">
      <c r="A29">
        <v>9</v>
      </c>
      <c r="B29" t="e">
        <f>Start!#REF!</f>
        <v>#REF!</v>
      </c>
      <c r="C29" t="e">
        <f>INDEX(Perechen!$B$2:$B$63,SMALL(IF(B29=Perechen!$A$2:$A$87,ROW(Perechen!$A$2:$A$87)-1),ROW(B28)),1)</f>
        <v>#REF!</v>
      </c>
    </row>
    <row r="30" spans="1:3">
      <c r="A30">
        <v>9</v>
      </c>
      <c r="B30" t="e">
        <f>Start!#REF!</f>
        <v>#REF!</v>
      </c>
      <c r="C30" t="e">
        <f>INDEX(Perechen!$B$2:$B$63,SMALL(IF(B30=Perechen!$A$2:$A$87,ROW(Perechen!$A$2:$A$87)-1),ROW(B29)),1)</f>
        <v>#REF!</v>
      </c>
    </row>
    <row r="31" spans="1:3">
      <c r="A31">
        <v>9</v>
      </c>
      <c r="B31" t="e">
        <f>Start!#REF!</f>
        <v>#REF!</v>
      </c>
      <c r="C31" t="e">
        <f>INDEX(Perechen!$B$2:$B$63,SMALL(IF(B31=Perechen!$A$2:$A$87,ROW(Perechen!$A$2:$A$87)-1),ROW(B30)),1)</f>
        <v>#REF!</v>
      </c>
    </row>
    <row r="32" spans="1:3">
      <c r="C32" t="e">
        <f>INDEX(Perechen!$B$2:$B$63,SMALL(IF(B32=Perechen!$A$2:$A$87,ROW(Perechen!$A$2:$A$87)-1),ROW(B31)),1)</f>
        <v>#NUM!</v>
      </c>
    </row>
    <row r="33" spans="1:3">
      <c r="A33">
        <v>10</v>
      </c>
      <c r="B33">
        <f>Start!D85</f>
        <v>0</v>
      </c>
      <c r="C33" t="e">
        <f>INDEX(Perechen!$B$2:$B$63,SMALL(IF(B33=Perechen!$A$2:$A$87,ROW(Perechen!$A$2:$A$87)-1),ROW(B32)),1)</f>
        <v>#NUM!</v>
      </c>
    </row>
    <row r="34" spans="1:3">
      <c r="A34">
        <v>10</v>
      </c>
      <c r="B34">
        <f>Start!D85</f>
        <v>0</v>
      </c>
      <c r="C34" t="e">
        <f>INDEX(Perechen!$B$2:$B$63,SMALL(IF(B34=Perechen!$A$2:$A$87,ROW(Perechen!$A$2:$A$87)-1),ROW(B33)),1)</f>
        <v>#NUM!</v>
      </c>
    </row>
    <row r="35" spans="1:3">
      <c r="A35">
        <v>10</v>
      </c>
      <c r="B35">
        <f>Start!D85</f>
        <v>0</v>
      </c>
      <c r="C35" t="e">
        <f>INDEX(Perechen!$B$2:$B$63,SMALL(IF(B35=Perechen!$A$2:$A$87,ROW(Perechen!$A$2:$A$87)-1),ROW(B34)),1)</f>
        <v>#NUM!</v>
      </c>
    </row>
    <row r="37" spans="1:3">
      <c r="A37">
        <v>11</v>
      </c>
      <c r="B37" t="e">
        <f>Start!#REF!</f>
        <v>#REF!</v>
      </c>
    </row>
    <row r="38" spans="1:3">
      <c r="A38">
        <v>11</v>
      </c>
      <c r="B38" t="e">
        <f>Start!#REF!</f>
        <v>#REF!</v>
      </c>
    </row>
    <row r="39" spans="1:3">
      <c r="A39">
        <v>11</v>
      </c>
      <c r="B39" t="e">
        <f>Start!#REF!</f>
        <v>#REF!</v>
      </c>
    </row>
    <row r="41" spans="1:3">
      <c r="A41">
        <v>12</v>
      </c>
      <c r="B41">
        <f>Start!E34</f>
        <v>0</v>
      </c>
    </row>
    <row r="42" spans="1:3">
      <c r="A42">
        <v>12</v>
      </c>
    </row>
    <row r="43" spans="1:3">
      <c r="A43">
        <v>12</v>
      </c>
    </row>
    <row r="45" spans="1:3">
      <c r="A45">
        <v>13</v>
      </c>
    </row>
    <row r="46" spans="1:3">
      <c r="A46">
        <v>13</v>
      </c>
    </row>
    <row r="47" spans="1:3">
      <c r="A47">
        <v>13</v>
      </c>
    </row>
    <row r="49" spans="1:1">
      <c r="A49">
        <v>14</v>
      </c>
    </row>
    <row r="50" spans="1:1">
      <c r="A50">
        <v>14</v>
      </c>
    </row>
    <row r="51" spans="1:1">
      <c r="A51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4"/>
  <dimension ref="A1:F111"/>
  <sheetViews>
    <sheetView topLeftCell="A82" workbookViewId="0">
      <selection activeCell="C104" sqref="C104"/>
    </sheetView>
  </sheetViews>
  <sheetFormatPr defaultRowHeight="15"/>
  <cols>
    <col min="2" max="2" width="50.140625" customWidth="1"/>
    <col min="3" max="3" width="119.42578125" bestFit="1" customWidth="1"/>
    <col min="4" max="4" width="25.140625" style="1" customWidth="1"/>
    <col min="5" max="5" width="15.5703125" bestFit="1" customWidth="1"/>
  </cols>
  <sheetData>
    <row r="1" spans="1:6">
      <c r="B1" s="2" t="s">
        <v>6</v>
      </c>
      <c r="C1" s="2" t="s">
        <v>7</v>
      </c>
      <c r="D1" s="2" t="s">
        <v>11</v>
      </c>
      <c r="E1" s="2" t="s">
        <v>8</v>
      </c>
    </row>
    <row r="2" spans="1:6">
      <c r="A2" t="s">
        <v>60</v>
      </c>
      <c r="B2" t="s">
        <v>13</v>
      </c>
      <c r="C2" t="s">
        <v>13</v>
      </c>
      <c r="D2" s="1" t="s">
        <v>14</v>
      </c>
      <c r="E2" t="s">
        <v>60</v>
      </c>
      <c r="F2" t="str">
        <f t="array" ref="F2">IFERROR(INDEX($B$2:$B$103,SMALL(IF($A$38=A2:A9,ROW(B2:B103)-1,""),ROW()-3)),"")</f>
        <v/>
      </c>
    </row>
    <row r="3" spans="1:6">
      <c r="A3" t="s">
        <v>60</v>
      </c>
      <c r="B3" t="s">
        <v>15</v>
      </c>
      <c r="C3" t="s">
        <v>16</v>
      </c>
      <c r="D3" s="1" t="s">
        <v>17</v>
      </c>
      <c r="E3" t="s">
        <v>60</v>
      </c>
    </row>
    <row r="4" spans="1:6">
      <c r="A4" t="s">
        <v>54</v>
      </c>
      <c r="B4" t="s">
        <v>18</v>
      </c>
      <c r="C4" t="s">
        <v>19</v>
      </c>
      <c r="D4" s="1" t="s">
        <v>20</v>
      </c>
      <c r="E4" t="s">
        <v>54</v>
      </c>
    </row>
    <row r="5" spans="1:6">
      <c r="A5" t="s">
        <v>54</v>
      </c>
      <c r="B5" t="s">
        <v>46</v>
      </c>
      <c r="C5" t="s">
        <v>47</v>
      </c>
      <c r="D5" s="1" t="s">
        <v>48</v>
      </c>
      <c r="E5" t="s">
        <v>54</v>
      </c>
    </row>
    <row r="6" spans="1:6">
      <c r="A6" t="s">
        <v>49</v>
      </c>
      <c r="B6" t="s">
        <v>13</v>
      </c>
      <c r="C6" t="s">
        <v>13</v>
      </c>
      <c r="D6" s="1" t="s">
        <v>14</v>
      </c>
      <c r="E6" t="s">
        <v>49</v>
      </c>
    </row>
    <row r="7" spans="1:6">
      <c r="A7" t="s">
        <v>49</v>
      </c>
      <c r="B7" t="s">
        <v>21</v>
      </c>
      <c r="C7" t="s">
        <v>22</v>
      </c>
      <c r="D7" s="1" t="s">
        <v>23</v>
      </c>
      <c r="E7" t="s">
        <v>49</v>
      </c>
    </row>
    <row r="8" spans="1:6">
      <c r="A8" t="s">
        <v>49</v>
      </c>
      <c r="B8" t="s">
        <v>40</v>
      </c>
      <c r="C8" t="s">
        <v>41</v>
      </c>
      <c r="D8" s="1" t="s">
        <v>42</v>
      </c>
      <c r="E8" t="s">
        <v>49</v>
      </c>
    </row>
    <row r="12" spans="1:6">
      <c r="B12" t="s">
        <v>121</v>
      </c>
    </row>
    <row r="13" spans="1:6">
      <c r="A13" s="32">
        <v>1</v>
      </c>
      <c r="B13" s="32" t="s">
        <v>15</v>
      </c>
      <c r="C13" s="32" t="s">
        <v>16</v>
      </c>
      <c r="D13" s="33" t="s">
        <v>17</v>
      </c>
      <c r="E13" t="s">
        <v>60</v>
      </c>
    </row>
    <row r="14" spans="1:6">
      <c r="A14" s="32">
        <v>2</v>
      </c>
      <c r="B14" s="32"/>
      <c r="C14" s="32"/>
      <c r="D14" s="33"/>
    </row>
    <row r="15" spans="1:6">
      <c r="A15" s="32">
        <v>3</v>
      </c>
      <c r="B15" s="32"/>
      <c r="C15" s="32"/>
      <c r="D15" s="33"/>
    </row>
    <row r="16" spans="1:6">
      <c r="A16" s="32">
        <v>4</v>
      </c>
      <c r="B16" s="32"/>
      <c r="C16" s="32"/>
      <c r="D16" s="33"/>
    </row>
    <row r="17" spans="1:4">
      <c r="A17" s="32">
        <v>5</v>
      </c>
      <c r="B17" s="32"/>
      <c r="C17" s="32"/>
      <c r="D17" s="33"/>
    </row>
    <row r="18" spans="1:4">
      <c r="A18" s="32">
        <v>6</v>
      </c>
      <c r="B18" s="32"/>
      <c r="C18" s="32"/>
      <c r="D18" s="33"/>
    </row>
    <row r="19" spans="1:4">
      <c r="A19" s="32">
        <v>7</v>
      </c>
      <c r="B19" s="32"/>
      <c r="C19" s="32"/>
      <c r="D19" s="33"/>
    </row>
    <row r="20" spans="1:4">
      <c r="A20" s="32">
        <v>8</v>
      </c>
      <c r="B20" s="32"/>
      <c r="C20" s="32"/>
      <c r="D20" s="33"/>
    </row>
    <row r="21" spans="1:4">
      <c r="A21" s="32">
        <v>9</v>
      </c>
      <c r="B21" s="32"/>
      <c r="C21" s="32"/>
      <c r="D21" s="33"/>
    </row>
    <row r="22" spans="1:4">
      <c r="A22" s="32">
        <v>10</v>
      </c>
      <c r="B22" s="32"/>
      <c r="C22" s="32"/>
      <c r="D22" s="33"/>
    </row>
    <row r="24" spans="1:4">
      <c r="B24" t="s">
        <v>122</v>
      </c>
    </row>
    <row r="25" spans="1:4">
      <c r="A25" s="34">
        <v>1</v>
      </c>
      <c r="B25" s="34" t="s">
        <v>21</v>
      </c>
      <c r="C25" s="34" t="s">
        <v>22</v>
      </c>
      <c r="D25" s="35" t="s">
        <v>23</v>
      </c>
    </row>
    <row r="26" spans="1:4">
      <c r="A26" s="34">
        <v>2</v>
      </c>
      <c r="B26" s="34"/>
      <c r="C26" s="34"/>
      <c r="D26" s="34"/>
    </row>
    <row r="27" spans="1:4">
      <c r="A27" s="34">
        <v>3</v>
      </c>
      <c r="B27" s="34"/>
      <c r="C27" s="34"/>
      <c r="D27" s="35"/>
    </row>
    <row r="28" spans="1:4">
      <c r="A28" s="34">
        <v>4</v>
      </c>
      <c r="B28" s="34"/>
      <c r="C28" s="34"/>
      <c r="D28" s="35"/>
    </row>
    <row r="29" spans="1:4">
      <c r="A29" s="34">
        <v>5</v>
      </c>
      <c r="B29" s="34"/>
      <c r="C29" s="34"/>
      <c r="D29" s="35"/>
    </row>
    <row r="30" spans="1:4">
      <c r="A30" s="34">
        <v>6</v>
      </c>
      <c r="B30" s="34"/>
      <c r="C30" s="34"/>
      <c r="D30" s="35"/>
    </row>
    <row r="31" spans="1:4">
      <c r="A31" s="34">
        <v>7</v>
      </c>
      <c r="B31" s="34"/>
      <c r="C31" s="34"/>
      <c r="D31" s="35"/>
    </row>
    <row r="32" spans="1:4">
      <c r="A32" s="34">
        <v>8</v>
      </c>
      <c r="B32" s="34"/>
      <c r="C32" s="34"/>
      <c r="D32" s="35"/>
    </row>
    <row r="33" spans="1:4">
      <c r="A33" s="34">
        <v>9</v>
      </c>
      <c r="B33" s="34"/>
      <c r="C33" s="34"/>
      <c r="D33" s="35"/>
    </row>
    <row r="34" spans="1:4">
      <c r="A34" s="34">
        <v>10</v>
      </c>
      <c r="B34" s="34"/>
      <c r="C34" s="34"/>
      <c r="D34" s="35"/>
    </row>
    <row r="35" spans="1:4">
      <c r="A35" s="31"/>
    </row>
    <row r="36" spans="1:4">
      <c r="B36" t="s">
        <v>118</v>
      </c>
    </row>
    <row r="37" spans="1:4">
      <c r="A37" s="20">
        <v>1</v>
      </c>
      <c r="B37" s="20" t="s">
        <v>94</v>
      </c>
      <c r="C37" s="20" t="s">
        <v>95</v>
      </c>
      <c r="D37" s="11" t="s">
        <v>96</v>
      </c>
    </row>
    <row r="38" spans="1:4">
      <c r="A38" s="20">
        <v>2</v>
      </c>
      <c r="B38" s="20" t="s">
        <v>9</v>
      </c>
      <c r="C38" s="20" t="s">
        <v>10</v>
      </c>
      <c r="D38" s="11" t="s">
        <v>12</v>
      </c>
    </row>
    <row r="39" spans="1:4">
      <c r="A39" s="20">
        <v>3</v>
      </c>
      <c r="B39" s="20" t="s">
        <v>97</v>
      </c>
      <c r="C39" s="20" t="s">
        <v>98</v>
      </c>
      <c r="D39" s="11" t="s">
        <v>99</v>
      </c>
    </row>
    <row r="40" spans="1:4">
      <c r="A40" s="20">
        <v>4</v>
      </c>
      <c r="B40" s="20"/>
      <c r="C40" s="20"/>
      <c r="D40" s="11"/>
    </row>
    <row r="41" spans="1:4">
      <c r="A41" s="20">
        <v>5</v>
      </c>
      <c r="B41" s="20"/>
      <c r="C41" s="20"/>
      <c r="D41" s="11"/>
    </row>
    <row r="42" spans="1:4">
      <c r="A42" s="20">
        <v>6</v>
      </c>
      <c r="B42" s="20"/>
      <c r="C42" s="20"/>
      <c r="D42" s="11"/>
    </row>
    <row r="43" spans="1:4">
      <c r="A43" s="20">
        <v>7</v>
      </c>
      <c r="B43" s="20"/>
      <c r="C43" s="20"/>
      <c r="D43" s="11"/>
    </row>
    <row r="44" spans="1:4">
      <c r="A44" s="20">
        <v>8</v>
      </c>
      <c r="B44" s="20"/>
      <c r="C44" s="20"/>
      <c r="D44" s="11"/>
    </row>
    <row r="45" spans="1:4">
      <c r="A45" s="20">
        <v>9</v>
      </c>
      <c r="B45" s="20"/>
      <c r="C45" s="20"/>
      <c r="D45" s="11"/>
    </row>
    <row r="46" spans="1:4">
      <c r="A46" s="20">
        <v>10</v>
      </c>
      <c r="B46" s="20"/>
      <c r="C46" s="20"/>
      <c r="D46" s="11"/>
    </row>
    <row r="48" spans="1:4">
      <c r="B48" t="s">
        <v>119</v>
      </c>
    </row>
    <row r="49" spans="1:4">
      <c r="A49" s="21">
        <v>1</v>
      </c>
      <c r="B49" s="21" t="s">
        <v>100</v>
      </c>
      <c r="C49" s="21" t="s">
        <v>101</v>
      </c>
      <c r="D49" s="9" t="s">
        <v>102</v>
      </c>
    </row>
    <row r="50" spans="1:4">
      <c r="A50" s="21">
        <v>2</v>
      </c>
      <c r="B50" s="21" t="s">
        <v>30</v>
      </c>
      <c r="C50" s="21" t="s">
        <v>31</v>
      </c>
      <c r="D50" s="9" t="s">
        <v>32</v>
      </c>
    </row>
    <row r="51" spans="1:4">
      <c r="A51" s="21">
        <v>3</v>
      </c>
      <c r="B51" s="21" t="s">
        <v>103</v>
      </c>
      <c r="C51" s="21" t="s">
        <v>104</v>
      </c>
      <c r="D51" s="9" t="s">
        <v>105</v>
      </c>
    </row>
    <row r="52" spans="1:4">
      <c r="A52" s="21">
        <v>4</v>
      </c>
      <c r="B52" s="21"/>
      <c r="C52" s="21"/>
      <c r="D52" s="9"/>
    </row>
    <row r="53" spans="1:4">
      <c r="A53" s="21">
        <v>5</v>
      </c>
      <c r="B53" s="21"/>
      <c r="C53" s="21"/>
      <c r="D53" s="9"/>
    </row>
    <row r="54" spans="1:4">
      <c r="A54" s="21">
        <v>6</v>
      </c>
      <c r="B54" s="21"/>
      <c r="C54" s="21"/>
      <c r="D54" s="9"/>
    </row>
    <row r="55" spans="1:4">
      <c r="A55" s="21">
        <v>7</v>
      </c>
      <c r="B55" s="21"/>
      <c r="C55" s="21"/>
      <c r="D55" s="9"/>
    </row>
    <row r="56" spans="1:4">
      <c r="A56" s="21">
        <v>8</v>
      </c>
      <c r="B56" s="21"/>
      <c r="C56" s="21"/>
      <c r="D56" s="9"/>
    </row>
    <row r="57" spans="1:4">
      <c r="A57" s="21">
        <v>9</v>
      </c>
      <c r="B57" s="21"/>
      <c r="C57" s="21"/>
      <c r="D57" s="9"/>
    </row>
    <row r="58" spans="1:4">
      <c r="A58" s="21">
        <v>10</v>
      </c>
      <c r="B58" s="21"/>
      <c r="C58" s="21"/>
      <c r="D58" s="9"/>
    </row>
    <row r="60" spans="1:4">
      <c r="B60" t="s">
        <v>64</v>
      </c>
    </row>
    <row r="61" spans="1:4">
      <c r="A61" s="25">
        <v>1</v>
      </c>
      <c r="B61" s="25" t="s">
        <v>107</v>
      </c>
      <c r="C61" s="25" t="s">
        <v>108</v>
      </c>
      <c r="D61" s="26" t="s">
        <v>120</v>
      </c>
    </row>
    <row r="62" spans="1:4">
      <c r="A62" s="25">
        <v>2</v>
      </c>
      <c r="B62" s="25" t="s">
        <v>109</v>
      </c>
      <c r="C62" s="25" t="s">
        <v>110</v>
      </c>
      <c r="D62" s="26" t="s">
        <v>111</v>
      </c>
    </row>
    <row r="63" spans="1:4">
      <c r="A63" s="25">
        <v>3</v>
      </c>
      <c r="B63" s="25" t="s">
        <v>13</v>
      </c>
      <c r="C63" s="25" t="s">
        <v>106</v>
      </c>
      <c r="D63" s="26" t="s">
        <v>14</v>
      </c>
    </row>
    <row r="64" spans="1:4">
      <c r="A64" s="25">
        <v>4</v>
      </c>
      <c r="B64" s="25"/>
      <c r="C64" s="25"/>
      <c r="D64" s="26"/>
    </row>
    <row r="65" spans="1:4">
      <c r="A65" s="25">
        <v>5</v>
      </c>
      <c r="B65" s="25"/>
      <c r="C65" s="25"/>
      <c r="D65" s="26"/>
    </row>
    <row r="66" spans="1:4">
      <c r="A66" s="25">
        <v>6</v>
      </c>
      <c r="B66" s="25"/>
      <c r="C66" s="25"/>
      <c r="D66" s="26"/>
    </row>
    <row r="67" spans="1:4">
      <c r="A67" s="25">
        <v>7</v>
      </c>
      <c r="B67" s="25"/>
      <c r="C67" s="25"/>
      <c r="D67" s="26"/>
    </row>
    <row r="68" spans="1:4">
      <c r="A68" s="25">
        <v>8</v>
      </c>
      <c r="B68" s="25"/>
      <c r="C68" s="25"/>
      <c r="D68" s="26"/>
    </row>
    <row r="69" spans="1:4">
      <c r="A69" s="25">
        <v>9</v>
      </c>
      <c r="B69" s="25"/>
      <c r="C69" s="25"/>
      <c r="D69" s="26"/>
    </row>
    <row r="70" spans="1:4">
      <c r="A70" s="25">
        <v>10</v>
      </c>
      <c r="B70" s="25"/>
      <c r="C70" s="25"/>
      <c r="D70" s="26"/>
    </row>
    <row r="71" spans="1:4" s="6" customFormat="1">
      <c r="A71" s="31"/>
      <c r="B71" s="31"/>
      <c r="C71" s="31"/>
      <c r="D71" s="36"/>
    </row>
    <row r="72" spans="1:4" s="6" customFormat="1">
      <c r="B72" t="s">
        <v>123</v>
      </c>
      <c r="C72" s="31"/>
      <c r="D72" s="36"/>
    </row>
    <row r="73" spans="1:4" s="6" customFormat="1">
      <c r="A73" s="25">
        <v>1</v>
      </c>
      <c r="B73" s="25" t="s">
        <v>18</v>
      </c>
      <c r="C73" s="25" t="s">
        <v>19</v>
      </c>
      <c r="D73" s="26" t="s">
        <v>20</v>
      </c>
    </row>
    <row r="74" spans="1:4" s="6" customFormat="1">
      <c r="A74" s="25">
        <v>2</v>
      </c>
      <c r="B74" s="25"/>
      <c r="C74" s="25"/>
      <c r="D74" s="26"/>
    </row>
    <row r="75" spans="1:4" s="6" customFormat="1">
      <c r="A75" s="25">
        <v>3</v>
      </c>
      <c r="B75" s="25"/>
      <c r="C75" s="25"/>
      <c r="D75" s="26"/>
    </row>
    <row r="76" spans="1:4" s="6" customFormat="1">
      <c r="A76" s="25">
        <v>4</v>
      </c>
      <c r="B76" s="25"/>
      <c r="C76" s="25"/>
      <c r="D76" s="26"/>
    </row>
    <row r="77" spans="1:4" s="6" customFormat="1">
      <c r="A77" s="25">
        <v>5</v>
      </c>
      <c r="B77" s="25"/>
      <c r="C77" s="25"/>
      <c r="D77" s="26"/>
    </row>
    <row r="78" spans="1:4" s="6" customFormat="1">
      <c r="A78" s="25">
        <v>6</v>
      </c>
      <c r="B78" s="25"/>
      <c r="C78" s="25"/>
      <c r="D78" s="26"/>
    </row>
    <row r="79" spans="1:4" s="6" customFormat="1">
      <c r="A79" s="25">
        <v>7</v>
      </c>
      <c r="B79" s="25"/>
      <c r="C79" s="25"/>
      <c r="D79" s="26"/>
    </row>
    <row r="80" spans="1:4" s="6" customFormat="1">
      <c r="A80" s="25">
        <v>8</v>
      </c>
      <c r="B80" s="25"/>
      <c r="C80" s="25"/>
      <c r="D80" s="26"/>
    </row>
    <row r="81" spans="1:5" s="6" customFormat="1">
      <c r="A81" s="25">
        <v>9</v>
      </c>
      <c r="B81" s="25"/>
      <c r="C81" s="25"/>
      <c r="D81" s="26"/>
    </row>
    <row r="82" spans="1:5" s="6" customFormat="1">
      <c r="A82" s="25">
        <v>10</v>
      </c>
      <c r="B82" s="25"/>
      <c r="C82" s="25"/>
      <c r="D82" s="26"/>
    </row>
    <row r="83" spans="1:5" s="6" customFormat="1">
      <c r="A83" s="31"/>
      <c r="B83" s="31"/>
      <c r="C83" s="31"/>
      <c r="D83" s="36"/>
    </row>
    <row r="84" spans="1:5" s="6" customFormat="1">
      <c r="A84" s="31"/>
      <c r="B84" s="31"/>
      <c r="C84" s="31"/>
      <c r="D84" s="36"/>
    </row>
    <row r="85" spans="1:5" s="6" customFormat="1">
      <c r="A85" s="31"/>
      <c r="B85" s="31"/>
      <c r="C85" s="31"/>
      <c r="D85" s="36"/>
    </row>
    <row r="87" spans="1:5">
      <c r="B87" t="s">
        <v>124</v>
      </c>
    </row>
    <row r="88" spans="1:5">
      <c r="A88" s="24">
        <v>1</v>
      </c>
      <c r="B88" s="34" t="s">
        <v>46</v>
      </c>
      <c r="C88" s="34" t="s">
        <v>47</v>
      </c>
      <c r="D88" s="35" t="s">
        <v>48</v>
      </c>
      <c r="E88" t="s">
        <v>49</v>
      </c>
    </row>
    <row r="89" spans="1:5">
      <c r="A89" s="24">
        <v>2</v>
      </c>
      <c r="B89" s="24" t="s">
        <v>24</v>
      </c>
      <c r="C89" s="24" t="s">
        <v>25</v>
      </c>
      <c r="D89" s="12" t="s">
        <v>26</v>
      </c>
      <c r="E89" t="s">
        <v>50</v>
      </c>
    </row>
    <row r="90" spans="1:5">
      <c r="A90" s="24">
        <v>3</v>
      </c>
      <c r="B90" s="24" t="s">
        <v>112</v>
      </c>
      <c r="C90" s="24" t="s">
        <v>113</v>
      </c>
      <c r="D90" s="12" t="s">
        <v>114</v>
      </c>
      <c r="E90" t="s">
        <v>50</v>
      </c>
    </row>
    <row r="91" spans="1:5">
      <c r="A91" s="24">
        <v>4</v>
      </c>
      <c r="B91" s="27" t="s">
        <v>27</v>
      </c>
      <c r="C91" s="27" t="s">
        <v>28</v>
      </c>
      <c r="D91" s="10" t="s">
        <v>29</v>
      </c>
      <c r="E91" t="s">
        <v>51</v>
      </c>
    </row>
    <row r="92" spans="1:5">
      <c r="A92" s="24">
        <v>5</v>
      </c>
      <c r="B92" s="22" t="s">
        <v>33</v>
      </c>
      <c r="C92" s="22" t="s">
        <v>34</v>
      </c>
      <c r="D92" s="23" t="s">
        <v>35</v>
      </c>
      <c r="E92" t="s">
        <v>52</v>
      </c>
    </row>
    <row r="93" spans="1:5">
      <c r="A93" s="24">
        <v>6</v>
      </c>
      <c r="B93" s="22" t="s">
        <v>115</v>
      </c>
      <c r="C93" s="22" t="s">
        <v>116</v>
      </c>
      <c r="D93" s="23" t="s">
        <v>117</v>
      </c>
      <c r="E93" t="s">
        <v>52</v>
      </c>
    </row>
    <row r="94" spans="1:5">
      <c r="A94" s="24">
        <v>7</v>
      </c>
      <c r="B94" s="29" t="s">
        <v>36</v>
      </c>
      <c r="C94" s="29" t="s">
        <v>37</v>
      </c>
      <c r="D94" s="30" t="s">
        <v>38</v>
      </c>
      <c r="E94" t="s">
        <v>53</v>
      </c>
    </row>
    <row r="95" spans="1:5">
      <c r="A95" s="24">
        <v>8</v>
      </c>
      <c r="B95" s="24"/>
      <c r="C95" s="24"/>
      <c r="D95" s="12"/>
    </row>
    <row r="96" spans="1:5">
      <c r="A96" s="24">
        <v>9</v>
      </c>
      <c r="B96" s="24"/>
      <c r="C96" s="24"/>
      <c r="D96" s="12"/>
    </row>
    <row r="97" spans="1:4">
      <c r="A97" s="24">
        <v>10</v>
      </c>
      <c r="B97" s="24"/>
      <c r="C97" s="24"/>
      <c r="D97" s="12"/>
    </row>
    <row r="98" spans="1:4">
      <c r="A98" s="18"/>
      <c r="B98" s="18"/>
      <c r="C98" s="18"/>
      <c r="D98" s="19"/>
    </row>
    <row r="101" spans="1:4">
      <c r="B101" t="s">
        <v>65</v>
      </c>
    </row>
    <row r="102" spans="1:4">
      <c r="A102" s="28">
        <v>1</v>
      </c>
      <c r="B102" s="28" t="s">
        <v>40</v>
      </c>
      <c r="C102" s="28" t="s">
        <v>41</v>
      </c>
      <c r="D102" s="13" t="s">
        <v>42</v>
      </c>
    </row>
    <row r="103" spans="1:4">
      <c r="A103" s="28">
        <v>2</v>
      </c>
      <c r="B103" s="28" t="s">
        <v>43</v>
      </c>
      <c r="C103" s="28" t="s">
        <v>44</v>
      </c>
      <c r="D103" s="13" t="s">
        <v>45</v>
      </c>
    </row>
    <row r="104" spans="1:4">
      <c r="A104" s="28">
        <v>3</v>
      </c>
      <c r="B104" s="28"/>
      <c r="C104" s="28"/>
      <c r="D104" s="13"/>
    </row>
    <row r="105" spans="1:4">
      <c r="A105" s="28">
        <v>4</v>
      </c>
      <c r="B105" s="28"/>
      <c r="C105" s="28"/>
      <c r="D105" s="13"/>
    </row>
    <row r="106" spans="1:4">
      <c r="A106" s="28">
        <v>5</v>
      </c>
      <c r="B106" s="28"/>
      <c r="C106" s="28"/>
      <c r="D106" s="13"/>
    </row>
    <row r="107" spans="1:4">
      <c r="A107" s="28">
        <v>6</v>
      </c>
      <c r="B107" s="28"/>
      <c r="C107" s="28"/>
      <c r="D107" s="13"/>
    </row>
    <row r="108" spans="1:4">
      <c r="A108" s="28">
        <v>7</v>
      </c>
      <c r="B108" s="28"/>
      <c r="C108" s="28"/>
      <c r="D108" s="13"/>
    </row>
    <row r="109" spans="1:4">
      <c r="A109" s="28">
        <v>8</v>
      </c>
      <c r="B109" s="28"/>
      <c r="C109" s="28"/>
      <c r="D109" s="13"/>
    </row>
    <row r="110" spans="1:4">
      <c r="A110" s="28">
        <v>9</v>
      </c>
      <c r="B110" s="28"/>
      <c r="C110" s="28"/>
      <c r="D110" s="13"/>
    </row>
    <row r="111" spans="1:4">
      <c r="A111" s="28">
        <v>10</v>
      </c>
      <c r="B111" s="28"/>
      <c r="C111" s="28"/>
      <c r="D111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1"/>
  <dimension ref="B2:J17"/>
  <sheetViews>
    <sheetView workbookViewId="0">
      <selection activeCell="E24" sqref="E24"/>
    </sheetView>
  </sheetViews>
  <sheetFormatPr defaultRowHeight="15"/>
  <cols>
    <col min="6" max="6" width="37.140625" bestFit="1" customWidth="1"/>
  </cols>
  <sheetData>
    <row r="2" spans="2:9">
      <c r="B2" t="s">
        <v>55</v>
      </c>
    </row>
    <row r="3" spans="2:9">
      <c r="B3">
        <v>1</v>
      </c>
      <c r="F3" t="s">
        <v>92</v>
      </c>
    </row>
    <row r="4" spans="2:9">
      <c r="B4">
        <v>2</v>
      </c>
      <c r="F4" t="s">
        <v>93</v>
      </c>
    </row>
    <row r="5" spans="2:9">
      <c r="B5">
        <v>3</v>
      </c>
      <c r="C5" t="s">
        <v>54</v>
      </c>
    </row>
    <row r="6" spans="2:9">
      <c r="B6">
        <v>4</v>
      </c>
      <c r="C6" t="s">
        <v>54</v>
      </c>
    </row>
    <row r="7" spans="2:9">
      <c r="B7">
        <v>5</v>
      </c>
      <c r="C7" t="b">
        <f>IF(Start!$C$8=2,"CPU")</f>
        <v>0</v>
      </c>
    </row>
    <row r="8" spans="2:9">
      <c r="B8">
        <v>6</v>
      </c>
    </row>
    <row r="9" spans="2:9">
      <c r="B9">
        <v>7</v>
      </c>
    </row>
    <row r="10" spans="2:9">
      <c r="B10">
        <v>8</v>
      </c>
      <c r="I10">
        <v>2</v>
      </c>
    </row>
    <row r="11" spans="2:9">
      <c r="B11">
        <v>9</v>
      </c>
    </row>
    <row r="12" spans="2:9">
      <c r="B12">
        <v>10</v>
      </c>
    </row>
    <row r="13" spans="2:9">
      <c r="B13">
        <v>11</v>
      </c>
    </row>
    <row r="14" spans="2:9">
      <c r="B14">
        <v>12</v>
      </c>
      <c r="G14" t="s">
        <v>92</v>
      </c>
    </row>
    <row r="17" spans="10:10">
      <c r="J17">
        <v>2</v>
      </c>
    </row>
  </sheetData>
  <dataConsolidate>
    <dataRefs count="1">
      <dataRef ref="J17" sheet="Лист4"/>
    </dataRefs>
  </dataConsolidate>
  <dataValidations count="1">
    <dataValidation type="list" allowBlank="1" showInputMessage="1" showErrorMessage="1" sqref="G14">
      <formula1>Список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8</vt:i4>
      </vt:variant>
    </vt:vector>
  </HeadingPairs>
  <TitlesOfParts>
    <vt:vector size="12" baseType="lpstr">
      <vt:lpstr>Start</vt:lpstr>
      <vt:lpstr>KREIT1</vt:lpstr>
      <vt:lpstr>Perechen</vt:lpstr>
      <vt:lpstr>Лист4</vt:lpstr>
      <vt:lpstr>Источник_питания</vt:lpstr>
      <vt:lpstr>Колодка</vt:lpstr>
      <vt:lpstr>Модули</vt:lpstr>
      <vt:lpstr>Модуль_IN</vt:lpstr>
      <vt:lpstr>Модуль_OUT</vt:lpstr>
      <vt:lpstr>ЦПУ_RS</vt:lpstr>
      <vt:lpstr>Шасси</vt:lpstr>
      <vt:lpstr>Шасси_ЦПУ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rmk</dc:creator>
  <cp:lastModifiedBy>Степан Е. Корчевский</cp:lastModifiedBy>
  <dcterms:created xsi:type="dcterms:W3CDTF">2024-08-06T08:17:50Z</dcterms:created>
  <dcterms:modified xsi:type="dcterms:W3CDTF">2025-07-15T13:33:29Z</dcterms:modified>
</cp:coreProperties>
</file>