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spreadsheets\"/>
    </mc:Choice>
  </mc:AlternateContent>
  <bookViews>
    <workbookView xWindow="0" yWindow="0" windowWidth="28800" windowHeight="12435" tabRatio="893" firstSheet="2" activeTab="9"/>
  </bookViews>
  <sheets>
    <sheet name="Algorithm Overview" sheetId="1" r:id="rId1"/>
    <sheet name="Ray Hashing" sheetId="33" r:id="rId2"/>
    <sheet name="Ray Trimming" sheetId="34" r:id="rId3"/>
    <sheet name="Ray Reflection" sheetId="23" r:id="rId4"/>
    <sheet name="Sorting Overview" sheetId="16" r:id="rId5"/>
    <sheet name="Ray Compression" sheetId="21" r:id="rId6"/>
    <sheet name="Ray Decompression" sheetId="22" r:id="rId7"/>
    <sheet name="Cone-Ray Union" sheetId="35" r:id="rId8"/>
    <sheet name="Ray Hierarchy" sheetId="60" r:id="rId9"/>
    <sheet name="Secondary Rays" sheetId="59" r:id="rId10"/>
    <sheet name="Bounding Sphere" sheetId="25" r:id="rId11"/>
    <sheet name="Barycentric Coordinates" sheetId="56" r:id="rId12"/>
    <sheet name="Memory 1" sheetId="37" r:id="rId13"/>
    <sheet name="Indexing 1" sheetId="42" r:id="rId14"/>
    <sheet name="Indexing 2" sheetId="48" r:id="rId15"/>
    <sheet name="Configuration Graphs" sheetId="57" r:id="rId16"/>
    <sheet name="Configuration Comparison Graphs" sheetId="58" r:id="rId17"/>
    <sheet name="Graph Data" sheetId="54" r:id="rId18"/>
  </sheets>
  <definedNames>
    <definedName name="_xlnm._FilterDatabase" localSheetId="14" hidden="1">'Indexing 2'!$C$188:$O$275</definedName>
    <definedName name="btg" localSheetId="11">'Memory 1'!#REF!</definedName>
    <definedName name="btg" localSheetId="16">'Memory 1'!#REF!</definedName>
    <definedName name="btg" localSheetId="15">'Memory 1'!#REF!</definedName>
    <definedName name="btg" localSheetId="13">'Memory 1'!#REF!</definedName>
    <definedName name="btg" localSheetId="14">'Memory 1'!#REF!</definedName>
    <definedName name="btg" localSheetId="8">'Memory 1'!#REF!</definedName>
    <definedName name="btg" localSheetId="9">'Memory 1'!#REF!</definedName>
    <definedName name="btg">'Memory 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9" i="54" l="1"/>
  <c r="AC109" i="54"/>
  <c r="AC107" i="54"/>
  <c r="AC106" i="54"/>
  <c r="AC105" i="54"/>
  <c r="AC104" i="54"/>
  <c r="Y107" i="54"/>
  <c r="Y106" i="54"/>
  <c r="Y105" i="54"/>
  <c r="Y104" i="54"/>
  <c r="AC103" i="54"/>
  <c r="Y103" i="54"/>
  <c r="AC102" i="54"/>
  <c r="Y102" i="54"/>
  <c r="K99" i="54"/>
  <c r="AE99" i="54"/>
  <c r="AN99" i="54"/>
  <c r="AL99" i="54"/>
  <c r="E102" i="54"/>
  <c r="AN19" i="54"/>
  <c r="AL19" i="54"/>
  <c r="AY99" i="54" l="1"/>
  <c r="AN97" i="54"/>
  <c r="AE97" i="54"/>
  <c r="AN94" i="54"/>
  <c r="AE94" i="54"/>
  <c r="BH91" i="54"/>
  <c r="AY91" i="54"/>
  <c r="AN91" i="54"/>
  <c r="AE91" i="54"/>
  <c r="T91" i="54"/>
  <c r="K91" i="54"/>
  <c r="BH88" i="54"/>
  <c r="AY88" i="54"/>
  <c r="AN88" i="54"/>
  <c r="AE88" i="54"/>
  <c r="T88" i="54"/>
  <c r="K88" i="54"/>
  <c r="AY83" i="54"/>
  <c r="AN83" i="54"/>
  <c r="AL83" i="54"/>
  <c r="AE83" i="54"/>
  <c r="K83" i="54"/>
  <c r="AN81" i="54"/>
  <c r="AE81" i="54"/>
  <c r="AN78" i="54"/>
  <c r="AE78" i="54"/>
  <c r="BH75" i="54"/>
  <c r="AY75" i="54"/>
  <c r="AN75" i="54"/>
  <c r="AE75" i="54"/>
  <c r="T75" i="54"/>
  <c r="K75" i="54"/>
  <c r="BH72" i="54"/>
  <c r="AY72" i="54"/>
  <c r="AN72" i="54"/>
  <c r="AE72" i="54"/>
  <c r="T72" i="54"/>
  <c r="K72" i="54"/>
  <c r="AY67" i="54"/>
  <c r="AN67" i="54"/>
  <c r="AL67" i="54"/>
  <c r="AE67" i="54"/>
  <c r="K67" i="54"/>
  <c r="AN65" i="54"/>
  <c r="AE65" i="54"/>
  <c r="AN62" i="54"/>
  <c r="AE62" i="54"/>
  <c r="BH59" i="54"/>
  <c r="AY59" i="54"/>
  <c r="AN59" i="54"/>
  <c r="AE59" i="54"/>
  <c r="T59" i="54"/>
  <c r="K59" i="54"/>
  <c r="BH56" i="54"/>
  <c r="AY56" i="54"/>
  <c r="AN56" i="54"/>
  <c r="AE56" i="54"/>
  <c r="T56" i="54"/>
  <c r="K56" i="54"/>
  <c r="AY51" i="54"/>
  <c r="AN51" i="54"/>
  <c r="AL51" i="54"/>
  <c r="AE51" i="54"/>
  <c r="K51" i="54"/>
  <c r="AN49" i="54"/>
  <c r="AE49" i="54"/>
  <c r="AN46" i="54"/>
  <c r="AE46" i="54"/>
  <c r="BH43" i="54"/>
  <c r="AY43" i="54"/>
  <c r="AN43" i="54"/>
  <c r="AE43" i="54"/>
  <c r="T43" i="54"/>
  <c r="K43" i="54"/>
  <c r="BH40" i="54"/>
  <c r="AY40" i="54"/>
  <c r="AN40" i="54"/>
  <c r="AE40" i="54"/>
  <c r="T40" i="54"/>
  <c r="K40" i="54"/>
  <c r="AY35" i="54"/>
  <c r="AN35" i="54"/>
  <c r="AL35" i="54"/>
  <c r="AE35" i="54"/>
  <c r="K35" i="54"/>
  <c r="AN33" i="54"/>
  <c r="AE33" i="54"/>
  <c r="AN30" i="54"/>
  <c r="AE30" i="54"/>
  <c r="BH27" i="54"/>
  <c r="AY27" i="54"/>
  <c r="AN27" i="54"/>
  <c r="AE27" i="54"/>
  <c r="T27" i="54"/>
  <c r="K27" i="54"/>
  <c r="BH24" i="54"/>
  <c r="AY24" i="54"/>
  <c r="AN24" i="54"/>
  <c r="AE24" i="54"/>
  <c r="T24" i="54"/>
  <c r="K24" i="54"/>
  <c r="AY19" i="54"/>
  <c r="AE19" i="54"/>
  <c r="K19" i="54"/>
  <c r="AN17" i="54"/>
  <c r="AE17" i="54"/>
  <c r="AN14" i="54"/>
  <c r="AE14" i="54"/>
  <c r="BH11" i="54"/>
  <c r="AY11" i="54"/>
  <c r="AN11" i="54"/>
  <c r="AE11" i="54"/>
  <c r="T11" i="54"/>
  <c r="K11" i="54"/>
  <c r="BH8" i="54"/>
  <c r="AY8" i="54"/>
  <c r="AN8" i="54"/>
  <c r="AE8" i="54"/>
  <c r="T8" i="54"/>
  <c r="K8" i="54"/>
  <c r="I25" i="58"/>
  <c r="H25" i="58"/>
  <c r="H24" i="58" s="1"/>
  <c r="G25" i="58"/>
  <c r="F25" i="58"/>
  <c r="F24" i="58" s="1"/>
  <c r="E25" i="58"/>
  <c r="E24" i="58" s="1"/>
  <c r="D25" i="58"/>
  <c r="C25" i="58"/>
  <c r="B25" i="58"/>
  <c r="B24" i="58" s="1"/>
  <c r="I20" i="58"/>
  <c r="H20" i="58"/>
  <c r="H19" i="58" s="1"/>
  <c r="G20" i="58"/>
  <c r="F20" i="58"/>
  <c r="F19" i="58" s="1"/>
  <c r="E20" i="58"/>
  <c r="E19" i="58" s="1"/>
  <c r="D20" i="58"/>
  <c r="C20" i="58"/>
  <c r="B20" i="58"/>
  <c r="B19" i="58" s="1"/>
  <c r="I15" i="58"/>
  <c r="H15" i="58"/>
  <c r="H14" i="58" s="1"/>
  <c r="G15" i="58"/>
  <c r="F15" i="58"/>
  <c r="F14" i="58" s="1"/>
  <c r="E15" i="58"/>
  <c r="E14" i="58" s="1"/>
  <c r="D15" i="58"/>
  <c r="C15" i="58"/>
  <c r="B15" i="58"/>
  <c r="B14" i="58" s="1"/>
  <c r="I10" i="58"/>
  <c r="H10" i="58"/>
  <c r="H9" i="58" s="1"/>
  <c r="G10" i="58"/>
  <c r="F10" i="58"/>
  <c r="F9" i="58" s="1"/>
  <c r="E10" i="58"/>
  <c r="E9" i="58" s="1"/>
  <c r="D10" i="58"/>
  <c r="C10" i="58"/>
  <c r="B10" i="58"/>
  <c r="B9" i="58" s="1"/>
  <c r="I5" i="58"/>
  <c r="H5" i="58"/>
  <c r="H4" i="58" s="1"/>
  <c r="G5" i="58"/>
  <c r="F5" i="58"/>
  <c r="F4" i="58" s="1"/>
  <c r="E5" i="58"/>
  <c r="E4" i="58" s="1"/>
  <c r="D5" i="58"/>
  <c r="C5" i="58"/>
  <c r="B5" i="58"/>
  <c r="B4" i="58" s="1"/>
  <c r="D30" i="57"/>
  <c r="B30" i="57"/>
  <c r="G29" i="57"/>
  <c r="F30" i="57" s="1"/>
  <c r="F29" i="57"/>
  <c r="E29" i="57"/>
  <c r="D29" i="57"/>
  <c r="C29" i="57"/>
  <c r="B29" i="57"/>
  <c r="F25" i="57"/>
  <c r="D25" i="57"/>
  <c r="G24" i="57"/>
  <c r="F24" i="57"/>
  <c r="E24" i="57"/>
  <c r="D24" i="57"/>
  <c r="C24" i="57"/>
  <c r="B24" i="57"/>
  <c r="B25" i="57" s="1"/>
  <c r="F20" i="57"/>
  <c r="D20" i="57"/>
  <c r="G19" i="57"/>
  <c r="F19" i="57"/>
  <c r="E19" i="57"/>
  <c r="D19" i="57"/>
  <c r="C19" i="57"/>
  <c r="B20" i="57" s="1"/>
  <c r="B19" i="57"/>
  <c r="F15" i="57"/>
  <c r="G14" i="57"/>
  <c r="F14" i="57"/>
  <c r="E14" i="57"/>
  <c r="D14" i="57"/>
  <c r="D15" i="57" s="1"/>
  <c r="C14" i="57"/>
  <c r="B15" i="57" s="1"/>
  <c r="B14" i="57"/>
  <c r="F10" i="57"/>
  <c r="G9" i="57"/>
  <c r="F9" i="57"/>
  <c r="E9" i="57"/>
  <c r="D10" i="57" s="1"/>
  <c r="D9" i="57"/>
  <c r="C9" i="57"/>
  <c r="B10" i="57" s="1"/>
  <c r="B9" i="57"/>
  <c r="G4" i="57"/>
  <c r="F4" i="57"/>
  <c r="F5" i="57" s="1"/>
  <c r="E4" i="57"/>
  <c r="D5" i="57" s="1"/>
  <c r="D4" i="57"/>
  <c r="C4" i="57"/>
  <c r="B5" i="57" s="1"/>
  <c r="B4" i="57"/>
  <c r="AJ30" i="42"/>
  <c r="AI30" i="42"/>
  <c r="AH30" i="42"/>
  <c r="AG30" i="42"/>
  <c r="AF30" i="42"/>
  <c r="AE30" i="42"/>
  <c r="AD30" i="42"/>
  <c r="AC30" i="42"/>
  <c r="AB30" i="42"/>
  <c r="AA30" i="42"/>
  <c r="X30" i="42"/>
  <c r="W30" i="42"/>
  <c r="V30" i="42"/>
  <c r="U30" i="42"/>
  <c r="T30" i="42"/>
  <c r="S30" i="42"/>
  <c r="R30" i="42"/>
  <c r="Q30" i="42"/>
  <c r="P30" i="42"/>
  <c r="O30" i="42"/>
  <c r="AJ29" i="42"/>
  <c r="AI29" i="42"/>
  <c r="AH29" i="42"/>
  <c r="AG29" i="42"/>
  <c r="AF29" i="42"/>
  <c r="AE29" i="42"/>
  <c r="AD29" i="42"/>
  <c r="AC29" i="42"/>
  <c r="AB29" i="42"/>
  <c r="AA29" i="42"/>
  <c r="X29" i="42"/>
  <c r="W29" i="42"/>
  <c r="V29" i="42"/>
  <c r="U29" i="42"/>
  <c r="T29" i="42"/>
  <c r="S29" i="42"/>
  <c r="R29" i="42"/>
  <c r="Q29" i="42"/>
  <c r="P29" i="42"/>
  <c r="O29" i="42"/>
  <c r="AJ28" i="42"/>
  <c r="AI28" i="42"/>
  <c r="AH28" i="42"/>
  <c r="AG28" i="42"/>
  <c r="AF28" i="42"/>
  <c r="AE28" i="42"/>
  <c r="AD28" i="42"/>
  <c r="AC28" i="42"/>
  <c r="AB28" i="42"/>
  <c r="AA28" i="42"/>
  <c r="X28" i="42"/>
  <c r="W28" i="42"/>
  <c r="V28" i="42"/>
  <c r="U28" i="42"/>
  <c r="T28" i="42"/>
  <c r="S28" i="42"/>
  <c r="R28" i="42"/>
  <c r="Q28" i="42"/>
  <c r="P28" i="42"/>
  <c r="O28" i="42"/>
  <c r="AJ27" i="42"/>
  <c r="AI27" i="42"/>
  <c r="AH27" i="42"/>
  <c r="AG27" i="42"/>
  <c r="AF27" i="42"/>
  <c r="AE27" i="42"/>
  <c r="AD27" i="42"/>
  <c r="AC27" i="42"/>
  <c r="AB27" i="42"/>
  <c r="AA27" i="42"/>
  <c r="X27" i="42"/>
  <c r="W27" i="42"/>
  <c r="V27" i="42"/>
  <c r="U27" i="42"/>
  <c r="T27" i="42"/>
  <c r="S27" i="42"/>
  <c r="R27" i="42"/>
  <c r="Q27" i="42"/>
  <c r="P27" i="42"/>
  <c r="O27" i="42"/>
  <c r="AJ26" i="42"/>
  <c r="AI26" i="42"/>
  <c r="AH26" i="42"/>
  <c r="AG26" i="42"/>
  <c r="AF26" i="42"/>
  <c r="AE26" i="42"/>
  <c r="AD26" i="42"/>
  <c r="AC26" i="42"/>
  <c r="AB26" i="42"/>
  <c r="AA26" i="42"/>
  <c r="X26" i="42"/>
  <c r="W26" i="42"/>
  <c r="V26" i="42"/>
  <c r="U26" i="42"/>
  <c r="T26" i="42"/>
  <c r="S26" i="42"/>
  <c r="R26" i="42"/>
  <c r="Q26" i="42"/>
  <c r="P26" i="42"/>
  <c r="O26" i="42"/>
  <c r="AJ25" i="42"/>
  <c r="AI25" i="42"/>
  <c r="AH25" i="42"/>
  <c r="AG25" i="42"/>
  <c r="AF25" i="42"/>
  <c r="AE25" i="42"/>
  <c r="AD25" i="42"/>
  <c r="AC25" i="42"/>
  <c r="AB25" i="42"/>
  <c r="AA25" i="42"/>
  <c r="X25" i="42"/>
  <c r="W25" i="42"/>
  <c r="V25" i="42"/>
  <c r="U25" i="42"/>
  <c r="T25" i="42"/>
  <c r="S25" i="42"/>
  <c r="R25" i="42"/>
  <c r="Q25" i="42"/>
  <c r="P25" i="42"/>
  <c r="O25" i="42"/>
  <c r="AJ24" i="42"/>
  <c r="AI24" i="42"/>
  <c r="AH24" i="42"/>
  <c r="AG24" i="42"/>
  <c r="AF24" i="42"/>
  <c r="AE24" i="42"/>
  <c r="AD24" i="42"/>
  <c r="AC24" i="42"/>
  <c r="AB24" i="42"/>
  <c r="AA24" i="42"/>
  <c r="X24" i="42"/>
  <c r="W24" i="42"/>
  <c r="V24" i="42"/>
  <c r="U24" i="42"/>
  <c r="T24" i="42"/>
  <c r="S24" i="42"/>
  <c r="R24" i="42"/>
  <c r="Q24" i="42"/>
  <c r="P24" i="42"/>
  <c r="O24" i="42"/>
  <c r="AJ23" i="42"/>
  <c r="AI23" i="42"/>
  <c r="AH23" i="42"/>
  <c r="AG23" i="42"/>
  <c r="AF23" i="42"/>
  <c r="AE23" i="42"/>
  <c r="AD23" i="42"/>
  <c r="AC23" i="42"/>
  <c r="AB23" i="42"/>
  <c r="AA23" i="42"/>
  <c r="X23" i="42"/>
  <c r="W23" i="42"/>
  <c r="V23" i="42"/>
  <c r="U23" i="42"/>
  <c r="T23" i="42"/>
  <c r="S23" i="42"/>
  <c r="R23" i="42"/>
  <c r="Q23" i="42"/>
  <c r="P23" i="42"/>
  <c r="O23" i="42"/>
  <c r="AJ22" i="42"/>
  <c r="AI22" i="42"/>
  <c r="AH22" i="42"/>
  <c r="AG22" i="42"/>
  <c r="AF22" i="42"/>
  <c r="AE22" i="42"/>
  <c r="AD22" i="42"/>
  <c r="AC22" i="42"/>
  <c r="AB22" i="42"/>
  <c r="AA22" i="42"/>
  <c r="X22" i="42"/>
  <c r="W22" i="42"/>
  <c r="V22" i="42"/>
  <c r="U22" i="42"/>
  <c r="T22" i="42"/>
  <c r="S22" i="42"/>
  <c r="R22" i="42"/>
  <c r="Q22" i="42"/>
  <c r="P22" i="42"/>
  <c r="O22" i="42"/>
  <c r="AJ21" i="42"/>
  <c r="AI21" i="42"/>
  <c r="AH21" i="42"/>
  <c r="AG21" i="42"/>
  <c r="AF21" i="42"/>
  <c r="AE21" i="42"/>
  <c r="AD21" i="42"/>
  <c r="AC21" i="42"/>
  <c r="AB21" i="42"/>
  <c r="AA21" i="42"/>
  <c r="X21" i="42"/>
  <c r="W21" i="42"/>
  <c r="V21" i="42"/>
  <c r="U21" i="42"/>
  <c r="T21" i="42"/>
  <c r="S21" i="42"/>
  <c r="R21" i="42"/>
  <c r="Q21" i="42"/>
  <c r="P21" i="42"/>
  <c r="O21" i="42"/>
  <c r="W18" i="42"/>
  <c r="V18" i="42"/>
  <c r="U18" i="42"/>
  <c r="T18" i="42"/>
  <c r="S18" i="42"/>
  <c r="R18" i="42"/>
  <c r="AJ15" i="42"/>
  <c r="AI15" i="42"/>
  <c r="AH15" i="42"/>
  <c r="AG15" i="42"/>
  <c r="AF15" i="42"/>
  <c r="AE15" i="42"/>
  <c r="AD15" i="42"/>
  <c r="AC15" i="42"/>
  <c r="AB15" i="42"/>
  <c r="AA15" i="42"/>
  <c r="X15" i="42"/>
  <c r="W15" i="42"/>
  <c r="V15" i="42"/>
  <c r="U15" i="42"/>
  <c r="T15" i="42"/>
  <c r="S15" i="42"/>
  <c r="R15" i="42"/>
  <c r="Q15" i="42"/>
  <c r="P15" i="42"/>
  <c r="O15" i="42"/>
  <c r="AJ14" i="42"/>
  <c r="AI14" i="42"/>
  <c r="AH14" i="42"/>
  <c r="AG14" i="42"/>
  <c r="AF14" i="42"/>
  <c r="AE14" i="42"/>
  <c r="AD14" i="42"/>
  <c r="AC14" i="42"/>
  <c r="AB14" i="42"/>
  <c r="AA14" i="42"/>
  <c r="X14" i="42"/>
  <c r="W14" i="42"/>
  <c r="V14" i="42"/>
  <c r="U14" i="42"/>
  <c r="T14" i="42"/>
  <c r="S14" i="42"/>
  <c r="R14" i="42"/>
  <c r="Q14" i="42"/>
  <c r="P14" i="42"/>
  <c r="O14" i="42"/>
  <c r="AJ13" i="42"/>
  <c r="AI13" i="42"/>
  <c r="AH13" i="42"/>
  <c r="AG13" i="42"/>
  <c r="AF13" i="42"/>
  <c r="AE13" i="42"/>
  <c r="AD13" i="42"/>
  <c r="AC13" i="42"/>
  <c r="AB13" i="42"/>
  <c r="AA13" i="42"/>
  <c r="X13" i="42"/>
  <c r="W13" i="42"/>
  <c r="V13" i="42"/>
  <c r="U13" i="42"/>
  <c r="T13" i="42"/>
  <c r="S13" i="42"/>
  <c r="R13" i="42"/>
  <c r="Q13" i="42"/>
  <c r="P13" i="42"/>
  <c r="O13" i="42"/>
  <c r="AJ12" i="42"/>
  <c r="AI12" i="42"/>
  <c r="AH12" i="42"/>
  <c r="AG12" i="42"/>
  <c r="AF12" i="42"/>
  <c r="AE12" i="42"/>
  <c r="AD12" i="42"/>
  <c r="AC12" i="42"/>
  <c r="AB12" i="42"/>
  <c r="AA12" i="42"/>
  <c r="X12" i="42"/>
  <c r="W12" i="42"/>
  <c r="V12" i="42"/>
  <c r="U12" i="42"/>
  <c r="T12" i="42"/>
  <c r="S12" i="42"/>
  <c r="R12" i="42"/>
  <c r="Q12" i="42"/>
  <c r="P12" i="42"/>
  <c r="O12" i="42"/>
  <c r="AJ11" i="42"/>
  <c r="AI11" i="42"/>
  <c r="AH11" i="42"/>
  <c r="AG11" i="42"/>
  <c r="AF11" i="42"/>
  <c r="AE11" i="42"/>
  <c r="AD11" i="42"/>
  <c r="AC11" i="42"/>
  <c r="AB11" i="42"/>
  <c r="AA11" i="42"/>
  <c r="X11" i="42"/>
  <c r="W11" i="42"/>
  <c r="V11" i="42"/>
  <c r="U11" i="42"/>
  <c r="T11" i="42"/>
  <c r="S11" i="42"/>
  <c r="R11" i="42"/>
  <c r="Q11" i="42"/>
  <c r="P11" i="42"/>
  <c r="O11" i="42"/>
  <c r="AJ10" i="42"/>
  <c r="AI10" i="42"/>
  <c r="AH10" i="42"/>
  <c r="AG10" i="42"/>
  <c r="AF10" i="42"/>
  <c r="AE10" i="42"/>
  <c r="AD10" i="42"/>
  <c r="AC10" i="42"/>
  <c r="AB10" i="42"/>
  <c r="AA10" i="42"/>
  <c r="X10" i="42"/>
  <c r="W10" i="42"/>
  <c r="V10" i="42"/>
  <c r="U10" i="42"/>
  <c r="T10" i="42"/>
  <c r="S10" i="42"/>
  <c r="R10" i="42"/>
  <c r="Q10" i="42"/>
  <c r="P10" i="42"/>
  <c r="O10" i="42"/>
  <c r="AJ9" i="42"/>
  <c r="AI9" i="42"/>
  <c r="AH9" i="42"/>
  <c r="AG9" i="42"/>
  <c r="AF9" i="42"/>
  <c r="AE9" i="42"/>
  <c r="AD9" i="42"/>
  <c r="AC9" i="42"/>
  <c r="AB9" i="42"/>
  <c r="AA9" i="42"/>
  <c r="X9" i="42"/>
  <c r="W9" i="42"/>
  <c r="V9" i="42"/>
  <c r="U9" i="42"/>
  <c r="T9" i="42"/>
  <c r="S9" i="42"/>
  <c r="R9" i="42"/>
  <c r="Q9" i="42"/>
  <c r="P9" i="42"/>
  <c r="O9" i="42"/>
  <c r="AJ8" i="42"/>
  <c r="AI8" i="42"/>
  <c r="AH8" i="42"/>
  <c r="AG8" i="42"/>
  <c r="AF8" i="42"/>
  <c r="AE8" i="42"/>
  <c r="AD8" i="42"/>
  <c r="AC8" i="42"/>
  <c r="AB8" i="42"/>
  <c r="AA8" i="42"/>
  <c r="X8" i="42"/>
  <c r="W8" i="42"/>
  <c r="V8" i="42"/>
  <c r="U8" i="42"/>
  <c r="T8" i="42"/>
  <c r="S8" i="42"/>
  <c r="R8" i="42"/>
  <c r="Q8" i="42"/>
  <c r="P8" i="42"/>
  <c r="O8" i="42"/>
  <c r="AJ7" i="42"/>
  <c r="AI7" i="42"/>
  <c r="AH7" i="42"/>
  <c r="AG7" i="42"/>
  <c r="AF7" i="42"/>
  <c r="AE7" i="42"/>
  <c r="AD7" i="42"/>
  <c r="AC7" i="42"/>
  <c r="AB7" i="42"/>
  <c r="AA7" i="42"/>
  <c r="X7" i="42"/>
  <c r="W7" i="42"/>
  <c r="V7" i="42"/>
  <c r="U7" i="42"/>
  <c r="T7" i="42"/>
  <c r="S7" i="42"/>
  <c r="R7" i="42"/>
  <c r="Q7" i="42"/>
  <c r="P7" i="42"/>
  <c r="O7" i="42"/>
  <c r="AJ6" i="42"/>
  <c r="AI6" i="42"/>
  <c r="AH6" i="42"/>
  <c r="AG6" i="42"/>
  <c r="AF6" i="42"/>
  <c r="AE6" i="42"/>
  <c r="AD6" i="42"/>
  <c r="AC6" i="42"/>
  <c r="AB6" i="42"/>
  <c r="AA6" i="42"/>
  <c r="X6" i="42"/>
  <c r="W6" i="42"/>
  <c r="V6" i="42"/>
  <c r="U6" i="42"/>
  <c r="T6" i="42"/>
  <c r="S6" i="42"/>
  <c r="R6" i="42"/>
  <c r="Q6" i="42"/>
  <c r="P6" i="42"/>
  <c r="O6" i="42"/>
  <c r="S3" i="42"/>
  <c r="R3" i="42"/>
  <c r="Q3" i="42"/>
  <c r="P3" i="42"/>
  <c r="O3" i="42"/>
  <c r="N3" i="42"/>
  <c r="F24" i="37"/>
  <c r="D24" i="37"/>
  <c r="B24" i="37"/>
  <c r="H21" i="37"/>
  <c r="G21" i="37"/>
  <c r="F21" i="37"/>
  <c r="E21" i="37"/>
  <c r="D21" i="37"/>
  <c r="H20" i="37"/>
  <c r="G20" i="37"/>
  <c r="F20" i="37"/>
  <c r="D20" i="37"/>
  <c r="H19" i="37"/>
  <c r="H18" i="37"/>
  <c r="G18" i="37"/>
  <c r="F18" i="37"/>
  <c r="E18" i="37"/>
  <c r="D18" i="37"/>
  <c r="H17" i="37"/>
  <c r="G17" i="37"/>
  <c r="F17" i="37"/>
  <c r="E17" i="37"/>
  <c r="D17" i="37"/>
  <c r="J16" i="37"/>
  <c r="H16" i="37"/>
  <c r="G16" i="37"/>
  <c r="F16" i="37"/>
  <c r="E16" i="37"/>
  <c r="D16" i="37"/>
  <c r="H15" i="37"/>
  <c r="G15" i="37"/>
  <c r="F15" i="37"/>
  <c r="E15" i="37"/>
  <c r="D15" i="37"/>
  <c r="H14" i="37"/>
  <c r="G14" i="37"/>
  <c r="F14" i="37"/>
  <c r="E14" i="37"/>
  <c r="D14" i="37"/>
  <c r="H13" i="37"/>
  <c r="G13" i="37"/>
  <c r="F13" i="37"/>
  <c r="E13" i="37"/>
  <c r="D13" i="37"/>
  <c r="H12" i="37"/>
  <c r="G12" i="37"/>
  <c r="F12" i="37"/>
  <c r="E12" i="37"/>
  <c r="D12" i="37"/>
  <c r="H11" i="37"/>
  <c r="G11" i="37"/>
  <c r="F11" i="37"/>
  <c r="D11" i="37"/>
  <c r="H10" i="37"/>
  <c r="G10" i="37"/>
  <c r="F10" i="37"/>
  <c r="E10" i="37"/>
  <c r="D10" i="37"/>
  <c r="H9" i="37"/>
  <c r="G9" i="37"/>
  <c r="F9" i="37"/>
  <c r="D9" i="37"/>
  <c r="H8" i="37"/>
  <c r="G8" i="37"/>
  <c r="F8" i="37"/>
  <c r="E8" i="37"/>
  <c r="D8" i="37"/>
  <c r="J7" i="37"/>
  <c r="H7" i="37"/>
  <c r="H6" i="37"/>
  <c r="G6" i="37"/>
  <c r="F6" i="37"/>
  <c r="D6" i="37"/>
  <c r="H5" i="37"/>
  <c r="G5" i="37"/>
  <c r="F5" i="37"/>
  <c r="D5" i="37"/>
  <c r="H4" i="37"/>
  <c r="G4" i="37"/>
  <c r="F4" i="37"/>
  <c r="D4" i="37"/>
  <c r="G4" i="58" l="1"/>
  <c r="G9" i="58"/>
  <c r="G14" i="58"/>
  <c r="G19" i="58"/>
  <c r="G24" i="58"/>
  <c r="I4" i="58"/>
  <c r="I9" i="58"/>
  <c r="I14" i="58"/>
  <c r="I19" i="58"/>
  <c r="I24" i="58"/>
  <c r="C4" i="58"/>
  <c r="C9" i="58"/>
  <c r="C14" i="58"/>
  <c r="C19" i="58"/>
  <c r="C24" i="58"/>
  <c r="D4" i="58"/>
  <c r="D9" i="58"/>
  <c r="D14" i="58"/>
  <c r="D19" i="58"/>
  <c r="D24" i="58"/>
</calcChain>
</file>

<file path=xl/sharedStrings.xml><?xml version="1.0" encoding="utf-8"?>
<sst xmlns="http://schemas.openxmlformats.org/spreadsheetml/2006/main" count="1197" uniqueCount="702">
  <si>
    <t>X Axis</t>
  </si>
  <si>
    <t>Y Axis</t>
  </si>
  <si>
    <t>Z Axis</t>
  </si>
  <si>
    <t>Width</t>
  </si>
  <si>
    <t>Height</t>
  </si>
  <si>
    <t>Rays per Iteration</t>
  </si>
  <si>
    <t>Intersections per Iteration</t>
  </si>
  <si>
    <t>%</t>
  </si>
  <si>
    <t>Arrays</t>
  </si>
  <si>
    <t>Name</t>
  </si>
  <si>
    <t>Units</t>
  </si>
  <si>
    <t>Unit Size</t>
  </si>
  <si>
    <t>Total Size</t>
  </si>
  <si>
    <t>Total</t>
  </si>
  <si>
    <t>Hierarchy</t>
  </si>
  <si>
    <t>Primary Hierarchy Hits</t>
  </si>
  <si>
    <t>Secondary Hierarchy Hits</t>
  </si>
  <si>
    <t>Ray</t>
  </si>
  <si>
    <t>Chunk Bases</t>
  </si>
  <si>
    <t>Node Depth and Division</t>
  </si>
  <si>
    <t>Chunk Sizes</t>
  </si>
  <si>
    <t>Primary Ray Keys</t>
  </si>
  <si>
    <t>Primary Ray Values</t>
  </si>
  <si>
    <t>Triangle Total</t>
  </si>
  <si>
    <t>Secondary Ray Keys</t>
  </si>
  <si>
    <t>Secondary Ray Values</t>
  </si>
  <si>
    <t>Primary Chunk Keys</t>
  </si>
  <si>
    <t>Primary Chunk Values</t>
  </si>
  <si>
    <t>Secondary Chunk Keys</t>
  </si>
  <si>
    <t>Secondary Chunk Values</t>
  </si>
  <si>
    <t>Head Flags</t>
  </si>
  <si>
    <t>Scan</t>
  </si>
  <si>
    <t>Memory Total (GB)</t>
  </si>
  <si>
    <t>Memory Total (MB)</t>
  </si>
  <si>
    <t>Memory Total (KB)</t>
  </si>
  <si>
    <t>Brute Force Intersections</t>
  </si>
  <si>
    <t>Algorithm Intersections</t>
  </si>
  <si>
    <t>Offset</t>
  </si>
  <si>
    <t>Writting: 720</t>
  </si>
  <si>
    <t>Completelly Covered</t>
  </si>
  <si>
    <t>Bounding Box ID: 14</t>
  </si>
  <si>
    <t>Minimum: 9372</t>
  </si>
  <si>
    <t>Maximum: 10091</t>
  </si>
  <si>
    <t>Bounding Box ID: 15</t>
  </si>
  <si>
    <t>Minimum: 10092</t>
  </si>
  <si>
    <t>Maximum: 10811</t>
  </si>
  <si>
    <t>Bounding Box ID: 16</t>
  </si>
  <si>
    <t>Minimum: 10812</t>
  </si>
  <si>
    <t>Maximum: 11531</t>
  </si>
  <si>
    <t>Bounding Box ID: 17</t>
  </si>
  <si>
    <t>Minimum: 11532</t>
  </si>
  <si>
    <t>Maximum: 12251</t>
  </si>
  <si>
    <t>Bounding Box ID: 18</t>
  </si>
  <si>
    <t>Minimum: 12252</t>
  </si>
  <si>
    <t>Maximum: 12971</t>
  </si>
  <si>
    <t>Bounding Box ID: 19</t>
  </si>
  <si>
    <t>Minimum: 12972</t>
  </si>
  <si>
    <t>Maximum: 13691</t>
  </si>
  <si>
    <t>Bounding Box ID: 20</t>
  </si>
  <si>
    <t>Minimum: 13692</t>
  </si>
  <si>
    <t>Maximum: 14411</t>
  </si>
  <si>
    <t>Bounding Box ID: 21</t>
  </si>
  <si>
    <t>Minimum: 14412</t>
  </si>
  <si>
    <t>Maximum: 15131</t>
  </si>
  <si>
    <t>Bounding Box ID: 22</t>
  </si>
  <si>
    <t>Minimum: 15132</t>
  </si>
  <si>
    <t>Maximum: 15851</t>
  </si>
  <si>
    <t>Bounding Box ID: 23</t>
  </si>
  <si>
    <t>Minimum: 15852</t>
  </si>
  <si>
    <t>Maximum: 16571</t>
  </si>
  <si>
    <t>Bounding Box ID: 24</t>
  </si>
  <si>
    <t>Minimum: 16572</t>
  </si>
  <si>
    <t>Maximum: 17291</t>
  </si>
  <si>
    <t>Bounding Box ID: 25</t>
  </si>
  <si>
    <t>Minimum: 17292</t>
  </si>
  <si>
    <t>Maximum: 18011</t>
  </si>
  <si>
    <t>[Hits] Node ID: 1</t>
  </si>
  <si>
    <t>[Hits] Node ID: 2</t>
  </si>
  <si>
    <t>[Hits] Node ID: 7</t>
  </si>
  <si>
    <t>Writting: 92</t>
  </si>
  <si>
    <t>Covered Under</t>
  </si>
  <si>
    <t>Writting to: 1532</t>
  </si>
  <si>
    <t>Writting to: 2252</t>
  </si>
  <si>
    <t>Writting to: 2972</t>
  </si>
  <si>
    <t>Writting to: 3692</t>
  </si>
  <si>
    <t>Writting to: 4412</t>
  </si>
  <si>
    <t>Writting to: 5132</t>
  </si>
  <si>
    <t>Writting to: 5852</t>
  </si>
  <si>
    <t>Writting to: 6572</t>
  </si>
  <si>
    <t>Writting to: 7292</t>
  </si>
  <si>
    <t>Writting to: 8012</t>
  </si>
  <si>
    <t>Writting to: 0</t>
  </si>
  <si>
    <t>[Miss] Node ID: 1</t>
  </si>
  <si>
    <t>[00000] [00011]</t>
  </si>
  <si>
    <t>[00012] [00731]</t>
  </si>
  <si>
    <t>[00732] [01451]</t>
  </si>
  <si>
    <t>[01452] [02171]</t>
  </si>
  <si>
    <t>[02172] [02891]</t>
  </si>
  <si>
    <t>[02892] [03611]</t>
  </si>
  <si>
    <t>[03612] [04331]</t>
  </si>
  <si>
    <t>[04332] [05051]</t>
  </si>
  <si>
    <t>[05052] [05771]</t>
  </si>
  <si>
    <t>[05772] [06491]</t>
  </si>
  <si>
    <t>[06492] [07211]</t>
  </si>
  <si>
    <t>[07212] [07931]</t>
  </si>
  <si>
    <t>[07932] [08651]</t>
  </si>
  <si>
    <t>[09372] [09999]</t>
  </si>
  <si>
    <t>[08652] [09371]</t>
  </si>
  <si>
    <t>[00000] [00091]</t>
  </si>
  <si>
    <t>[00092] [00811]</t>
  </si>
  <si>
    <t>[01532] [02251]</t>
  </si>
  <si>
    <t>[00812] [01531]</t>
  </si>
  <si>
    <t>[02252] [02971]</t>
  </si>
  <si>
    <t>[02972] [03691]</t>
  </si>
  <si>
    <t>[03692] [04411]</t>
  </si>
  <si>
    <t>[04412] [05131]</t>
  </si>
  <si>
    <t>[05852] [06571]</t>
  </si>
  <si>
    <t>[05132] [05851]</t>
  </si>
  <si>
    <t>[06572] [07291]</t>
  </si>
  <si>
    <t>[07292] [08012]</t>
  </si>
  <si>
    <t>Writting to: 92</t>
  </si>
  <si>
    <t>[Miss] Node ID: 2</t>
  </si>
  <si>
    <t>Writting to: 812</t>
  </si>
  <si>
    <t>[Miss] Node ID: 7</t>
  </si>
  <si>
    <t>[0] 92</t>
  </si>
  <si>
    <t>[92] 812</t>
  </si>
  <si>
    <t>[812] 812</t>
  </si>
  <si>
    <t>[1532] 1532</t>
  </si>
  <si>
    <t>[2252] 2252</t>
  </si>
  <si>
    <t>[2972] 2972</t>
  </si>
  <si>
    <t>[3692] 3692</t>
  </si>
  <si>
    <t>[4412] 4412</t>
  </si>
  <si>
    <t>[5132] 5132</t>
  </si>
  <si>
    <t>[5852] 5852</t>
  </si>
  <si>
    <t>[6572] 6572</t>
  </si>
  <si>
    <t>[7292] 7292</t>
  </si>
  <si>
    <t>[8012] 812</t>
  </si>
  <si>
    <t>[8104] 1532</t>
  </si>
  <si>
    <t>[8824] 1532</t>
  </si>
  <si>
    <t>[9544] 2252</t>
  </si>
  <si>
    <t>[10264] 2972</t>
  </si>
  <si>
    <t>[10984] 3692</t>
  </si>
  <si>
    <t>[11704] 5132</t>
  </si>
  <si>
    <t>[12424] 5132</t>
  </si>
  <si>
    <t>[13144] 5852</t>
  </si>
  <si>
    <t>[13864] 6572</t>
  </si>
  <si>
    <t>[14584] 7292</t>
  </si>
  <si>
    <t>[15304] 8012</t>
  </si>
  <si>
    <t>[16024] 812</t>
  </si>
  <si>
    <t>[16116] 1532</t>
  </si>
  <si>
    <t>[16836] 1532</t>
  </si>
  <si>
    <t>[17556] 2252</t>
  </si>
  <si>
    <t>[18276] 2972</t>
  </si>
  <si>
    <t>[18996] 4412</t>
  </si>
  <si>
    <t>[19716] 5132</t>
  </si>
  <si>
    <t>[20436] 5132</t>
  </si>
  <si>
    <t>[21156] 5852</t>
  </si>
  <si>
    <t>[21876] 6572</t>
  </si>
  <si>
    <t>[22596] 7292</t>
  </si>
  <si>
    <t>[23316] 8012</t>
  </si>
  <si>
    <t>[24036] 812</t>
  </si>
  <si>
    <t>[24128] 1532</t>
  </si>
  <si>
    <t>[24848] 1532</t>
  </si>
  <si>
    <t>[25568] 2252</t>
  </si>
  <si>
    <t>[26288] 2972</t>
  </si>
  <si>
    <t>[27008] 3692</t>
  </si>
  <si>
    <t>[27728] 4412</t>
  </si>
  <si>
    <t>[28448] 5132</t>
  </si>
  <si>
    <t>[29168] 5852</t>
  </si>
  <si>
    <t>[29888] 6572</t>
  </si>
  <si>
    <t>[30608] 7292</t>
  </si>
  <si>
    <t>[31328] 8012</t>
  </si>
  <si>
    <t>[32048] 812</t>
  </si>
  <si>
    <t>[32140] 1532</t>
  </si>
  <si>
    <t>[32860] 2252</t>
  </si>
  <si>
    <t>[33580] 2972</t>
  </si>
  <si>
    <t>[34300] 3692</t>
  </si>
  <si>
    <t>[35020] 4412</t>
  </si>
  <si>
    <t>[35740] 5132</t>
  </si>
  <si>
    <t>[36460] 5852</t>
  </si>
  <si>
    <t>[37180] 6572</t>
  </si>
  <si>
    <t>[37900] 7292</t>
  </si>
  <si>
    <t>[38620] 8012</t>
  </si>
  <si>
    <t>[39340] 8732</t>
  </si>
  <si>
    <t>[40060] 92</t>
  </si>
  <si>
    <t>[40152] 92</t>
  </si>
  <si>
    <t>[40872] 1532</t>
  </si>
  <si>
    <t>[41592] 1532</t>
  </si>
  <si>
    <t>[42312] 2252</t>
  </si>
  <si>
    <t>[43032] 2972</t>
  </si>
  <si>
    <t>[43752] 3692</t>
  </si>
  <si>
    <t>[44472] 4412</t>
  </si>
  <si>
    <t>[45192] 5132</t>
  </si>
  <si>
    <t>[45912] 5852</t>
  </si>
  <si>
    <t>[46632] 6572</t>
  </si>
  <si>
    <t>[47352] 7292</t>
  </si>
  <si>
    <t>[48072] 720</t>
  </si>
  <si>
    <t>[48164] 812</t>
  </si>
  <si>
    <t>[48884] 2252</t>
  </si>
  <si>
    <t>[49604] 2252</t>
  </si>
  <si>
    <t>[50324] 2972</t>
  </si>
  <si>
    <t>[51044] 3692</t>
  </si>
  <si>
    <t>[51764] 4412</t>
  </si>
  <si>
    <t>[52484] 5132</t>
  </si>
  <si>
    <t>[53204] 5852</t>
  </si>
  <si>
    <t>[53924] 6572</t>
  </si>
  <si>
    <t>[54644] 7292</t>
  </si>
  <si>
    <t>[55364] 8012</t>
  </si>
  <si>
    <t>[56084] 720</t>
  </si>
  <si>
    <t>[56176] 812</t>
  </si>
  <si>
    <t>[56896] 2252</t>
  </si>
  <si>
    <t>[57616] 2972</t>
  </si>
  <si>
    <t>[58336] 2972</t>
  </si>
  <si>
    <t>[59056] 3692</t>
  </si>
  <si>
    <t>[59776] 4412</t>
  </si>
  <si>
    <t>[60496] 5132</t>
  </si>
  <si>
    <t>[61216] 5852</t>
  </si>
  <si>
    <t>[61936] 6572</t>
  </si>
  <si>
    <t>[62656] 7292</t>
  </si>
  <si>
    <t>[63376] 8012</t>
  </si>
  <si>
    <t>[64096] 720</t>
  </si>
  <si>
    <t>[64188] 812</t>
  </si>
  <si>
    <t>[64908] 2252</t>
  </si>
  <si>
    <t>[65628] 2252</t>
  </si>
  <si>
    <t>[66348] 2972</t>
  </si>
  <si>
    <t>[67068] 3692</t>
  </si>
  <si>
    <t>[67788] 4412</t>
  </si>
  <si>
    <t>[68508] 5132</t>
  </si>
  <si>
    <t>[69228] 5852</t>
  </si>
  <si>
    <t>[69948] 6572</t>
  </si>
  <si>
    <t>[70668] 7292</t>
  </si>
  <si>
    <t>[71388] 8012</t>
  </si>
  <si>
    <t>[72108] 720</t>
  </si>
  <si>
    <t>[72200] 812</t>
  </si>
  <si>
    <t>[72920] 1532</t>
  </si>
  <si>
    <t>[73640] 2252</t>
  </si>
  <si>
    <t>[74360] 2972</t>
  </si>
  <si>
    <t>[75080] 3692</t>
  </si>
  <si>
    <t>[75800] 4412</t>
  </si>
  <si>
    <t>[76520] 5132</t>
  </si>
  <si>
    <t>[77240] 5852</t>
  </si>
  <si>
    <t>[77960] 6572</t>
  </si>
  <si>
    <t>[78680] 7292</t>
  </si>
  <si>
    <t>[79400] 8012</t>
  </si>
  <si>
    <t>[80120] 812</t>
  </si>
  <si>
    <t>[80212] 1532</t>
  </si>
  <si>
    <t>[80932] 2252</t>
  </si>
  <si>
    <t>[81652] 2972</t>
  </si>
  <si>
    <t>[82372] 3692</t>
  </si>
  <si>
    <t>[83092] 4412</t>
  </si>
  <si>
    <t>[83812] 5132</t>
  </si>
  <si>
    <t>[84532] 5852</t>
  </si>
  <si>
    <t>[85252] 6572</t>
  </si>
  <si>
    <t>[85972] 7292</t>
  </si>
  <si>
    <t>[86692] 8012</t>
  </si>
  <si>
    <t>[87412] 8732</t>
  </si>
  <si>
    <t>[88132] 92</t>
  </si>
  <si>
    <t>[88224] 812</t>
  </si>
  <si>
    <t>[88944] 812</t>
  </si>
  <si>
    <t>[89664] 1532</t>
  </si>
  <si>
    <t>[90384] 2252</t>
  </si>
  <si>
    <t>[91104] 2972</t>
  </si>
  <si>
    <t>[91824] 3692</t>
  </si>
  <si>
    <t>[92544] 4412</t>
  </si>
  <si>
    <t>[93264] 5132</t>
  </si>
  <si>
    <t>[93984] 5852</t>
  </si>
  <si>
    <t>[94704] 6572</t>
  </si>
  <si>
    <t>[95424] 7292</t>
  </si>
  <si>
    <t>[96144] 812</t>
  </si>
  <si>
    <t>[96236] 1532</t>
  </si>
  <si>
    <t>[96956] 1532</t>
  </si>
  <si>
    <t>[97676] 2252</t>
  </si>
  <si>
    <t>[98396] 2972</t>
  </si>
  <si>
    <t>[99116] 3692</t>
  </si>
  <si>
    <t>[99836] 5132</t>
  </si>
  <si>
    <t>[100556] 5132</t>
  </si>
  <si>
    <t>[101276] 5852</t>
  </si>
  <si>
    <t>[101996] 6572</t>
  </si>
  <si>
    <t>[102716] 7292</t>
  </si>
  <si>
    <t>[103436] 8012</t>
  </si>
  <si>
    <t>[104156] 812</t>
  </si>
  <si>
    <t>[104248] 1532</t>
  </si>
  <si>
    <t>[104968] 1532</t>
  </si>
  <si>
    <t>[105688] 2252</t>
  </si>
  <si>
    <t>[106408] 2972</t>
  </si>
  <si>
    <t>[107128] 4412</t>
  </si>
  <si>
    <t>[107848] 5132</t>
  </si>
  <si>
    <t>[108568] 5132</t>
  </si>
  <si>
    <t>[109288] 5852</t>
  </si>
  <si>
    <t>[110008] 6572</t>
  </si>
  <si>
    <t>[110728] 7292</t>
  </si>
  <si>
    <t>[111448] 8012</t>
  </si>
  <si>
    <t>[112168] 812</t>
  </si>
  <si>
    <t>[112260] 812</t>
  </si>
  <si>
    <t>[112980] 1532</t>
  </si>
  <si>
    <t>[113700] 2252</t>
  </si>
  <si>
    <t>[114420] 2972</t>
  </si>
  <si>
    <t>[115140] 4412</t>
  </si>
  <si>
    <t>[115860] 4412</t>
  </si>
  <si>
    <t>[116580] 5132</t>
  </si>
  <si>
    <t>[117300] 5852</t>
  </si>
  <si>
    <t>[118020] 6572</t>
  </si>
  <si>
    <t>[118740] 7292</t>
  </si>
  <si>
    <t>[119460] 8012</t>
  </si>
  <si>
    <t>[120180] 812</t>
  </si>
  <si>
    <t>[120272] 812</t>
  </si>
  <si>
    <t>[120992] 1532</t>
  </si>
  <si>
    <t>[121712] 2252</t>
  </si>
  <si>
    <t>[122432] 3692</t>
  </si>
  <si>
    <t>[123152] 4412</t>
  </si>
  <si>
    <t>[123872] 4412</t>
  </si>
  <si>
    <t>[124592] 5132</t>
  </si>
  <si>
    <t>[125312] 5852</t>
  </si>
  <si>
    <t>[126032] 6572</t>
  </si>
  <si>
    <t>[126752] 7292</t>
  </si>
  <si>
    <t>[127472] 8012</t>
  </si>
  <si>
    <t>[128192] 720</t>
  </si>
  <si>
    <t>[128284] 812</t>
  </si>
  <si>
    <t>[129004] 1532</t>
  </si>
  <si>
    <t>[129724] 2972</t>
  </si>
  <si>
    <t>[130444] 3692</t>
  </si>
  <si>
    <t>[131164] 3692</t>
  </si>
  <si>
    <t>[131884] 4412</t>
  </si>
  <si>
    <t>[132604] 5132</t>
  </si>
  <si>
    <t>[133324] 6572</t>
  </si>
  <si>
    <t>[134044] 6572</t>
  </si>
  <si>
    <t>[134764] 7292</t>
  </si>
  <si>
    <t>[135484] 8012</t>
  </si>
  <si>
    <t>[136204] 720</t>
  </si>
  <si>
    <t>[136296] 812</t>
  </si>
  <si>
    <t>[137016] 2252</t>
  </si>
  <si>
    <t>[137736] 2972</t>
  </si>
  <si>
    <t>[138456] 3692</t>
  </si>
  <si>
    <t>[139176] 3692</t>
  </si>
  <si>
    <t>[139896] 4412</t>
  </si>
  <si>
    <t>[140616] 5852</t>
  </si>
  <si>
    <t>[141336] 6572</t>
  </si>
  <si>
    <t>[142056] 6572</t>
  </si>
  <si>
    <t>[142776] 7292</t>
  </si>
  <si>
    <t>[143496] 8012</t>
  </si>
  <si>
    <t>[144216] 720</t>
  </si>
  <si>
    <t>[144308] 812</t>
  </si>
  <si>
    <t>[145028] 2252</t>
  </si>
  <si>
    <t>[145748] 2972</t>
  </si>
  <si>
    <t>[146468] 2972</t>
  </si>
  <si>
    <t>[147188] 3692</t>
  </si>
  <si>
    <t>[147908] 4412</t>
  </si>
  <si>
    <t>[148628] 5132</t>
  </si>
  <si>
    <t>[149348] 5852</t>
  </si>
  <si>
    <t>[150068] 6572</t>
  </si>
  <si>
    <t>[150788] 7292</t>
  </si>
  <si>
    <t>[151508] 8012</t>
  </si>
  <si>
    <t>[152228] 720</t>
  </si>
  <si>
    <t>[152320] 812</t>
  </si>
  <si>
    <t>[153040] 2252</t>
  </si>
  <si>
    <t>[153760] 2972</t>
  </si>
  <si>
    <t>[154480] 2972</t>
  </si>
  <si>
    <t>[155200] 3692</t>
  </si>
  <si>
    <t>[155920] 4412</t>
  </si>
  <si>
    <t>[156640] 5132</t>
  </si>
  <si>
    <t>[157360] 5852</t>
  </si>
  <si>
    <t>[158080] 6572</t>
  </si>
  <si>
    <t>[158800] 7292</t>
  </si>
  <si>
    <t>[159520] 8012</t>
  </si>
  <si>
    <t>[160240] 720</t>
  </si>
  <si>
    <t>[160332] 812</t>
  </si>
  <si>
    <t>[161052] 1532</t>
  </si>
  <si>
    <t>[161772] 2252</t>
  </si>
  <si>
    <t>[162492] 2972</t>
  </si>
  <si>
    <t>[163212] 3692</t>
  </si>
  <si>
    <t>[163932] 4412</t>
  </si>
  <si>
    <t>[164652] 5132</t>
  </si>
  <si>
    <t>[165372] 5852</t>
  </si>
  <si>
    <t>[166092] 6572</t>
  </si>
  <si>
    <t>[166812] 7292</t>
  </si>
  <si>
    <t>[167532] 8012</t>
  </si>
  <si>
    <t>[168252] 720</t>
  </si>
  <si>
    <t>[168344] 812</t>
  </si>
  <si>
    <t>[169064] 2252</t>
  </si>
  <si>
    <t>[169784] 2252</t>
  </si>
  <si>
    <t>[170504] 2972</t>
  </si>
  <si>
    <t>[171224] 3692</t>
  </si>
  <si>
    <t>[171944] 4412</t>
  </si>
  <si>
    <t>[172664] 5132</t>
  </si>
  <si>
    <t>[173384] 5852</t>
  </si>
  <si>
    <t>[174104] 6572</t>
  </si>
  <si>
    <t>[174824] 7292</t>
  </si>
  <si>
    <t>[175544] 8012</t>
  </si>
  <si>
    <t>[176264] 812</t>
  </si>
  <si>
    <t>[176356] 1532</t>
  </si>
  <si>
    <t>[177076] 2252</t>
  </si>
  <si>
    <t>[177796] 2972</t>
  </si>
  <si>
    <t>[178516] 3692</t>
  </si>
  <si>
    <t>[179236] 4412</t>
  </si>
  <si>
    <t>[179956] 5132</t>
  </si>
  <si>
    <t>[180676] 5852</t>
  </si>
  <si>
    <t>[181396] 6572</t>
  </si>
  <si>
    <t>[182116] 7292</t>
  </si>
  <si>
    <t>[182836] 8012</t>
  </si>
  <si>
    <t>[183556] 8732</t>
  </si>
  <si>
    <t>[184276] 92</t>
  </si>
  <si>
    <t>[184368] 812</t>
  </si>
  <si>
    <t>[185088] 812</t>
  </si>
  <si>
    <t>[185808] 1532</t>
  </si>
  <si>
    <t>[186528] 2252</t>
  </si>
  <si>
    <t>[187248] 2972</t>
  </si>
  <si>
    <t>[187968] 4412</t>
  </si>
  <si>
    <t>[188688] 4412</t>
  </si>
  <si>
    <t>[189408] 5132</t>
  </si>
  <si>
    <t>[190128] 5852</t>
  </si>
  <si>
    <t>[190848] 6572</t>
  </si>
  <si>
    <t>[191568] 7292</t>
  </si>
  <si>
    <t>[192288] 812</t>
  </si>
  <si>
    <t>[192380] 1532</t>
  </si>
  <si>
    <t>[193100] 1532</t>
  </si>
  <si>
    <t>[193820] 2252</t>
  </si>
  <si>
    <t>[194540] 2972</t>
  </si>
  <si>
    <t>[195260] 3692</t>
  </si>
  <si>
    <t>[195980] 5132</t>
  </si>
  <si>
    <t>[196700] 5132</t>
  </si>
  <si>
    <t>[197420] 5852</t>
  </si>
  <si>
    <t>[198140] 6572</t>
  </si>
  <si>
    <t>[198860] 7292</t>
  </si>
  <si>
    <t>[199580] 8012</t>
  </si>
  <si>
    <t>[200300] 812</t>
  </si>
  <si>
    <t>[200392] 1532</t>
  </si>
  <si>
    <t>[201112] 1532</t>
  </si>
  <si>
    <t>[201832] 2252</t>
  </si>
  <si>
    <t>[202552] 2972</t>
  </si>
  <si>
    <t>[203272] 3692</t>
  </si>
  <si>
    <t>[203992] 5132</t>
  </si>
  <si>
    <t>[204712] 5132</t>
  </si>
  <si>
    <t>[205432] 5852</t>
  </si>
  <si>
    <t>[206152] 6572</t>
  </si>
  <si>
    <t>[206872] 7292</t>
  </si>
  <si>
    <t>[207592] 8012</t>
  </si>
  <si>
    <t>[208312] 812</t>
  </si>
  <si>
    <t>[208404] 1532</t>
  </si>
  <si>
    <t>[209124] 2252</t>
  </si>
  <si>
    <t>[209844] 2972</t>
  </si>
  <si>
    <t>[210564] 3692</t>
  </si>
  <si>
    <t>[211284] 4412</t>
  </si>
  <si>
    <t>[212004] 5132</t>
  </si>
  <si>
    <t>[212724] 5852</t>
  </si>
  <si>
    <t>[213444] 6572</t>
  </si>
  <si>
    <t>[214164] 7292</t>
  </si>
  <si>
    <t>[214884] 8012</t>
  </si>
  <si>
    <t>[215604] 8732</t>
  </si>
  <si>
    <t>[216324] 92</t>
  </si>
  <si>
    <t>[216416] 812</t>
  </si>
  <si>
    <t>[217136] 1532</t>
  </si>
  <si>
    <t>[217856] 2252</t>
  </si>
  <si>
    <t>[218576] 2972</t>
  </si>
  <si>
    <t>[219296] 3692</t>
  </si>
  <si>
    <t>[220016] 4412</t>
  </si>
  <si>
    <t>[220736] 5132</t>
  </si>
  <si>
    <t>[221456] 5852</t>
  </si>
  <si>
    <t>[222176] 6572</t>
  </si>
  <si>
    <t>[222896] 7292</t>
  </si>
  <si>
    <t>[223616] 8012</t>
  </si>
  <si>
    <t>[224336] 92</t>
  </si>
  <si>
    <t>[224428] 812</t>
  </si>
  <si>
    <t>[225148] 1532</t>
  </si>
  <si>
    <t>[225868] 2252</t>
  </si>
  <si>
    <t>[226588] 2972</t>
  </si>
  <si>
    <t>[227308] 3692</t>
  </si>
  <si>
    <t>[228028] 4412</t>
  </si>
  <si>
    <t>[228748] 5132</t>
  </si>
  <si>
    <t>[229468] 5852</t>
  </si>
  <si>
    <t>[230188] 6572</t>
  </si>
  <si>
    <t>[230908] 7292</t>
  </si>
  <si>
    <t>[231628] 8012</t>
  </si>
  <si>
    <t>[232348] 0</t>
  </si>
  <si>
    <t>[232440] 92</t>
  </si>
  <si>
    <t>[233160] 1532</t>
  </si>
  <si>
    <t>[233880] 1532</t>
  </si>
  <si>
    <t>[234600] 2252</t>
  </si>
  <si>
    <t>[235320] 2972</t>
  </si>
  <si>
    <t>[236040] 3692</t>
  </si>
  <si>
    <t>[236760] 4412</t>
  </si>
  <si>
    <t>[237480] 5132</t>
  </si>
  <si>
    <t>[238200] 5852</t>
  </si>
  <si>
    <t>[238920] 6572</t>
  </si>
  <si>
    <t>[239640] 7292</t>
  </si>
  <si>
    <t>[240360] 720</t>
  </si>
  <si>
    <t>[240452] 812</t>
  </si>
  <si>
    <t>[241172] 2252</t>
  </si>
  <si>
    <t>[241892] 2252</t>
  </si>
  <si>
    <t>[242612] 2972</t>
  </si>
  <si>
    <t>[243332] 3692</t>
  </si>
  <si>
    <t>[244052] 4412</t>
  </si>
  <si>
    <t>[244772] 5132</t>
  </si>
  <si>
    <t>[245492] 5852</t>
  </si>
  <si>
    <t>[246212] 6572</t>
  </si>
  <si>
    <t>[246932] 7292</t>
  </si>
  <si>
    <t>[247652] 8012</t>
  </si>
  <si>
    <t>[248372] 720</t>
  </si>
  <si>
    <t>[248464] 812</t>
  </si>
  <si>
    <t>[249184] 2252</t>
  </si>
  <si>
    <t>[249904] 2252</t>
  </si>
  <si>
    <t>[250624] 2972</t>
  </si>
  <si>
    <t>[251344] 3692</t>
  </si>
  <si>
    <t>[252064] 4412</t>
  </si>
  <si>
    <t>[252784] 5132</t>
  </si>
  <si>
    <t>[253504] 5852</t>
  </si>
  <si>
    <t>[254224] 6572</t>
  </si>
  <si>
    <t>[254944] 7292</t>
  </si>
  <si>
    <t>[255664] 8012</t>
  </si>
  <si>
    <t>[256384] 812</t>
  </si>
  <si>
    <t>[256476] 1532</t>
  </si>
  <si>
    <t>[257196] 2252</t>
  </si>
  <si>
    <t>[257916] 2972</t>
  </si>
  <si>
    <t>[258636] 3692</t>
  </si>
  <si>
    <t>[259356] 4412</t>
  </si>
  <si>
    <t>[260076] 5132</t>
  </si>
  <si>
    <t>[260796] 5852</t>
  </si>
  <si>
    <t>[261516] 6572</t>
  </si>
  <si>
    <t>[262236] 7292</t>
  </si>
  <si>
    <t>[262956] 8012</t>
  </si>
  <si>
    <t>[263676] 8732</t>
  </si>
  <si>
    <t>[264396] 92</t>
  </si>
  <si>
    <t>[264488] 812</t>
  </si>
  <si>
    <t>[265208] 812</t>
  </si>
  <si>
    <t>[265928] 1532</t>
  </si>
  <si>
    <t>[266648] 2252</t>
  </si>
  <si>
    <t>[267368] 3692</t>
  </si>
  <si>
    <t>[268088] 4412</t>
  </si>
  <si>
    <t>[268808] 4412</t>
  </si>
  <si>
    <t>[269528] 5132</t>
  </si>
  <si>
    <t>[270248] 5852</t>
  </si>
  <si>
    <t>[270968] 6572</t>
  </si>
  <si>
    <t>[271688] 7292</t>
  </si>
  <si>
    <t>[272408] 812</t>
  </si>
  <si>
    <t>[272500] 1532</t>
  </si>
  <si>
    <t>[273220] 1532</t>
  </si>
  <si>
    <t>[273940] 2252</t>
  </si>
  <si>
    <t>[274660] 2972</t>
  </si>
  <si>
    <t>[275380] 3692</t>
  </si>
  <si>
    <t>[276100] 4412</t>
  </si>
  <si>
    <t>[276820] 5132</t>
  </si>
  <si>
    <t>[277540] 5852</t>
  </si>
  <si>
    <t>[278260] 6572</t>
  </si>
  <si>
    <t>[278980] 7292</t>
  </si>
  <si>
    <t>[279700] 8012</t>
  </si>
  <si>
    <t>[280420] 812</t>
  </si>
  <si>
    <t>[280512] 1532</t>
  </si>
  <si>
    <t>[281232] 1532</t>
  </si>
  <si>
    <t>[281952] 2252</t>
  </si>
  <si>
    <t>[282672] 2972</t>
  </si>
  <si>
    <t>[283392] 4412</t>
  </si>
  <si>
    <t>[284112] 5132</t>
  </si>
  <si>
    <t>[284832] 5132</t>
  </si>
  <si>
    <t>[285552] 5852</t>
  </si>
  <si>
    <t>[286272] 6572</t>
  </si>
  <si>
    <t>[286992] 8012</t>
  </si>
  <si>
    <t>[287712] 8732</t>
  </si>
  <si>
    <t>[288432] 92</t>
  </si>
  <si>
    <t>[288524] 92</t>
  </si>
  <si>
    <t>[289244] 812</t>
  </si>
  <si>
    <t>[289964] 1532</t>
  </si>
  <si>
    <t>[290684] 2252</t>
  </si>
  <si>
    <t>[291404] 3692</t>
  </si>
  <si>
    <t>[292124] 4412</t>
  </si>
  <si>
    <t>[292844] 4412</t>
  </si>
  <si>
    <t>[293564] 5132</t>
  </si>
  <si>
    <t>[294284] 5852</t>
  </si>
  <si>
    <t>[295004] 6572</t>
  </si>
  <si>
    <t>[295724] 7292</t>
  </si>
  <si>
    <t>[296444] 720</t>
  </si>
  <si>
    <t>[296536] 812</t>
  </si>
  <si>
    <t>[297256] 1532</t>
  </si>
  <si>
    <t>[297976] 2252</t>
  </si>
  <si>
    <t>[298696] 3692</t>
  </si>
  <si>
    <t>[299416] 4412</t>
  </si>
  <si>
    <t>[300136] 5132</t>
  </si>
  <si>
    <t>[300856] 5132</t>
  </si>
  <si>
    <t>[301576] 5852</t>
  </si>
  <si>
    <t>[302296] 6572</t>
  </si>
  <si>
    <t>[303016] 8012</t>
  </si>
  <si>
    <t>[303736] 8732</t>
  </si>
  <si>
    <t>[304456] 0</t>
  </si>
  <si>
    <t>[304548] 92</t>
  </si>
  <si>
    <t>[305268] 1532</t>
  </si>
  <si>
    <t>[305988] 2252</t>
  </si>
  <si>
    <t>[306708] 2972</t>
  </si>
  <si>
    <t>[307428] 2972</t>
  </si>
  <si>
    <t>[308148] 3692</t>
  </si>
  <si>
    <t>[308868] 5132</t>
  </si>
  <si>
    <t>[309588] 5852</t>
  </si>
  <si>
    <t>[310308] 6572</t>
  </si>
  <si>
    <t>[311028] 6572</t>
  </si>
  <si>
    <t>[311748] 7292</t>
  </si>
  <si>
    <t>[312468] 720</t>
  </si>
  <si>
    <t>[312560] 812</t>
  </si>
  <si>
    <t>[313280] 2252</t>
  </si>
  <si>
    <t>[314000] 2972</t>
  </si>
  <si>
    <t>[314720] 2972</t>
  </si>
  <si>
    <t>[315440] 3692</t>
  </si>
  <si>
    <t>[316160] 4412</t>
  </si>
  <si>
    <t>[316880] 5852</t>
  </si>
  <si>
    <t>[317600] 5852</t>
  </si>
  <si>
    <t>[318320] 6572</t>
  </si>
  <si>
    <t>[319040] 7292</t>
  </si>
  <si>
    <t>[319760] 8012</t>
  </si>
  <si>
    <t>[320480] 720</t>
  </si>
  <si>
    <t>[320572] 812</t>
  </si>
  <si>
    <t>[321292] 2252</t>
  </si>
  <si>
    <t>[322012] 2252</t>
  </si>
  <si>
    <t>[322732] 2972</t>
  </si>
  <si>
    <t>[323452] 3692</t>
  </si>
  <si>
    <t>[324172] 4412</t>
  </si>
  <si>
    <t>[324892] 5132</t>
  </si>
  <si>
    <t>[325612] 5852</t>
  </si>
  <si>
    <t>[326332] 6572</t>
  </si>
  <si>
    <t>[327052] 7292</t>
  </si>
  <si>
    <t>[327772] 8012</t>
  </si>
  <si>
    <t>[328492] 720</t>
  </si>
  <si>
    <t>[328584] 812</t>
  </si>
  <si>
    <t>[329304] 2252</t>
  </si>
  <si>
    <t>[330024] 2252</t>
  </si>
  <si>
    <t>[330744] 2972</t>
  </si>
  <si>
    <t>[331464] 3692</t>
  </si>
  <si>
    <t>[332184] 4412</t>
  </si>
  <si>
    <t>[332904] 5132</t>
  </si>
  <si>
    <t>[333624] 5852</t>
  </si>
  <si>
    <t>[334344] 6572</t>
  </si>
  <si>
    <t>[335064] 7292</t>
  </si>
  <si>
    <t>[335784] 8012</t>
  </si>
  <si>
    <t>[336504] 720</t>
  </si>
  <si>
    <t>[336596] 812</t>
  </si>
  <si>
    <t>[337316] 1532</t>
  </si>
  <si>
    <t>[338036] 2252</t>
  </si>
  <si>
    <t>[338756] 2972</t>
  </si>
  <si>
    <t>[339476] 3692</t>
  </si>
  <si>
    <t>[340196] 4412</t>
  </si>
  <si>
    <t>[340916] 5132</t>
  </si>
  <si>
    <t>[341636] 5852</t>
  </si>
  <si>
    <t>[342356] 6572</t>
  </si>
  <si>
    <t>[343076] 7292</t>
  </si>
  <si>
    <t>[343796] 8012</t>
  </si>
  <si>
    <t>[344516] 812</t>
  </si>
  <si>
    <t>[344608] 1532</t>
  </si>
  <si>
    <t>[345328] 2252</t>
  </si>
  <si>
    <t>[346048] 2972</t>
  </si>
  <si>
    <t>[346768] 3692</t>
  </si>
  <si>
    <t>[347488] 4412</t>
  </si>
  <si>
    <t>[348208] 5132</t>
  </si>
  <si>
    <t>[348928] 5852</t>
  </si>
  <si>
    <t>[349648] 6572</t>
  </si>
  <si>
    <t>[350368] 7292</t>
  </si>
  <si>
    <t>[351088] 8012</t>
  </si>
  <si>
    <t>[351808] 8732</t>
  </si>
  <si>
    <t>CRSH</t>
  </si>
  <si>
    <t>RAH</t>
  </si>
  <si>
    <t>Office</t>
  </si>
  <si>
    <t>Cornell</t>
  </si>
  <si>
    <t>Sponza</t>
  </si>
  <si>
    <t>RAH Office</t>
  </si>
  <si>
    <t>Our Office</t>
  </si>
  <si>
    <t>RAH Sponza</t>
  </si>
  <si>
    <t>Our Sponza</t>
  </si>
  <si>
    <t>RAH Cornell</t>
  </si>
  <si>
    <t>Our Cornell</t>
  </si>
  <si>
    <t>N8 D2</t>
  </si>
  <si>
    <t>N8 D3</t>
  </si>
  <si>
    <t>N8 D4</t>
  </si>
  <si>
    <t>N16 D2</t>
  </si>
  <si>
    <t>N16 D3</t>
  </si>
  <si>
    <t>N16 D4</t>
  </si>
  <si>
    <t>Differential</t>
  </si>
  <si>
    <t>Total Intersections</t>
  </si>
  <si>
    <t>Shadows Cornell N8 D2</t>
  </si>
  <si>
    <t>Shadows 
Office N8 D3</t>
  </si>
  <si>
    <t>Shadows 
Cornell N8 D3</t>
  </si>
  <si>
    <t>Reflections 
Cornell N8 D3</t>
  </si>
  <si>
    <t>Shadows 
Sponza N8 D3</t>
  </si>
  <si>
    <t>Shadows 
Office N16 D4</t>
  </si>
  <si>
    <t>Shadows 
Cornell N16 D4</t>
  </si>
  <si>
    <t>Reflections 
Cornell N16 D4</t>
  </si>
  <si>
    <t>Shadows 
Sponza N16 D4</t>
  </si>
  <si>
    <t>Shadows 
Office N16 D3</t>
  </si>
  <si>
    <t>Shadows 
Cornell N16 D3</t>
  </si>
  <si>
    <t>Reflections 
Cornell N16 D3</t>
  </si>
  <si>
    <t>Shadows 
Sponza N16 D3</t>
  </si>
  <si>
    <t>Shadows 
Office N16 D2</t>
  </si>
  <si>
    <t>Shadows 
Cornell N16 D2</t>
  </si>
  <si>
    <t>Reflections 
Cornell N16 D2</t>
  </si>
  <si>
    <t>Shadows 
Sponza N16 D2</t>
  </si>
  <si>
    <t>Shadows 
Office N8 D4</t>
  </si>
  <si>
    <t>Shadows 
Cornell N8 D4</t>
  </si>
  <si>
    <t>Reflections 
Cornell N8 D4</t>
  </si>
  <si>
    <t>Shadows 
Sponza N8 D4</t>
  </si>
  <si>
    <t>2(</t>
  </si>
  <si>
    <t>Comparison N8 D2 to N8 D3</t>
  </si>
  <si>
    <t>Comparison N8 D2 to N8 D4</t>
  </si>
  <si>
    <t>Comparison N8 D2 to N16 D2</t>
  </si>
  <si>
    <t>Comparison N8 D2 to N16 D3</t>
  </si>
  <si>
    <t>Comparison N8 D2 to N16 D4</t>
  </si>
  <si>
    <t>Shadows
Office N8 D2</t>
  </si>
  <si>
    <t>Shadows
 Cornell N8 D2</t>
  </si>
  <si>
    <t>Reflections
 Cornell N8 D2</t>
  </si>
  <si>
    <t>Shadows 
Sponza N8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</si>
</sst>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44B3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4" fillId="0" borderId="2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0" fontId="4" fillId="0" borderId="24" xfId="0" applyNumberFormat="1" applyFont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10" fontId="2" fillId="6" borderId="17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/>
    </xf>
    <xf numFmtId="10" fontId="2" fillId="10" borderId="17" xfId="0" applyNumberFormat="1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10" fontId="2" fillId="6" borderId="0" xfId="0" applyNumberFormat="1" applyFont="1" applyFill="1" applyBorder="1" applyAlignment="1">
      <alignment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vertical="center"/>
    </xf>
    <xf numFmtId="10" fontId="2" fillId="10" borderId="0" xfId="0" applyNumberFormat="1" applyFont="1" applyFill="1" applyBorder="1" applyAlignment="1">
      <alignment vertical="center"/>
    </xf>
    <xf numFmtId="0" fontId="2" fillId="10" borderId="18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2" fillId="14" borderId="22" xfId="0" applyNumberFormat="1" applyFont="1" applyFill="1" applyBorder="1" applyAlignment="1">
      <alignment horizontal="center" wrapText="1"/>
    </xf>
    <xf numFmtId="10" fontId="2" fillId="12" borderId="22" xfId="0" applyNumberFormat="1" applyFont="1" applyFill="1" applyBorder="1" applyAlignment="1">
      <alignment horizontal="center" wrapText="1"/>
    </xf>
    <xf numFmtId="10" fontId="2" fillId="14" borderId="16" xfId="0" applyNumberFormat="1" applyFont="1" applyFill="1" applyBorder="1" applyAlignment="1">
      <alignment horizontal="center" wrapText="1"/>
    </xf>
    <xf numFmtId="10" fontId="2" fillId="12" borderId="16" xfId="0" applyNumberFormat="1" applyFont="1" applyFill="1" applyBorder="1" applyAlignment="1">
      <alignment horizontal="center" wrapText="1"/>
    </xf>
    <xf numFmtId="10" fontId="3" fillId="0" borderId="16" xfId="0" applyNumberFormat="1" applyFont="1" applyBorder="1" applyAlignment="1">
      <alignment horizontal="center"/>
    </xf>
    <xf numFmtId="10" fontId="3" fillId="0" borderId="22" xfId="0" applyNumberFormat="1" applyFont="1" applyBorder="1" applyAlignment="1">
      <alignment horizontal="center"/>
    </xf>
    <xf numFmtId="0" fontId="13" fillId="0" borderId="0" xfId="0" applyFont="1" applyBorder="1"/>
    <xf numFmtId="0" fontId="0" fillId="0" borderId="0" xfId="0" applyFont="1" applyBorder="1"/>
    <xf numFmtId="0" fontId="13" fillId="0" borderId="0" xfId="0" applyFont="1"/>
    <xf numFmtId="0" fontId="1" fillId="0" borderId="0" xfId="0" applyFont="1" applyBorder="1" applyAlignment="1">
      <alignment vertical="center" textRotation="180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0" fontId="3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10" fontId="2" fillId="10" borderId="16" xfId="0" applyNumberFormat="1" applyFont="1" applyFill="1" applyBorder="1" applyAlignment="1">
      <alignment horizontal="center"/>
    </xf>
    <xf numFmtId="10" fontId="2" fillId="10" borderId="14" xfId="0" applyNumberFormat="1" applyFont="1" applyFill="1" applyBorder="1" applyAlignment="1">
      <alignment horizontal="center"/>
    </xf>
    <xf numFmtId="10" fontId="2" fillId="10" borderId="15" xfId="0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0" fontId="2" fillId="0" borderId="16" xfId="0" applyNumberFormat="1" applyFont="1" applyFill="1" applyBorder="1" applyAlignment="1">
      <alignment horizontal="center" vertical="center"/>
    </xf>
    <xf numFmtId="10" fontId="2" fillId="0" borderId="15" xfId="0" applyNumberFormat="1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 textRotation="90"/>
    </xf>
    <xf numFmtId="0" fontId="2" fillId="10" borderId="23" xfId="0" applyFont="1" applyFill="1" applyBorder="1" applyAlignment="1">
      <alignment horizontal="center" vertical="center" textRotation="90"/>
    </xf>
    <xf numFmtId="0" fontId="2" fillId="10" borderId="24" xfId="0" applyFont="1" applyFill="1" applyBorder="1" applyAlignment="1">
      <alignment horizontal="center" vertical="center" textRotation="90"/>
    </xf>
    <xf numFmtId="0" fontId="2" fillId="6" borderId="21" xfId="0" applyFont="1" applyFill="1" applyBorder="1" applyAlignment="1">
      <alignment horizontal="center" vertical="center" textRotation="90"/>
    </xf>
    <xf numFmtId="0" fontId="2" fillId="6" borderId="23" xfId="0" applyFont="1" applyFill="1" applyBorder="1" applyAlignment="1">
      <alignment horizontal="center" vertical="center" textRotation="90"/>
    </xf>
    <xf numFmtId="0" fontId="2" fillId="6" borderId="24" xfId="0" applyFont="1" applyFill="1" applyBorder="1" applyAlignment="1">
      <alignment horizontal="center" vertical="center" textRotation="90"/>
    </xf>
    <xf numFmtId="0" fontId="2" fillId="8" borderId="16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B3E"/>
      <color rgb="FF007434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'Configuration Graphs'!$B$3:$G$3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Graphs'!$B$4:$G$4</c:f>
              <c:numCache>
                <c:formatCode>General</c:formatCode>
                <c:ptCount val="6"/>
                <c:pt idx="0">
                  <c:v>469683524</c:v>
                </c:pt>
                <c:pt idx="1">
                  <c:v>170070948</c:v>
                </c:pt>
                <c:pt idx="2">
                  <c:v>72869648</c:v>
                </c:pt>
                <c:pt idx="3">
                  <c:v>53578192</c:v>
                </c:pt>
                <c:pt idx="4">
                  <c:v>632408864</c:v>
                </c:pt>
                <c:pt idx="5">
                  <c:v>405619896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46444216"/>
        <c:axId val="246442256"/>
      </c:barChart>
      <c:catAx>
        <c:axId val="24644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6442256"/>
        <c:crosses val="autoZero"/>
        <c:auto val="1"/>
        <c:lblAlgn val="ctr"/>
        <c:lblOffset val="100"/>
        <c:noMultiLvlLbl val="0"/>
      </c:catAx>
      <c:valAx>
        <c:axId val="2464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644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199C5CB5-5D38-433F-A5AF-C310C5416E96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00F220C-A773-4053-97A2-07C14901BCDC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27B1446D-C0C9-4244-9441-B6F19E166158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Graphs'!$C$18,'Configuration Comparison Graphs'!$E$18,'Configuration Comparison Graphs'!$G$18,'Configuration Comparison Graphs'!$I$18)</c:f>
              <c:strCache>
                <c:ptCount val="4"/>
                <c:pt idx="0">
                  <c:v>Shadows 
Office N16 D3</c:v>
                </c:pt>
                <c:pt idx="1">
                  <c:v>Shadows 
Cornell N16 D3</c:v>
                </c:pt>
                <c:pt idx="2">
                  <c:v>Reflections 
Cornell N16 D3</c:v>
                </c:pt>
                <c:pt idx="3">
                  <c:v>Shadows 
Sponza N16 D3</c:v>
                </c:pt>
              </c:strCache>
            </c:strRef>
          </c:cat>
          <c:val>
            <c:numRef>
              <c:f>('Configuration Comparison Graphs'!$C$19,'Configuration Comparison Graphs'!$E$19,'Configuration Comparison Graphs'!$G$19,'Configuration Comparison Graphs'!$I$19)</c:f>
              <c:numCache>
                <c:formatCode>0.00%</c:formatCode>
                <c:ptCount val="4"/>
                <c:pt idx="0">
                  <c:v>8.8800902590858051E-3</c:v>
                </c:pt>
                <c:pt idx="1">
                  <c:v>1.9425709692841853E-3</c:v>
                </c:pt>
                <c:pt idx="2">
                  <c:v>1.7742985426777533E-2</c:v>
                </c:pt>
                <c:pt idx="3">
                  <c:v>-1.0949192171421712E-2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12688496"/>
        <c:axId val="312688888"/>
      </c:barChart>
      <c:catAx>
        <c:axId val="3126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88888"/>
        <c:crosses val="autoZero"/>
        <c:auto val="1"/>
        <c:lblAlgn val="ctr"/>
        <c:lblOffset val="100"/>
        <c:noMultiLvlLbl val="0"/>
      </c:catAx>
      <c:valAx>
        <c:axId val="312688888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104F624-187E-4318-AD51-0DBAA2283240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81F064E-1C44-4255-969C-0F5FB264F0BD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FCD7EE5-33BB-4422-8440-6156E8E7FD9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Graphs'!$C$23,'Configuration Comparison Graphs'!$E$23,'Configuration Comparison Graphs'!$G$23,'Configuration Comparison Graphs'!$I$23)</c:f>
              <c:strCache>
                <c:ptCount val="4"/>
                <c:pt idx="0">
                  <c:v>Shadows 
Office N16 D4</c:v>
                </c:pt>
                <c:pt idx="1">
                  <c:v>Shadows 
Cornell N16 D4</c:v>
                </c:pt>
                <c:pt idx="2">
                  <c:v>Reflections 
Cornell N16 D4</c:v>
                </c:pt>
                <c:pt idx="3">
                  <c:v>Shadows 
Sponza N16 D4</c:v>
                </c:pt>
              </c:strCache>
            </c:strRef>
          </c:cat>
          <c:val>
            <c:numRef>
              <c:f>('Configuration Comparison Graphs'!$C$24,'Configuration Comparison Graphs'!$E$24,'Configuration Comparison Graphs'!$G$24,'Configuration Comparison Graphs'!$I$24)</c:f>
              <c:numCache>
                <c:formatCode>0.00%</c:formatCode>
                <c:ptCount val="4"/>
                <c:pt idx="0">
                  <c:v>8.9897304111804487E-3</c:v>
                </c:pt>
                <c:pt idx="1">
                  <c:v>2.0319718892121419E-3</c:v>
                </c:pt>
                <c:pt idx="2">
                  <c:v>1.7758244215840033E-2</c:v>
                </c:pt>
                <c:pt idx="3">
                  <c:v>-1.0929715167919747E-2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12689672"/>
        <c:axId val="313237592"/>
      </c:barChart>
      <c:catAx>
        <c:axId val="31268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237592"/>
        <c:crosses val="autoZero"/>
        <c:auto val="1"/>
        <c:lblAlgn val="ctr"/>
        <c:lblOffset val="100"/>
        <c:noMultiLvlLbl val="0"/>
      </c:catAx>
      <c:valAx>
        <c:axId val="313237592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8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Graphs'!$B$8:$G$8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Graphs'!$B$9:$G$9</c:f>
              <c:numCache>
                <c:formatCode>General</c:formatCode>
                <c:ptCount val="6"/>
                <c:pt idx="0">
                  <c:v>476048680</c:v>
                </c:pt>
                <c:pt idx="1">
                  <c:v>194343972</c:v>
                </c:pt>
                <c:pt idx="2">
                  <c:v>73570704</c:v>
                </c:pt>
                <c:pt idx="3">
                  <c:v>55670084</c:v>
                </c:pt>
                <c:pt idx="4">
                  <c:v>610873884</c:v>
                </c:pt>
                <c:pt idx="5">
                  <c:v>188739948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46448136"/>
        <c:axId val="246440688"/>
      </c:barChart>
      <c:catAx>
        <c:axId val="2464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6440688"/>
        <c:crosses val="autoZero"/>
        <c:auto val="1"/>
        <c:lblAlgn val="ctr"/>
        <c:lblOffset val="100"/>
        <c:noMultiLvlLbl val="0"/>
      </c:catAx>
      <c:valAx>
        <c:axId val="2464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644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Graphs'!$B$13:$G$13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Graphs'!$B$14:$G$14</c:f>
              <c:numCache>
                <c:formatCode>General</c:formatCode>
                <c:ptCount val="6"/>
                <c:pt idx="0">
                  <c:v>477172968</c:v>
                </c:pt>
                <c:pt idx="1">
                  <c:v>202456062</c:v>
                </c:pt>
                <c:pt idx="2">
                  <c:v>73666344</c:v>
                </c:pt>
                <c:pt idx="3">
                  <c:v>55984296</c:v>
                </c:pt>
                <c:pt idx="4">
                  <c:v>609161054</c:v>
                </c:pt>
                <c:pt idx="5">
                  <c:v>165071990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46441080"/>
        <c:axId val="246441864"/>
      </c:barChart>
      <c:catAx>
        <c:axId val="24644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6441864"/>
        <c:crosses val="autoZero"/>
        <c:auto val="1"/>
        <c:lblAlgn val="ctr"/>
        <c:lblOffset val="100"/>
        <c:noMultiLvlLbl val="0"/>
      </c:catAx>
      <c:valAx>
        <c:axId val="2464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644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Graphs'!$B$18:$G$18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Graphs'!$B$19:$G$19</c:f>
              <c:numCache>
                <c:formatCode>General</c:formatCode>
                <c:ptCount val="6"/>
                <c:pt idx="0">
                  <c:v>668798684</c:v>
                </c:pt>
                <c:pt idx="1">
                  <c:v>234276846</c:v>
                </c:pt>
                <c:pt idx="2">
                  <c:v>86962160</c:v>
                </c:pt>
                <c:pt idx="3">
                  <c:v>60443016</c:v>
                </c:pt>
                <c:pt idx="4">
                  <c:v>781756694</c:v>
                </c:pt>
                <c:pt idx="5">
                  <c:v>260386246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46443040"/>
        <c:axId val="246443432"/>
      </c:barChart>
      <c:catAx>
        <c:axId val="2464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6443432"/>
        <c:crosses val="autoZero"/>
        <c:auto val="1"/>
        <c:lblAlgn val="ctr"/>
        <c:lblOffset val="100"/>
        <c:noMultiLvlLbl val="0"/>
      </c:catAx>
      <c:valAx>
        <c:axId val="2464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64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Graphs'!$B$23:$G$23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Graphs'!$B$24:$G$24</c:f>
              <c:numCache>
                <c:formatCode>General</c:formatCode>
                <c:ptCount val="6"/>
                <c:pt idx="0">
                  <c:v>671376552</c:v>
                </c:pt>
                <c:pt idx="1">
                  <c:v>251173986</c:v>
                </c:pt>
                <c:pt idx="2">
                  <c:v>87121952</c:v>
                </c:pt>
                <c:pt idx="3">
                  <c:v>61318064</c:v>
                </c:pt>
                <c:pt idx="4">
                  <c:v>786275294</c:v>
                </c:pt>
                <c:pt idx="5">
                  <c:v>218842238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12687320"/>
        <c:axId val="312690064"/>
      </c:barChart>
      <c:catAx>
        <c:axId val="31268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90064"/>
        <c:crosses val="autoZero"/>
        <c:auto val="1"/>
        <c:lblAlgn val="ctr"/>
        <c:lblOffset val="100"/>
        <c:noMultiLvlLbl val="0"/>
      </c:catAx>
      <c:valAx>
        <c:axId val="312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8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Graphs'!$B$28:$G$28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Graphs'!$B$29:$G$29</c:f>
              <c:numCache>
                <c:formatCode>General</c:formatCode>
                <c:ptCount val="6"/>
                <c:pt idx="0">
                  <c:v>671594400</c:v>
                </c:pt>
                <c:pt idx="1">
                  <c:v>252175344</c:v>
                </c:pt>
                <c:pt idx="2">
                  <c:v>87134624</c:v>
                </c:pt>
                <c:pt idx="3">
                  <c:v>61341536</c:v>
                </c:pt>
                <c:pt idx="4">
                  <c:v>786607544</c:v>
                </c:pt>
                <c:pt idx="5">
                  <c:v>219174488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12690456"/>
        <c:axId val="312685360"/>
      </c:barChart>
      <c:catAx>
        <c:axId val="31269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85360"/>
        <c:crosses val="autoZero"/>
        <c:auto val="1"/>
        <c:lblAlgn val="ctr"/>
        <c:lblOffset val="100"/>
        <c:noMultiLvlLbl val="0"/>
      </c:catAx>
      <c:valAx>
        <c:axId val="3126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9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88C7D723-F1E8-43CB-A727-9A667A7B6AE1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95904272-A55B-476E-842A-77B6D4F31B18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79314E49-58F2-40A7-8538-D8A107BB547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5F5170-3D82-4C29-AD0F-C36D90E9946E}" type="VALUE">
                      <a:rPr lang="en-US"/>
                      <a:pPr>
                        <a:defRPr sz="1400"/>
                      </a:pPr>
                      <a:t>[VALOR]</a:t>
                    </a:fld>
                    <a:endParaRPr lang="pt-PT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Graphs'!$C$3,'Configuration Comparison Graphs'!$E$3,'Configuration Comparison Graphs'!$G$3,'Configuration Comparison Graphs'!$I$3)</c:f>
              <c:strCache>
                <c:ptCount val="4"/>
                <c:pt idx="0">
                  <c:v>Shadows 
Office N8 D3</c:v>
                </c:pt>
                <c:pt idx="1">
                  <c:v>Shadows 
Cornell N8 D3</c:v>
                </c:pt>
                <c:pt idx="2">
                  <c:v>Reflections 
Cornell N8 D3</c:v>
                </c:pt>
                <c:pt idx="3">
                  <c:v>Shadows 
Sponza N8 D3</c:v>
                </c:pt>
              </c:strCache>
            </c:strRef>
          </c:cat>
          <c:val>
            <c:numRef>
              <c:f>('Configuration Comparison Graphs'!$C$4,'Configuration Comparison Graphs'!$E$4,'Configuration Comparison Graphs'!$G$4,'Configuration Comparison Graphs'!$I$4)</c:f>
              <c:numCache>
                <c:formatCode>0.00%</c:formatCode>
                <c:ptCount val="4"/>
                <c:pt idx="0">
                  <c:v>2.6576889016285167E-3</c:v>
                </c:pt>
                <c:pt idx="1">
                  <c:v>3.4145141266600509E-4</c:v>
                </c:pt>
                <c:pt idx="2">
                  <c:v>4.8802212031200665E-3</c:v>
                </c:pt>
                <c:pt idx="3">
                  <c:v>-1.2713834482173173E-2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12692416"/>
        <c:axId val="312690848"/>
      </c:barChart>
      <c:catAx>
        <c:axId val="3126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90848"/>
        <c:crosses val="autoZero"/>
        <c:auto val="1"/>
        <c:lblAlgn val="ctr"/>
        <c:lblOffset val="100"/>
        <c:noMultiLvlLbl val="0"/>
      </c:catAx>
      <c:valAx>
        <c:axId val="312690848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212E338B-770A-4040-BC8E-634DB185B6C3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EA677421-7D76-4F4F-BC22-E2E7CBD25C4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5A0047CF-AEBC-4C96-A50D-6E66C4BA9E31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Graphs'!$C$8,'Configuration Comparison Graphs'!$E$8,'Configuration Comparison Graphs'!$G$8,'Configuration Comparison Graphs'!$I$8)</c:f>
              <c:strCache>
                <c:ptCount val="4"/>
                <c:pt idx="0">
                  <c:v>Shadows 
Office N8 D4</c:v>
                </c:pt>
                <c:pt idx="1">
                  <c:v>Shadows 
Cornell N8 D4</c:v>
                </c:pt>
                <c:pt idx="2">
                  <c:v>Reflections 
Cornell N8 D4</c:v>
                </c:pt>
                <c:pt idx="3">
                  <c:v>Shadows 
Sponza N8 D4</c:v>
                </c:pt>
              </c:strCache>
            </c:strRef>
          </c:cat>
          <c:val>
            <c:numRef>
              <c:f>('Configuration Comparison Graphs'!$C$9,'Configuration Comparison Graphs'!$E$9,'Configuration Comparison Graphs'!$G$9,'Configuration Comparison Graphs'!$I$9)</c:f>
              <c:numCache>
                <c:formatCode>0.00%</c:formatCode>
                <c:ptCount val="4"/>
                <c:pt idx="0">
                  <c:v>3.5458935011877524E-3</c:v>
                </c:pt>
                <c:pt idx="1">
                  <c:v>4.2417439273005619E-4</c:v>
                </c:pt>
                <c:pt idx="2">
                  <c:v>5.5987425524779005E-3</c:v>
                </c:pt>
                <c:pt idx="3">
                  <c:v>-1.410128640346848E-2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12692808"/>
        <c:axId val="312687712"/>
      </c:barChart>
      <c:catAx>
        <c:axId val="31269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87712"/>
        <c:crosses val="autoZero"/>
        <c:auto val="1"/>
        <c:lblAlgn val="ctr"/>
        <c:lblOffset val="100"/>
        <c:noMultiLvlLbl val="0"/>
      </c:catAx>
      <c:valAx>
        <c:axId val="312687712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9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B6E51580-AD28-4D82-B382-C9C7C1CA37A1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C28FBED4-7636-45A1-A5EF-5B7515FE08E2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E2D6691A-1790-4710-9827-B4C54842A630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Graphs'!$C$13,'Configuration Comparison Graphs'!$E$13,'Configuration Comparison Graphs'!$G$13,'Configuration Comparison Graphs'!$I$13)</c:f>
              <c:strCache>
                <c:ptCount val="4"/>
                <c:pt idx="0">
                  <c:v>Shadows 
Office N16 D2</c:v>
                </c:pt>
                <c:pt idx="1">
                  <c:v>Shadows 
Cornell N16 D2</c:v>
                </c:pt>
                <c:pt idx="2">
                  <c:v>Reflections 
Cornell N16 D2</c:v>
                </c:pt>
                <c:pt idx="3">
                  <c:v>Shadows 
Sponza N16 D2</c:v>
                </c:pt>
              </c:strCache>
            </c:strRef>
          </c:cat>
          <c:val>
            <c:numRef>
              <c:f>('Configuration Comparison Graphs'!$C$14,'Configuration Comparison Graphs'!$E$14,'Configuration Comparison Graphs'!$G$14,'Configuration Comparison Graphs'!$I$14)</c:f>
              <c:numCache>
                <c:formatCode>0.00%</c:formatCode>
                <c:ptCount val="4"/>
                <c:pt idx="0">
                  <c:v>7.0299976852366101E-3</c:v>
                </c:pt>
                <c:pt idx="1">
                  <c:v>1.257080442254907E-3</c:v>
                </c:pt>
                <c:pt idx="2">
                  <c:v>1.5952062125157818E-2</c:v>
                </c:pt>
                <c:pt idx="3">
                  <c:v>-8.5138188401901946E-3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12686536"/>
        <c:axId val="312686928"/>
      </c:barChart>
      <c:catAx>
        <c:axId val="31268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86928"/>
        <c:crosses val="autoZero"/>
        <c:auto val="1"/>
        <c:lblAlgn val="ctr"/>
        <c:lblOffset val="100"/>
        <c:noMultiLvlLbl val="0"/>
      </c:catAx>
      <c:valAx>
        <c:axId val="312686928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68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57150</xdr:rowOff>
    </xdr:from>
    <xdr:to>
      <xdr:col>10</xdr:col>
      <xdr:colOff>5175</xdr:colOff>
      <xdr:row>7</xdr:row>
      <xdr:rowOff>9524</xdr:rowOff>
    </xdr:to>
    <xdr:sp macro="" textlink="">
      <xdr:nvSpPr>
        <xdr:cNvPr id="2" name="Rounded Rectangle 1"/>
        <xdr:cNvSpPr/>
      </xdr:nvSpPr>
      <xdr:spPr>
        <a:xfrm>
          <a:off x="1781175" y="628650"/>
          <a:ext cx="4320000" cy="714374"/>
        </a:xfrm>
        <a:prstGeom prst="roundRect">
          <a:avLst/>
        </a:prstGeom>
        <a:solidFill>
          <a:srgbClr val="92D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Rasterization</a:t>
          </a:r>
          <a:endParaRPr lang="pt-PT" sz="1400" b="1" baseline="0"/>
        </a:p>
        <a:p>
          <a:pPr algn="l"/>
          <a:r>
            <a:rPr lang="pt-PT" sz="1400" b="1" baseline="0"/>
            <a:t>OpenGL</a:t>
          </a:r>
          <a:endParaRPr lang="pt-PT" sz="1400" b="1"/>
        </a:p>
      </xdr:txBody>
    </xdr:sp>
    <xdr:clientData/>
  </xdr:twoCellAnchor>
  <xdr:twoCellAnchor>
    <xdr:from>
      <xdr:col>2</xdr:col>
      <xdr:colOff>552451</xdr:colOff>
      <xdr:row>8</xdr:row>
      <xdr:rowOff>123824</xdr:rowOff>
    </xdr:from>
    <xdr:to>
      <xdr:col>9</xdr:col>
      <xdr:colOff>605251</xdr:colOff>
      <xdr:row>31</xdr:row>
      <xdr:rowOff>62324</xdr:rowOff>
    </xdr:to>
    <xdr:sp macro="" textlink="">
      <xdr:nvSpPr>
        <xdr:cNvPr id="3" name="Rounded Rectangle 2"/>
        <xdr:cNvSpPr/>
      </xdr:nvSpPr>
      <xdr:spPr>
        <a:xfrm>
          <a:off x="1771651" y="1647824"/>
          <a:ext cx="4320000" cy="4320000"/>
        </a:xfrm>
        <a:prstGeom prst="roundRect">
          <a:avLst/>
        </a:prstGeom>
        <a:solidFill>
          <a:schemeClr val="accent1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Ray-Tracing</a:t>
          </a:r>
          <a:endParaRPr lang="pt-PT" sz="1400" b="1"/>
        </a:p>
        <a:p>
          <a:pPr algn="l"/>
          <a:r>
            <a:rPr lang="pt-PT" sz="1400" b="1" baseline="0"/>
            <a:t>CUDA</a:t>
          </a:r>
          <a:endParaRPr lang="pt-PT" sz="1400" b="1"/>
        </a:p>
      </xdr:txBody>
    </xdr:sp>
    <xdr:clientData/>
  </xdr:twoCellAnchor>
  <xdr:twoCellAnchor>
    <xdr:from>
      <xdr:col>6</xdr:col>
      <xdr:colOff>0</xdr:colOff>
      <xdr:row>4</xdr:row>
      <xdr:rowOff>57150</xdr:rowOff>
    </xdr:from>
    <xdr:to>
      <xdr:col>9</xdr:col>
      <xdr:colOff>485775</xdr:colOff>
      <xdr:row>6</xdr:row>
      <xdr:rowOff>0</xdr:rowOff>
    </xdr:to>
    <xdr:sp macro="" textlink="">
      <xdr:nvSpPr>
        <xdr:cNvPr id="7" name="Rectangle 6"/>
        <xdr:cNvSpPr/>
      </xdr:nvSpPr>
      <xdr:spPr>
        <a:xfrm>
          <a:off x="3657600" y="819150"/>
          <a:ext cx="2314575" cy="323850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1.</a:t>
          </a:r>
          <a:r>
            <a:rPr lang="pt-PT" sz="1400" b="1" baseline="0"/>
            <a:t> Rasterization</a:t>
          </a:r>
          <a:endParaRPr lang="pt-PT" sz="1400" b="1"/>
        </a:p>
      </xdr:txBody>
    </xdr:sp>
    <xdr:clientData/>
  </xdr:twoCellAnchor>
  <xdr:twoCellAnchor>
    <xdr:from>
      <xdr:col>5</xdr:col>
      <xdr:colOff>533440</xdr:colOff>
      <xdr:row>11</xdr:row>
      <xdr:rowOff>76200</xdr:rowOff>
    </xdr:from>
    <xdr:to>
      <xdr:col>9</xdr:col>
      <xdr:colOff>408400</xdr:colOff>
      <xdr:row>13</xdr:row>
      <xdr:rowOff>19200</xdr:rowOff>
    </xdr:to>
    <xdr:sp macro="" textlink="">
      <xdr:nvSpPr>
        <xdr:cNvPr id="11" name="Rectangle 10"/>
        <xdr:cNvSpPr/>
      </xdr:nvSpPr>
      <xdr:spPr>
        <a:xfrm>
          <a:off x="3581440" y="21717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600" b="1"/>
            <a:t>2. </a:t>
          </a:r>
          <a:r>
            <a:rPr lang="pt-PT" sz="1400" b="1"/>
            <a:t>Bounding</a:t>
          </a:r>
          <a:r>
            <a:rPr lang="pt-PT" sz="1400" b="1" baseline="0"/>
            <a:t> Sphere Update</a:t>
          </a:r>
          <a:endParaRPr lang="pt-PT" sz="1600" b="1"/>
        </a:p>
      </xdr:txBody>
    </xdr:sp>
    <xdr:clientData/>
  </xdr:twoCellAnchor>
  <xdr:twoCellAnchor>
    <xdr:from>
      <xdr:col>5</xdr:col>
      <xdr:colOff>533440</xdr:colOff>
      <xdr:row>14</xdr:row>
      <xdr:rowOff>76200</xdr:rowOff>
    </xdr:from>
    <xdr:to>
      <xdr:col>9</xdr:col>
      <xdr:colOff>408400</xdr:colOff>
      <xdr:row>16</xdr:row>
      <xdr:rowOff>19200</xdr:rowOff>
    </xdr:to>
    <xdr:sp macro="" textlink="">
      <xdr:nvSpPr>
        <xdr:cNvPr id="12" name="Rectangle 11"/>
        <xdr:cNvSpPr/>
      </xdr:nvSpPr>
      <xdr:spPr>
        <a:xfrm>
          <a:off x="3581440" y="27432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3.</a:t>
          </a:r>
          <a:r>
            <a:rPr lang="pt-PT" sz="1400" b="1" baseline="0"/>
            <a:t> Ray Creation</a:t>
          </a:r>
        </a:p>
      </xdr:txBody>
    </xdr:sp>
    <xdr:clientData/>
  </xdr:twoCellAnchor>
  <xdr:twoCellAnchor>
    <xdr:from>
      <xdr:col>5</xdr:col>
      <xdr:colOff>542965</xdr:colOff>
      <xdr:row>17</xdr:row>
      <xdr:rowOff>66675</xdr:rowOff>
    </xdr:from>
    <xdr:to>
      <xdr:col>9</xdr:col>
      <xdr:colOff>417925</xdr:colOff>
      <xdr:row>19</xdr:row>
      <xdr:rowOff>9675</xdr:rowOff>
    </xdr:to>
    <xdr:sp macro="" textlink="">
      <xdr:nvSpPr>
        <xdr:cNvPr id="13" name="Rectangle 12"/>
        <xdr:cNvSpPr/>
      </xdr:nvSpPr>
      <xdr:spPr>
        <a:xfrm>
          <a:off x="3590965" y="3305175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4. Ray Sorting</a:t>
          </a:r>
        </a:p>
      </xdr:txBody>
    </xdr:sp>
    <xdr:clientData/>
  </xdr:twoCellAnchor>
  <xdr:twoCellAnchor>
    <xdr:from>
      <xdr:col>5</xdr:col>
      <xdr:colOff>542965</xdr:colOff>
      <xdr:row>20</xdr:row>
      <xdr:rowOff>85725</xdr:rowOff>
    </xdr:from>
    <xdr:to>
      <xdr:col>9</xdr:col>
      <xdr:colOff>417925</xdr:colOff>
      <xdr:row>22</xdr:row>
      <xdr:rowOff>28575</xdr:rowOff>
    </xdr:to>
    <xdr:sp macro="" textlink="">
      <xdr:nvSpPr>
        <xdr:cNvPr id="14" name="Rectangle 13"/>
        <xdr:cNvSpPr/>
      </xdr:nvSpPr>
      <xdr:spPr>
        <a:xfrm>
          <a:off x="3590965" y="3895725"/>
          <a:ext cx="2313360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5. Ray Hierarchy Creation</a:t>
          </a:r>
        </a:p>
      </xdr:txBody>
    </xdr:sp>
    <xdr:clientData/>
  </xdr:twoCellAnchor>
  <xdr:twoCellAnchor>
    <xdr:from>
      <xdr:col>6</xdr:col>
      <xdr:colOff>274051</xdr:colOff>
      <xdr:row>7</xdr:row>
      <xdr:rowOff>9524</xdr:rowOff>
    </xdr:from>
    <xdr:to>
      <xdr:col>6</xdr:col>
      <xdr:colOff>283575</xdr:colOff>
      <xdr:row>8</xdr:row>
      <xdr:rowOff>123824</xdr:rowOff>
    </xdr:to>
    <xdr:cxnSp macro="">
      <xdr:nvCxnSpPr>
        <xdr:cNvPr id="18" name="Straight Arrow Connector 17"/>
        <xdr:cNvCxnSpPr>
          <a:stCxn id="2" idx="2"/>
          <a:endCxn id="3" idx="0"/>
        </xdr:cNvCxnSpPr>
      </xdr:nvCxnSpPr>
      <xdr:spPr>
        <a:xfrm flipH="1">
          <a:off x="3931651" y="1343024"/>
          <a:ext cx="9524" cy="3048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274051</xdr:colOff>
      <xdr:row>3</xdr:row>
      <xdr:rowOff>57150</xdr:rowOff>
    </xdr:from>
    <xdr:to>
      <xdr:col>6</xdr:col>
      <xdr:colOff>283575</xdr:colOff>
      <xdr:row>31</xdr:row>
      <xdr:rowOff>62324</xdr:rowOff>
    </xdr:to>
    <xdr:cxnSp macro="">
      <xdr:nvCxnSpPr>
        <xdr:cNvPr id="24" name="Elbow Connector 23"/>
        <xdr:cNvCxnSpPr>
          <a:stCxn id="3" idx="2"/>
          <a:endCxn id="2" idx="0"/>
        </xdr:cNvCxnSpPr>
      </xdr:nvCxnSpPr>
      <xdr:spPr>
        <a:xfrm rot="5400000" flipH="1" flipV="1">
          <a:off x="1266826" y="3293475"/>
          <a:ext cx="5339174" cy="9524"/>
        </a:xfrm>
        <a:prstGeom prst="bentConnector5">
          <a:avLst>
            <a:gd name="adj1" fmla="val -4282"/>
            <a:gd name="adj2" fmla="val -26925672"/>
            <a:gd name="adj3" fmla="val 105888"/>
          </a:avLst>
        </a:prstGeom>
        <a:ln w="63500" cap="flat">
          <a:solidFill>
            <a:schemeClr val="accent2">
              <a:lumMod val="75000"/>
            </a:schemeClr>
          </a:solidFill>
          <a:round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13</xdr:row>
      <xdr:rowOff>19200</xdr:rowOff>
    </xdr:from>
    <xdr:to>
      <xdr:col>7</xdr:col>
      <xdr:colOff>470920</xdr:colOff>
      <xdr:row>14</xdr:row>
      <xdr:rowOff>76200</xdr:rowOff>
    </xdr:to>
    <xdr:cxnSp macro="">
      <xdr:nvCxnSpPr>
        <xdr:cNvPr id="30" name="Straight Arrow Connector 29"/>
        <xdr:cNvCxnSpPr>
          <a:stCxn id="11" idx="2"/>
          <a:endCxn id="12" idx="0"/>
        </xdr:cNvCxnSpPr>
      </xdr:nvCxnSpPr>
      <xdr:spPr>
        <a:xfrm>
          <a:off x="4738120" y="2495700"/>
          <a:ext cx="0" cy="24750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16</xdr:row>
      <xdr:rowOff>19200</xdr:rowOff>
    </xdr:from>
    <xdr:to>
      <xdr:col>7</xdr:col>
      <xdr:colOff>480445</xdr:colOff>
      <xdr:row>17</xdr:row>
      <xdr:rowOff>66675</xdr:rowOff>
    </xdr:to>
    <xdr:cxnSp macro="">
      <xdr:nvCxnSpPr>
        <xdr:cNvPr id="32" name="Straight Arrow Connector 31"/>
        <xdr:cNvCxnSpPr>
          <a:stCxn id="12" idx="2"/>
          <a:endCxn id="13" idx="0"/>
        </xdr:cNvCxnSpPr>
      </xdr:nvCxnSpPr>
      <xdr:spPr>
        <a:xfrm>
          <a:off x="4738120" y="3067200"/>
          <a:ext cx="9525" cy="2379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480445</xdr:colOff>
      <xdr:row>19</xdr:row>
      <xdr:rowOff>9675</xdr:rowOff>
    </xdr:from>
    <xdr:to>
      <xdr:col>7</xdr:col>
      <xdr:colOff>480445</xdr:colOff>
      <xdr:row>20</xdr:row>
      <xdr:rowOff>85725</xdr:rowOff>
    </xdr:to>
    <xdr:cxnSp macro="">
      <xdr:nvCxnSpPr>
        <xdr:cNvPr id="34" name="Straight Arrow Connector 33"/>
        <xdr:cNvCxnSpPr>
          <a:stCxn id="13" idx="2"/>
          <a:endCxn id="14" idx="0"/>
        </xdr:cNvCxnSpPr>
      </xdr:nvCxnSpPr>
      <xdr:spPr>
        <a:xfrm>
          <a:off x="4747645" y="3629175"/>
          <a:ext cx="0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533440</xdr:colOff>
      <xdr:row>15</xdr:row>
      <xdr:rowOff>47701</xdr:rowOff>
    </xdr:from>
    <xdr:to>
      <xdr:col>7</xdr:col>
      <xdr:colOff>480445</xdr:colOff>
      <xdr:row>28</xdr:row>
      <xdr:rowOff>57301</xdr:rowOff>
    </xdr:to>
    <xdr:cxnSp macro="">
      <xdr:nvCxnSpPr>
        <xdr:cNvPr id="36" name="Elbow Connector 35"/>
        <xdr:cNvCxnSpPr>
          <a:stCxn id="22" idx="2"/>
          <a:endCxn id="12" idx="1"/>
        </xdr:cNvCxnSpPr>
      </xdr:nvCxnSpPr>
      <xdr:spPr>
        <a:xfrm rot="5400000" flipH="1">
          <a:off x="2921493" y="3565148"/>
          <a:ext cx="2486100" cy="1166205"/>
        </a:xfrm>
        <a:prstGeom prst="bentConnector4">
          <a:avLst>
            <a:gd name="adj1" fmla="val -9195"/>
            <a:gd name="adj2" fmla="val 119602"/>
          </a:avLst>
        </a:prstGeom>
        <a:ln w="31750">
          <a:solidFill>
            <a:srgbClr val="FFFF00"/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542966</xdr:colOff>
      <xdr:row>23</xdr:row>
      <xdr:rowOff>95250</xdr:rowOff>
    </xdr:from>
    <xdr:to>
      <xdr:col>9</xdr:col>
      <xdr:colOff>417926</xdr:colOff>
      <xdr:row>25</xdr:row>
      <xdr:rowOff>38250</xdr:rowOff>
    </xdr:to>
    <xdr:sp macro="" textlink="">
      <xdr:nvSpPr>
        <xdr:cNvPr id="17" name="Rectangle 16"/>
        <xdr:cNvSpPr/>
      </xdr:nvSpPr>
      <xdr:spPr>
        <a:xfrm>
          <a:off x="3590966" y="447675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6. Ray Hierarchy Traversal</a:t>
          </a:r>
        </a:p>
      </xdr:txBody>
    </xdr:sp>
    <xdr:clientData/>
  </xdr:twoCellAnchor>
  <xdr:twoCellAnchor>
    <xdr:from>
      <xdr:col>7</xdr:col>
      <xdr:colOff>480445</xdr:colOff>
      <xdr:row>22</xdr:row>
      <xdr:rowOff>28575</xdr:rowOff>
    </xdr:from>
    <xdr:to>
      <xdr:col>7</xdr:col>
      <xdr:colOff>480446</xdr:colOff>
      <xdr:row>23</xdr:row>
      <xdr:rowOff>95250</xdr:rowOff>
    </xdr:to>
    <xdr:cxnSp macro="">
      <xdr:nvCxnSpPr>
        <xdr:cNvPr id="19" name="Straight Arrow Connector 18"/>
        <xdr:cNvCxnSpPr>
          <a:stCxn id="14" idx="2"/>
          <a:endCxn id="17" idx="0"/>
        </xdr:cNvCxnSpPr>
      </xdr:nvCxnSpPr>
      <xdr:spPr>
        <a:xfrm>
          <a:off x="4747645" y="4219575"/>
          <a:ext cx="1" cy="2571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542965</xdr:colOff>
      <xdr:row>26</xdr:row>
      <xdr:rowOff>114300</xdr:rowOff>
    </xdr:from>
    <xdr:to>
      <xdr:col>9</xdr:col>
      <xdr:colOff>417925</xdr:colOff>
      <xdr:row>28</xdr:row>
      <xdr:rowOff>57300</xdr:rowOff>
    </xdr:to>
    <xdr:sp macro="" textlink="">
      <xdr:nvSpPr>
        <xdr:cNvPr id="22" name="Rectangle 21"/>
        <xdr:cNvSpPr/>
      </xdr:nvSpPr>
      <xdr:spPr>
        <a:xfrm>
          <a:off x="3590965" y="50673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7. Final Intersection Tests</a:t>
          </a:r>
        </a:p>
      </xdr:txBody>
    </xdr:sp>
    <xdr:clientData/>
  </xdr:twoCellAnchor>
  <xdr:twoCellAnchor>
    <xdr:from>
      <xdr:col>7</xdr:col>
      <xdr:colOff>480445</xdr:colOff>
      <xdr:row>25</xdr:row>
      <xdr:rowOff>38250</xdr:rowOff>
    </xdr:from>
    <xdr:to>
      <xdr:col>7</xdr:col>
      <xdr:colOff>480446</xdr:colOff>
      <xdr:row>26</xdr:row>
      <xdr:rowOff>114300</xdr:rowOff>
    </xdr:to>
    <xdr:cxnSp macro="">
      <xdr:nvCxnSpPr>
        <xdr:cNvPr id="25" name="Straight Arrow Connector 24"/>
        <xdr:cNvCxnSpPr>
          <a:stCxn id="17" idx="2"/>
          <a:endCxn id="22" idx="0"/>
        </xdr:cNvCxnSpPr>
      </xdr:nvCxnSpPr>
      <xdr:spPr>
        <a:xfrm flipH="1">
          <a:off x="4747645" y="4800750"/>
          <a:ext cx="1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438149</xdr:rowOff>
    </xdr:from>
    <xdr:to>
      <xdr:col>7</xdr:col>
      <xdr:colOff>504825</xdr:colOff>
      <xdr:row>12</xdr:row>
      <xdr:rowOff>142874</xdr:rowOff>
    </xdr:to>
    <xdr:sp macro="" textlink="">
      <xdr:nvSpPr>
        <xdr:cNvPr id="13" name="Rectangle 12"/>
        <xdr:cNvSpPr/>
      </xdr:nvSpPr>
      <xdr:spPr>
        <a:xfrm>
          <a:off x="2076450" y="5200649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Reflected Ray</a:t>
          </a:r>
          <a:endParaRPr lang="pt-PT" sz="1600" b="1"/>
        </a:p>
      </xdr:txBody>
    </xdr:sp>
    <xdr:clientData/>
  </xdr:twoCellAnchor>
  <xdr:twoCellAnchor>
    <xdr:from>
      <xdr:col>3</xdr:col>
      <xdr:colOff>428625</xdr:colOff>
      <xdr:row>3</xdr:row>
      <xdr:rowOff>38099</xdr:rowOff>
    </xdr:from>
    <xdr:to>
      <xdr:col>7</xdr:col>
      <xdr:colOff>400050</xdr:colOff>
      <xdr:row>4</xdr:row>
      <xdr:rowOff>219074</xdr:rowOff>
    </xdr:to>
    <xdr:sp macro="" textlink="">
      <xdr:nvSpPr>
        <xdr:cNvPr id="14" name="Rectangle 13"/>
        <xdr:cNvSpPr/>
      </xdr:nvSpPr>
      <xdr:spPr>
        <a:xfrm>
          <a:off x="1971675" y="1466849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Inciding</a:t>
          </a:r>
          <a:r>
            <a:rPr lang="pt-PT" sz="1800" b="1" baseline="0"/>
            <a:t> Ray</a:t>
          </a:r>
          <a:endParaRPr lang="pt-PT" sz="1600" b="1"/>
        </a:p>
      </xdr:txBody>
    </xdr:sp>
    <xdr:clientData/>
  </xdr:twoCellAnchor>
  <xdr:twoCellAnchor>
    <xdr:from>
      <xdr:col>11</xdr:col>
      <xdr:colOff>457200</xdr:colOff>
      <xdr:row>6</xdr:row>
      <xdr:rowOff>123824</xdr:rowOff>
    </xdr:from>
    <xdr:to>
      <xdr:col>15</xdr:col>
      <xdr:colOff>428625</xdr:colOff>
      <xdr:row>7</xdr:row>
      <xdr:rowOff>304799</xdr:rowOff>
    </xdr:to>
    <xdr:sp macro="" textlink="">
      <xdr:nvSpPr>
        <xdr:cNvPr id="15" name="Rectangle 14"/>
        <xdr:cNvSpPr/>
      </xdr:nvSpPr>
      <xdr:spPr>
        <a:xfrm>
          <a:off x="6115050" y="20288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Refracted Ray</a:t>
          </a:r>
          <a:endParaRPr lang="pt-PT" sz="1600" b="1"/>
        </a:p>
      </xdr:txBody>
    </xdr:sp>
    <xdr:clientData/>
  </xdr:twoCellAnchor>
  <xdr:twoCellAnchor>
    <xdr:from>
      <xdr:col>6</xdr:col>
      <xdr:colOff>390525</xdr:colOff>
      <xdr:row>5</xdr:row>
      <xdr:rowOff>0</xdr:rowOff>
    </xdr:from>
    <xdr:to>
      <xdr:col>10</xdr:col>
      <xdr:colOff>314324</xdr:colOff>
      <xdr:row>7</xdr:row>
      <xdr:rowOff>404587</xdr:rowOff>
    </xdr:to>
    <xdr:cxnSp macro="">
      <xdr:nvCxnSpPr>
        <xdr:cNvPr id="16" name="Straight Arrow Connector 15"/>
        <xdr:cNvCxnSpPr/>
      </xdr:nvCxnSpPr>
      <xdr:spPr>
        <a:xfrm>
          <a:off x="3476625" y="1428750"/>
          <a:ext cx="1981199" cy="1357087"/>
        </a:xfrm>
        <a:prstGeom prst="straightConnector1">
          <a:avLst/>
        </a:prstGeom>
        <a:ln w="38100">
          <a:solidFill>
            <a:srgbClr val="007434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342899</xdr:colOff>
      <xdr:row>4</xdr:row>
      <xdr:rowOff>209323</xdr:rowOff>
    </xdr:from>
    <xdr:to>
      <xdr:col>17</xdr:col>
      <xdr:colOff>9525</xdr:colOff>
      <xdr:row>11</xdr:row>
      <xdr:rowOff>142649</xdr:rowOff>
    </xdr:to>
    <xdr:sp macro="" textlink="">
      <xdr:nvSpPr>
        <xdr:cNvPr id="20" name="Oval 19"/>
        <xdr:cNvSpPr>
          <a:spLocks noChangeAspect="1"/>
        </xdr:cNvSpPr>
      </xdr:nvSpPr>
      <xdr:spPr>
        <a:xfrm>
          <a:off x="5486399" y="1161823"/>
          <a:ext cx="3267076" cy="3267076"/>
        </a:xfrm>
        <a:prstGeom prst="ellipse">
          <a:avLst/>
        </a:prstGeom>
        <a:noFill/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pt-PT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342899</xdr:colOff>
      <xdr:row>7</xdr:row>
      <xdr:rowOff>414111</xdr:rowOff>
    </xdr:from>
    <xdr:to>
      <xdr:col>17</xdr:col>
      <xdr:colOff>9525</xdr:colOff>
      <xdr:row>7</xdr:row>
      <xdr:rowOff>414111</xdr:rowOff>
    </xdr:to>
    <xdr:cxnSp macro="">
      <xdr:nvCxnSpPr>
        <xdr:cNvPr id="23" name="Straight Arrow Connector 15"/>
        <xdr:cNvCxnSpPr>
          <a:stCxn id="20" idx="2"/>
          <a:endCxn id="20" idx="6"/>
        </xdr:cNvCxnSpPr>
      </xdr:nvCxnSpPr>
      <xdr:spPr>
        <a:xfrm>
          <a:off x="5486399" y="2795361"/>
          <a:ext cx="3267076" cy="0"/>
        </a:xfrm>
        <a:prstGeom prst="straightConnector1">
          <a:avLst/>
        </a:prstGeom>
        <a:ln w="38100">
          <a:solidFill>
            <a:schemeClr val="accent2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7</xdr:row>
      <xdr:rowOff>414111</xdr:rowOff>
    </xdr:from>
    <xdr:to>
      <xdr:col>10</xdr:col>
      <xdr:colOff>342899</xdr:colOff>
      <xdr:row>10</xdr:row>
      <xdr:rowOff>295275</xdr:rowOff>
    </xdr:to>
    <xdr:cxnSp macro="">
      <xdr:nvCxnSpPr>
        <xdr:cNvPr id="26" name="Straight Arrow Connector 15"/>
        <xdr:cNvCxnSpPr>
          <a:stCxn id="20" idx="2"/>
        </xdr:cNvCxnSpPr>
      </xdr:nvCxnSpPr>
      <xdr:spPr>
        <a:xfrm flipH="1">
          <a:off x="3800475" y="2795361"/>
          <a:ext cx="1685924" cy="1309914"/>
        </a:xfrm>
        <a:prstGeom prst="straightConnector1">
          <a:avLst/>
        </a:prstGeom>
        <a:ln w="38100">
          <a:solidFill>
            <a:schemeClr val="accent1">
              <a:lumMod val="50000"/>
            </a:schemeClr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0</xdr:row>
      <xdr:rowOff>190500</xdr:rowOff>
    </xdr:from>
    <xdr:to>
      <xdr:col>10</xdr:col>
      <xdr:colOff>457200</xdr:colOff>
      <xdr:row>2</xdr:row>
      <xdr:rowOff>152400</xdr:rowOff>
    </xdr:to>
    <xdr:sp macro="" textlink="">
      <xdr:nvSpPr>
        <xdr:cNvPr id="2" name="Estrela de 4 pontas 1"/>
        <xdr:cNvSpPr/>
      </xdr:nvSpPr>
      <xdr:spPr>
        <a:xfrm>
          <a:off x="4686300" y="190500"/>
          <a:ext cx="914400" cy="914400"/>
        </a:xfrm>
        <a:prstGeom prst="star4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10</xdr:col>
      <xdr:colOff>0</xdr:colOff>
      <xdr:row>2</xdr:row>
      <xdr:rowOff>152400</xdr:rowOff>
    </xdr:from>
    <xdr:to>
      <xdr:col>10</xdr:col>
      <xdr:colOff>342899</xdr:colOff>
      <xdr:row>7</xdr:row>
      <xdr:rowOff>414111</xdr:rowOff>
    </xdr:to>
    <xdr:cxnSp macro="">
      <xdr:nvCxnSpPr>
        <xdr:cNvPr id="10" name="Straight Arrow Connector 15"/>
        <xdr:cNvCxnSpPr>
          <a:stCxn id="20" idx="2"/>
          <a:endCxn id="2" idx="2"/>
        </xdr:cNvCxnSpPr>
      </xdr:nvCxnSpPr>
      <xdr:spPr>
        <a:xfrm flipH="1" flipV="1">
          <a:off x="5143500" y="1104900"/>
          <a:ext cx="342899" cy="2642961"/>
        </a:xfrm>
        <a:prstGeom prst="straightConnector1">
          <a:avLst/>
        </a:prstGeom>
        <a:ln w="38100">
          <a:solidFill>
            <a:srgbClr val="F44B3E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</xdr:row>
      <xdr:rowOff>380999</xdr:rowOff>
    </xdr:from>
    <xdr:to>
      <xdr:col>14</xdr:col>
      <xdr:colOff>295275</xdr:colOff>
      <xdr:row>3</xdr:row>
      <xdr:rowOff>85724</xdr:rowOff>
    </xdr:to>
    <xdr:sp macro="" textlink="">
      <xdr:nvSpPr>
        <xdr:cNvPr id="17" name="Rectangle 12"/>
        <xdr:cNvSpPr/>
      </xdr:nvSpPr>
      <xdr:spPr>
        <a:xfrm>
          <a:off x="5467350" y="857249"/>
          <a:ext cx="2028825" cy="657225"/>
        </a:xfrm>
        <a:prstGeom prst="rect">
          <a:avLst/>
        </a:prstGeom>
        <a:solidFill>
          <a:srgbClr val="F44B3E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Shadow Ray</a:t>
          </a:r>
          <a:endParaRPr lang="pt-PT" sz="16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2</xdr:row>
      <xdr:rowOff>54429</xdr:rowOff>
    </xdr:from>
    <xdr:to>
      <xdr:col>35</xdr:col>
      <xdr:colOff>299357</xdr:colOff>
      <xdr:row>20</xdr:row>
      <xdr:rowOff>378279</xdr:rowOff>
    </xdr:to>
    <xdr:pic>
      <xdr:nvPicPr>
        <xdr:cNvPr id="20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1006929"/>
          <a:ext cx="18383250" cy="889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81642</xdr:colOff>
      <xdr:row>0</xdr:row>
      <xdr:rowOff>68035</xdr:rowOff>
    </xdr:from>
    <xdr:to>
      <xdr:col>25</xdr:col>
      <xdr:colOff>449034</xdr:colOff>
      <xdr:row>22</xdr:row>
      <xdr:rowOff>299356</xdr:rowOff>
    </xdr:to>
    <xdr:sp macro="" textlink="">
      <xdr:nvSpPr>
        <xdr:cNvPr id="2" name="Oval 1"/>
        <xdr:cNvSpPr>
          <a:spLocks noChangeAspect="1"/>
        </xdr:cNvSpPr>
      </xdr:nvSpPr>
      <xdr:spPr>
        <a:xfrm>
          <a:off x="2666999" y="68035"/>
          <a:ext cx="10708821" cy="10708821"/>
        </a:xfrm>
        <a:prstGeom prst="ellipse">
          <a:avLst/>
        </a:prstGeom>
        <a:solidFill>
          <a:schemeClr val="accent1">
            <a:alpha val="32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154980</xdr:colOff>
      <xdr:row>1</xdr:row>
      <xdr:rowOff>318764</xdr:rowOff>
    </xdr:from>
    <xdr:to>
      <xdr:col>11</xdr:col>
      <xdr:colOff>470229</xdr:colOff>
      <xdr:row>13</xdr:row>
      <xdr:rowOff>436837</xdr:rowOff>
    </xdr:to>
    <xdr:sp macro="" textlink="">
      <xdr:nvSpPr>
        <xdr:cNvPr id="42" name="Isosceles Triangle 41"/>
        <xdr:cNvSpPr/>
      </xdr:nvSpPr>
      <xdr:spPr>
        <a:xfrm rot="15415828">
          <a:off x="2249676" y="2812633"/>
          <a:ext cx="5882769" cy="1855814"/>
        </a:xfrm>
        <a:prstGeom prst="triangle">
          <a:avLst>
            <a:gd name="adj" fmla="val 52947"/>
          </a:avLst>
        </a:prstGeom>
        <a:solidFill>
          <a:srgbClr val="00B050"/>
        </a:solidFill>
        <a:ln w="57150">
          <a:solidFill>
            <a:srgbClr val="00743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453473</xdr:colOff>
      <xdr:row>0</xdr:row>
      <xdr:rowOff>458443</xdr:rowOff>
    </xdr:from>
    <xdr:to>
      <xdr:col>12</xdr:col>
      <xdr:colOff>487430</xdr:colOff>
      <xdr:row>1</xdr:row>
      <xdr:rowOff>251377</xdr:rowOff>
    </xdr:to>
    <xdr:sp macro="" textlink="">
      <xdr:nvSpPr>
        <xdr:cNvPr id="34" name="Rectangle 33"/>
        <xdr:cNvSpPr/>
      </xdr:nvSpPr>
      <xdr:spPr>
        <a:xfrm>
          <a:off x="5588690" y="458443"/>
          <a:ext cx="1061001" cy="273325"/>
        </a:xfrm>
        <a:prstGeom prst="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A</a:t>
          </a:r>
          <a:endParaRPr lang="pt-PT" sz="1600" b="1"/>
        </a:p>
      </xdr:txBody>
    </xdr:sp>
    <xdr:clientData/>
  </xdr:twoCellAnchor>
  <xdr:twoCellAnchor>
    <xdr:from>
      <xdr:col>8</xdr:col>
      <xdr:colOff>442291</xdr:colOff>
      <xdr:row>7</xdr:row>
      <xdr:rowOff>185532</xdr:rowOff>
    </xdr:from>
    <xdr:to>
      <xdr:col>10</xdr:col>
      <xdr:colOff>475421</xdr:colOff>
      <xdr:row>7</xdr:row>
      <xdr:rowOff>458857</xdr:rowOff>
    </xdr:to>
    <xdr:sp macro="" textlink="">
      <xdr:nvSpPr>
        <xdr:cNvPr id="37" name="Rectangle 36"/>
        <xdr:cNvSpPr/>
      </xdr:nvSpPr>
      <xdr:spPr>
        <a:xfrm>
          <a:off x="4550465" y="3548271"/>
          <a:ext cx="1060173" cy="27332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Hit Point</a:t>
          </a:r>
          <a:endParaRPr lang="pt-PT" sz="1600" b="1"/>
        </a:p>
      </xdr:txBody>
    </xdr:sp>
    <xdr:clientData/>
  </xdr:twoCellAnchor>
  <xdr:twoCellAnchor>
    <xdr:from>
      <xdr:col>0</xdr:col>
      <xdr:colOff>368909</xdr:colOff>
      <xdr:row>4</xdr:row>
      <xdr:rowOff>239162</xdr:rowOff>
    </xdr:from>
    <xdr:to>
      <xdr:col>12</xdr:col>
      <xdr:colOff>284503</xdr:colOff>
      <xdr:row>8</xdr:row>
      <xdr:rowOff>251034</xdr:rowOff>
    </xdr:to>
    <xdr:sp macro="" textlink="">
      <xdr:nvSpPr>
        <xdr:cNvPr id="46" name="Isosceles Triangle 45"/>
        <xdr:cNvSpPr/>
      </xdr:nvSpPr>
      <xdr:spPr>
        <a:xfrm rot="8760000">
          <a:off x="368909" y="2160727"/>
          <a:ext cx="6077855" cy="1933437"/>
        </a:xfrm>
        <a:prstGeom prst="triangle">
          <a:avLst>
            <a:gd name="adj" fmla="val 45127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428372</xdr:colOff>
      <xdr:row>7</xdr:row>
      <xdr:rowOff>363387</xdr:rowOff>
    </xdr:from>
    <xdr:to>
      <xdr:col>14</xdr:col>
      <xdr:colOff>8252</xdr:colOff>
      <xdr:row>11</xdr:row>
      <xdr:rowOff>22102</xdr:rowOff>
    </xdr:to>
    <xdr:sp macro="" textlink="">
      <xdr:nvSpPr>
        <xdr:cNvPr id="47" name="Isosceles Triangle 46"/>
        <xdr:cNvSpPr/>
      </xdr:nvSpPr>
      <xdr:spPr>
        <a:xfrm rot="1217766">
          <a:off x="428372" y="3726126"/>
          <a:ext cx="6769184" cy="1580280"/>
        </a:xfrm>
        <a:prstGeom prst="triangle">
          <a:avLst>
            <a:gd name="adj" fmla="val 51850"/>
          </a:avLst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58743</xdr:colOff>
      <xdr:row>7</xdr:row>
      <xdr:rowOff>357395</xdr:rowOff>
    </xdr:from>
    <xdr:to>
      <xdr:col>8</xdr:col>
      <xdr:colOff>173043</xdr:colOff>
      <xdr:row>7</xdr:row>
      <xdr:rowOff>475836</xdr:rowOff>
    </xdr:to>
    <xdr:sp macro="" textlink="">
      <xdr:nvSpPr>
        <xdr:cNvPr id="20" name="Oval 19"/>
        <xdr:cNvSpPr>
          <a:spLocks noChangeAspect="1"/>
        </xdr:cNvSpPr>
      </xdr:nvSpPr>
      <xdr:spPr>
        <a:xfrm>
          <a:off x="4166917" y="3720134"/>
          <a:ext cx="114300" cy="118441"/>
        </a:xfrm>
        <a:prstGeom prst="ellipse">
          <a:avLst/>
        </a:prstGeom>
        <a:solidFill>
          <a:srgbClr val="FF0000"/>
        </a:solidFill>
        <a:ln w="635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37084</xdr:colOff>
      <xdr:row>13</xdr:row>
      <xdr:rowOff>150332</xdr:rowOff>
    </xdr:from>
    <xdr:to>
      <xdr:col>13</xdr:col>
      <xdr:colOff>151384</xdr:colOff>
      <xdr:row>13</xdr:row>
      <xdr:rowOff>268773</xdr:rowOff>
    </xdr:to>
    <xdr:sp macro="" textlink="">
      <xdr:nvSpPr>
        <xdr:cNvPr id="31" name="Oval 30"/>
        <xdr:cNvSpPr>
          <a:spLocks noChangeAspect="1"/>
        </xdr:cNvSpPr>
      </xdr:nvSpPr>
      <xdr:spPr>
        <a:xfrm>
          <a:off x="6712867" y="6395419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248480</xdr:colOff>
      <xdr:row>1</xdr:row>
      <xdr:rowOff>57976</xdr:rowOff>
    </xdr:from>
    <xdr:to>
      <xdr:col>10</xdr:col>
      <xdr:colOff>362780</xdr:colOff>
      <xdr:row>1</xdr:row>
      <xdr:rowOff>176417</xdr:rowOff>
    </xdr:to>
    <xdr:sp macro="" textlink="">
      <xdr:nvSpPr>
        <xdr:cNvPr id="33" name="Oval 32"/>
        <xdr:cNvSpPr>
          <a:spLocks noChangeAspect="1"/>
        </xdr:cNvSpPr>
      </xdr:nvSpPr>
      <xdr:spPr>
        <a:xfrm>
          <a:off x="5383697" y="538367"/>
          <a:ext cx="114300" cy="118441"/>
        </a:xfrm>
        <a:prstGeom prst="ellipse">
          <a:avLst/>
        </a:prstGeom>
        <a:solidFill>
          <a:schemeClr val="tx1"/>
        </a:solidFill>
        <a:ln w="63500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248477</xdr:colOff>
      <xdr:row>8</xdr:row>
      <xdr:rowOff>157371</xdr:rowOff>
    </xdr:from>
    <xdr:to>
      <xdr:col>0</xdr:col>
      <xdr:colOff>362777</xdr:colOff>
      <xdr:row>8</xdr:row>
      <xdr:rowOff>275812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248477" y="4000501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339173</xdr:colOff>
      <xdr:row>13</xdr:row>
      <xdr:rowOff>18222</xdr:rowOff>
    </xdr:from>
    <xdr:to>
      <xdr:col>11</xdr:col>
      <xdr:colOff>372304</xdr:colOff>
      <xdr:row>13</xdr:row>
      <xdr:rowOff>287406</xdr:rowOff>
    </xdr:to>
    <xdr:sp macro="" textlink="">
      <xdr:nvSpPr>
        <xdr:cNvPr id="35" name="Rectangle 34"/>
        <xdr:cNvSpPr/>
      </xdr:nvSpPr>
      <xdr:spPr>
        <a:xfrm>
          <a:off x="4960869" y="6263309"/>
          <a:ext cx="1060174" cy="269184"/>
        </a:xfrm>
        <a:prstGeom prst="rect">
          <a:avLst/>
        </a:prstGeom>
        <a:solidFill>
          <a:srgbClr val="F38E29">
            <a:alpha val="80000"/>
          </a:srgb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800" b="1">
              <a:solidFill>
                <a:schemeClr val="lt1"/>
              </a:solidFill>
              <a:latin typeface="+mn-lt"/>
              <a:ea typeface="+mn-ea"/>
              <a:cs typeface="+mn-cs"/>
            </a:rPr>
            <a:t>Vertex B</a:t>
          </a:r>
        </a:p>
      </xdr:txBody>
    </xdr:sp>
    <xdr:clientData/>
  </xdr:twoCellAnchor>
  <xdr:twoCellAnchor>
    <xdr:from>
      <xdr:col>0</xdr:col>
      <xdr:colOff>223630</xdr:colOff>
      <xdr:row>9</xdr:row>
      <xdr:rowOff>248477</xdr:rowOff>
    </xdr:from>
    <xdr:to>
      <xdr:col>2</xdr:col>
      <xdr:colOff>256760</xdr:colOff>
      <xdr:row>10</xdr:row>
      <xdr:rowOff>41411</xdr:rowOff>
    </xdr:to>
    <xdr:sp macro="" textlink="">
      <xdr:nvSpPr>
        <xdr:cNvPr id="36" name="Rectangle 35"/>
        <xdr:cNvSpPr/>
      </xdr:nvSpPr>
      <xdr:spPr>
        <a:xfrm>
          <a:off x="223630" y="4571999"/>
          <a:ext cx="1060173" cy="27332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C</a:t>
          </a:r>
          <a:endParaRPr lang="pt-PT" sz="16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30</xdr:row>
      <xdr:rowOff>123825</xdr:rowOff>
    </xdr:from>
    <xdr:to>
      <xdr:col>4</xdr:col>
      <xdr:colOff>571500</xdr:colOff>
      <xdr:row>52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30</xdr:row>
      <xdr:rowOff>114300</xdr:rowOff>
    </xdr:from>
    <xdr:to>
      <xdr:col>7</xdr:col>
      <xdr:colOff>1247775</xdr:colOff>
      <xdr:row>52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1304925</xdr:colOff>
      <xdr:row>30</xdr:row>
      <xdr:rowOff>114300</xdr:rowOff>
    </xdr:from>
    <xdr:to>
      <xdr:col>17</xdr:col>
      <xdr:colOff>276225</xdr:colOff>
      <xdr:row>52</xdr:row>
      <xdr:rowOff>38099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9525</xdr:rowOff>
    </xdr:from>
    <xdr:to>
      <xdr:col>4</xdr:col>
      <xdr:colOff>590550</xdr:colOff>
      <xdr:row>75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676275</xdr:colOff>
      <xdr:row>54</xdr:row>
      <xdr:rowOff>0</xdr:rowOff>
    </xdr:from>
    <xdr:to>
      <xdr:col>7</xdr:col>
      <xdr:colOff>1266825</xdr:colOff>
      <xdr:row>75</xdr:row>
      <xdr:rowOff>114299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1323975</xdr:colOff>
      <xdr:row>54</xdr:row>
      <xdr:rowOff>0</xdr:rowOff>
    </xdr:from>
    <xdr:to>
      <xdr:col>17</xdr:col>
      <xdr:colOff>295275</xdr:colOff>
      <xdr:row>75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581025</xdr:colOff>
      <xdr:row>47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15</xdr:col>
      <xdr:colOff>409575</xdr:colOff>
      <xdr:row>47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6</xdr:col>
      <xdr:colOff>581025</xdr:colOff>
      <xdr:row>70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15</xdr:col>
      <xdr:colOff>409575</xdr:colOff>
      <xdr:row>70</xdr:row>
      <xdr:rowOff>114299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581025</xdr:colOff>
      <xdr:row>93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180974</xdr:rowOff>
    </xdr:from>
    <xdr:to>
      <xdr:col>4</xdr:col>
      <xdr:colOff>38099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190499" y="180974"/>
          <a:ext cx="111442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32-30</a:t>
          </a:r>
          <a:endParaRPr lang="pt-PT" sz="1600" b="1"/>
        </a:p>
      </xdr:txBody>
    </xdr:sp>
    <xdr:clientData/>
  </xdr:twoCellAnchor>
  <xdr:twoCellAnchor>
    <xdr:from>
      <xdr:col>4</xdr:col>
      <xdr:colOff>68625</xdr:colOff>
      <xdr:row>1</xdr:row>
      <xdr:rowOff>0</xdr:rowOff>
    </xdr:from>
    <xdr:to>
      <xdr:col>13</xdr:col>
      <xdr:colOff>213075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1335450" y="180975"/>
          <a:ext cx="3402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29-1</a:t>
          </a:r>
          <a:endParaRPr lang="pt-PT" sz="1600" b="1"/>
        </a:p>
      </xdr:txBody>
    </xdr:sp>
    <xdr:clientData/>
  </xdr:twoCellAnchor>
  <xdr:twoCellAnchor>
    <xdr:from>
      <xdr:col>0</xdr:col>
      <xdr:colOff>171450</xdr:colOff>
      <xdr:row>4</xdr:row>
      <xdr:rowOff>0</xdr:rowOff>
    </xdr:from>
    <xdr:to>
      <xdr:col>4</xdr:col>
      <xdr:colOff>9525</xdr:colOff>
      <xdr:row>6</xdr:row>
      <xdr:rowOff>0</xdr:rowOff>
    </xdr:to>
    <xdr:sp macro="" textlink="">
      <xdr:nvSpPr>
        <xdr:cNvPr id="36" name="Rounded Rectangle 35"/>
        <xdr:cNvSpPr/>
      </xdr:nvSpPr>
      <xdr:spPr>
        <a:xfrm>
          <a:off x="171450" y="904875"/>
          <a:ext cx="110490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Light Index</a:t>
          </a:r>
        </a:p>
      </xdr:txBody>
    </xdr:sp>
    <xdr:clientData/>
  </xdr:twoCellAnchor>
  <xdr:twoCellAnchor>
    <xdr:from>
      <xdr:col>4</xdr:col>
      <xdr:colOff>95250</xdr:colOff>
      <xdr:row>4</xdr:row>
      <xdr:rowOff>0</xdr:rowOff>
    </xdr:from>
    <xdr:to>
      <xdr:col>13</xdr:col>
      <xdr:colOff>209550</xdr:colOff>
      <xdr:row>6</xdr:row>
      <xdr:rowOff>0</xdr:rowOff>
    </xdr:to>
    <xdr:sp macro="" textlink="">
      <xdr:nvSpPr>
        <xdr:cNvPr id="108" name="Rounded Rectangle 107"/>
        <xdr:cNvSpPr/>
      </xdr:nvSpPr>
      <xdr:spPr>
        <a:xfrm>
          <a:off x="1362075" y="723900"/>
          <a:ext cx="33718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9523</xdr:colOff>
      <xdr:row>7</xdr:row>
      <xdr:rowOff>180974</xdr:rowOff>
    </xdr:from>
    <xdr:to>
      <xdr:col>9</xdr:col>
      <xdr:colOff>123824</xdr:colOff>
      <xdr:row>9</xdr:row>
      <xdr:rowOff>179024</xdr:rowOff>
    </xdr:to>
    <xdr:sp macro="" textlink="">
      <xdr:nvSpPr>
        <xdr:cNvPr id="126" name="Rectangle 125"/>
        <xdr:cNvSpPr/>
      </xdr:nvSpPr>
      <xdr:spPr>
        <a:xfrm>
          <a:off x="190498" y="1447799"/>
          <a:ext cx="3009901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32-11</a:t>
          </a:r>
          <a:endParaRPr lang="pt-PT" sz="1600" b="1"/>
        </a:p>
      </xdr:txBody>
    </xdr:sp>
    <xdr:clientData/>
  </xdr:twoCellAnchor>
  <xdr:twoCellAnchor>
    <xdr:from>
      <xdr:col>9</xdr:col>
      <xdr:colOff>161924</xdr:colOff>
      <xdr:row>8</xdr:row>
      <xdr:rowOff>0</xdr:rowOff>
    </xdr:from>
    <xdr:to>
      <xdr:col>13</xdr:col>
      <xdr:colOff>208124</xdr:colOff>
      <xdr:row>9</xdr:row>
      <xdr:rowOff>179025</xdr:rowOff>
    </xdr:to>
    <xdr:sp macro="" textlink="">
      <xdr:nvSpPr>
        <xdr:cNvPr id="127" name="Rectangle 126"/>
        <xdr:cNvSpPr/>
      </xdr:nvSpPr>
      <xdr:spPr>
        <a:xfrm>
          <a:off x="3238499" y="1447800"/>
          <a:ext cx="1494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10-1</a:t>
          </a:r>
          <a:endParaRPr lang="pt-PT" sz="1600" b="1"/>
        </a:p>
      </xdr:txBody>
    </xdr:sp>
    <xdr:clientData/>
  </xdr:twoCellAnchor>
  <xdr:twoCellAnchor>
    <xdr:from>
      <xdr:col>9</xdr:col>
      <xdr:colOff>152400</xdr:colOff>
      <xdr:row>11</xdr:row>
      <xdr:rowOff>0</xdr:rowOff>
    </xdr:from>
    <xdr:to>
      <xdr:col>13</xdr:col>
      <xdr:colOff>209550</xdr:colOff>
      <xdr:row>13</xdr:row>
      <xdr:rowOff>0</xdr:rowOff>
    </xdr:to>
    <xdr:sp macro="" textlink="">
      <xdr:nvSpPr>
        <xdr:cNvPr id="129" name="Rounded Rectangle 128"/>
        <xdr:cNvSpPr/>
      </xdr:nvSpPr>
      <xdr:spPr>
        <a:xfrm>
          <a:off x="3228975" y="1990725"/>
          <a:ext cx="15049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19049</xdr:colOff>
      <xdr:row>11</xdr:row>
      <xdr:rowOff>0</xdr:rowOff>
    </xdr:from>
    <xdr:to>
      <xdr:col>9</xdr:col>
      <xdr:colOff>104774</xdr:colOff>
      <xdr:row>13</xdr:row>
      <xdr:rowOff>0</xdr:rowOff>
    </xdr:to>
    <xdr:sp macro="" textlink="">
      <xdr:nvSpPr>
        <xdr:cNvPr id="134" name="Rounded Rectangle 133"/>
        <xdr:cNvSpPr/>
      </xdr:nvSpPr>
      <xdr:spPr>
        <a:xfrm>
          <a:off x="200024" y="1990725"/>
          <a:ext cx="2981325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Origin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0" name="Rounded Rectangle 39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41" name="Rectangle 40"/>
        <xdr:cNvSpPr/>
      </xdr:nvSpPr>
      <xdr:spPr>
        <a:xfrm>
          <a:off x="2362200" y="1447799"/>
          <a:ext cx="349200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42" name="Rectangle 41"/>
        <xdr:cNvSpPr/>
      </xdr:nvSpPr>
      <xdr:spPr>
        <a:xfrm>
          <a:off x="2745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43" name="Rectangle 4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44" name="Rectangle 43"/>
        <xdr:cNvSpPr/>
      </xdr:nvSpPr>
      <xdr:spPr>
        <a:xfrm>
          <a:off x="3507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45" name="Rectangle 4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46" name="Rectangle 45"/>
        <xdr:cNvSpPr/>
      </xdr:nvSpPr>
      <xdr:spPr>
        <a:xfrm>
          <a:off x="4267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47" name="Rectangle 4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48" name="Rectangle 47"/>
        <xdr:cNvSpPr/>
      </xdr:nvSpPr>
      <xdr:spPr>
        <a:xfrm>
          <a:off x="5029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49" name="Rectangle 48"/>
        <xdr:cNvSpPr/>
      </xdr:nvSpPr>
      <xdr:spPr>
        <a:xfrm>
          <a:off x="5412150" y="14497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50" name="Rectangle 4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7</xdr:col>
      <xdr:colOff>9525</xdr:colOff>
      <xdr:row>12</xdr:row>
      <xdr:rowOff>19050</xdr:rowOff>
    </xdr:from>
    <xdr:to>
      <xdr:col>7</xdr:col>
      <xdr:colOff>358725</xdr:colOff>
      <xdr:row>14</xdr:row>
      <xdr:rowOff>17100</xdr:rowOff>
    </xdr:to>
    <xdr:sp macro="" textlink="">
      <xdr:nvSpPr>
        <xdr:cNvPr id="61" name="Rectangle 6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12</xdr:row>
      <xdr:rowOff>19051</xdr:rowOff>
    </xdr:from>
    <xdr:to>
      <xdr:col>9</xdr:col>
      <xdr:colOff>19050</xdr:colOff>
      <xdr:row>14</xdr:row>
      <xdr:rowOff>17101</xdr:rowOff>
    </xdr:to>
    <xdr:sp macro="" textlink="">
      <xdr:nvSpPr>
        <xdr:cNvPr id="62" name="Rectangle 6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12</xdr:row>
      <xdr:rowOff>19051</xdr:rowOff>
    </xdr:from>
    <xdr:to>
      <xdr:col>10</xdr:col>
      <xdr:colOff>38100</xdr:colOff>
      <xdr:row>14</xdr:row>
      <xdr:rowOff>17101</xdr:rowOff>
    </xdr:to>
    <xdr:sp macro="" textlink="">
      <xdr:nvSpPr>
        <xdr:cNvPr id="63" name="Rectangle 6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12</xdr:row>
      <xdr:rowOff>19051</xdr:rowOff>
    </xdr:from>
    <xdr:to>
      <xdr:col>11</xdr:col>
      <xdr:colOff>57150</xdr:colOff>
      <xdr:row>14</xdr:row>
      <xdr:rowOff>17101</xdr:rowOff>
    </xdr:to>
    <xdr:sp macro="" textlink="">
      <xdr:nvSpPr>
        <xdr:cNvPr id="64" name="Rectangle 6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12</xdr:row>
      <xdr:rowOff>21001</xdr:rowOff>
    </xdr:from>
    <xdr:to>
      <xdr:col>12</xdr:col>
      <xdr:colOff>74250</xdr:colOff>
      <xdr:row>14</xdr:row>
      <xdr:rowOff>19051</xdr:rowOff>
    </xdr:to>
    <xdr:sp macro="" textlink="">
      <xdr:nvSpPr>
        <xdr:cNvPr id="65" name="Rectangle 6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12</xdr:row>
      <xdr:rowOff>19051</xdr:rowOff>
    </xdr:from>
    <xdr:to>
      <xdr:col>13</xdr:col>
      <xdr:colOff>93300</xdr:colOff>
      <xdr:row>14</xdr:row>
      <xdr:rowOff>17101</xdr:rowOff>
    </xdr:to>
    <xdr:sp macro="" textlink="">
      <xdr:nvSpPr>
        <xdr:cNvPr id="66" name="Rectangle 6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12</xdr:row>
      <xdr:rowOff>21001</xdr:rowOff>
    </xdr:from>
    <xdr:to>
      <xdr:col>14</xdr:col>
      <xdr:colOff>114300</xdr:colOff>
      <xdr:row>14</xdr:row>
      <xdr:rowOff>19051</xdr:rowOff>
    </xdr:to>
    <xdr:sp macro="" textlink="">
      <xdr:nvSpPr>
        <xdr:cNvPr id="67" name="Rectangle 6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14</xdr:col>
      <xdr:colOff>142875</xdr:colOff>
      <xdr:row>12</xdr:row>
      <xdr:rowOff>19051</xdr:rowOff>
    </xdr:from>
    <xdr:to>
      <xdr:col>15</xdr:col>
      <xdr:colOff>131400</xdr:colOff>
      <xdr:row>14</xdr:row>
      <xdr:rowOff>17101</xdr:rowOff>
    </xdr:to>
    <xdr:sp macro="" textlink="">
      <xdr:nvSpPr>
        <xdr:cNvPr id="68" name="Rectangle 6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15</xdr:col>
      <xdr:colOff>163875</xdr:colOff>
      <xdr:row>12</xdr:row>
      <xdr:rowOff>21001</xdr:rowOff>
    </xdr:from>
    <xdr:to>
      <xdr:col>16</xdr:col>
      <xdr:colOff>152400</xdr:colOff>
      <xdr:row>14</xdr:row>
      <xdr:rowOff>19051</xdr:rowOff>
    </xdr:to>
    <xdr:sp macro="" textlink="">
      <xdr:nvSpPr>
        <xdr:cNvPr id="69" name="Rectangle 6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12</xdr:row>
      <xdr:rowOff>19051</xdr:rowOff>
    </xdr:from>
    <xdr:to>
      <xdr:col>17</xdr:col>
      <xdr:colOff>171450</xdr:colOff>
      <xdr:row>14</xdr:row>
      <xdr:rowOff>17101</xdr:rowOff>
    </xdr:to>
    <xdr:sp macro="" textlink="">
      <xdr:nvSpPr>
        <xdr:cNvPr id="70" name="Rectangle 6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81" name="Rounded Rectangle 8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12</xdr:row>
      <xdr:rowOff>0</xdr:rowOff>
    </xdr:to>
    <xdr:cxnSp macro="">
      <xdr:nvCxnSpPr>
        <xdr:cNvPr id="82" name="Straight Arrow Connector 81"/>
        <xdr:cNvCxnSpPr>
          <a:stCxn id="40" idx="2"/>
          <a:endCxn id="8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348287</xdr:colOff>
      <xdr:row>9</xdr:row>
      <xdr:rowOff>94007</xdr:rowOff>
    </xdr:from>
    <xdr:to>
      <xdr:col>16</xdr:col>
      <xdr:colOff>228600</xdr:colOff>
      <xdr:row>11</xdr:row>
      <xdr:rowOff>95250</xdr:rowOff>
    </xdr:to>
    <xdr:sp macro="" textlink="">
      <xdr:nvSpPr>
        <xdr:cNvPr id="83" name="Rounded Rectangle 82"/>
        <xdr:cNvSpPr/>
      </xdr:nvSpPr>
      <xdr:spPr>
        <a:xfrm>
          <a:off x="2700962" y="190375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9525</xdr:colOff>
      <xdr:row>3</xdr:row>
      <xdr:rowOff>28574</xdr:rowOff>
    </xdr:from>
    <xdr:to>
      <xdr:col>7</xdr:col>
      <xdr:colOff>358725</xdr:colOff>
      <xdr:row>5</xdr:row>
      <xdr:rowOff>26624</xdr:rowOff>
    </xdr:to>
    <xdr:sp macro="" textlink="">
      <xdr:nvSpPr>
        <xdr:cNvPr id="94" name="Rectangle 93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3</xdr:row>
      <xdr:rowOff>28575</xdr:rowOff>
    </xdr:from>
    <xdr:to>
      <xdr:col>9</xdr:col>
      <xdr:colOff>19050</xdr:colOff>
      <xdr:row>5</xdr:row>
      <xdr:rowOff>26625</xdr:rowOff>
    </xdr:to>
    <xdr:sp macro="" textlink="">
      <xdr:nvSpPr>
        <xdr:cNvPr id="95" name="Rectangle 94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3</xdr:row>
      <xdr:rowOff>28575</xdr:rowOff>
    </xdr:from>
    <xdr:to>
      <xdr:col>10</xdr:col>
      <xdr:colOff>38100</xdr:colOff>
      <xdr:row>5</xdr:row>
      <xdr:rowOff>26625</xdr:rowOff>
    </xdr:to>
    <xdr:sp macro="" textlink="">
      <xdr:nvSpPr>
        <xdr:cNvPr id="96" name="Rectangle 95"/>
        <xdr:cNvSpPr/>
      </xdr:nvSpPr>
      <xdr:spPr>
        <a:xfrm>
          <a:off x="3126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3</xdr:row>
      <xdr:rowOff>28575</xdr:rowOff>
    </xdr:from>
    <xdr:to>
      <xdr:col>11</xdr:col>
      <xdr:colOff>57150</xdr:colOff>
      <xdr:row>5</xdr:row>
      <xdr:rowOff>26625</xdr:rowOff>
    </xdr:to>
    <xdr:sp macro="" textlink="">
      <xdr:nvSpPr>
        <xdr:cNvPr id="97" name="Rectangle 96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3</xdr:row>
      <xdr:rowOff>30525</xdr:rowOff>
    </xdr:from>
    <xdr:to>
      <xdr:col>12</xdr:col>
      <xdr:colOff>74250</xdr:colOff>
      <xdr:row>5</xdr:row>
      <xdr:rowOff>28575</xdr:rowOff>
    </xdr:to>
    <xdr:sp macro="" textlink="">
      <xdr:nvSpPr>
        <xdr:cNvPr id="98" name="Rectangle 97"/>
        <xdr:cNvSpPr/>
      </xdr:nvSpPr>
      <xdr:spPr>
        <a:xfrm>
          <a:off x="388620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3</xdr:row>
      <xdr:rowOff>28575</xdr:rowOff>
    </xdr:from>
    <xdr:to>
      <xdr:col>13</xdr:col>
      <xdr:colOff>93300</xdr:colOff>
      <xdr:row>5</xdr:row>
      <xdr:rowOff>26625</xdr:rowOff>
    </xdr:to>
    <xdr:sp macro="" textlink="">
      <xdr:nvSpPr>
        <xdr:cNvPr id="99" name="Rectangle 98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3</xdr:row>
      <xdr:rowOff>30525</xdr:rowOff>
    </xdr:from>
    <xdr:to>
      <xdr:col>14</xdr:col>
      <xdr:colOff>114300</xdr:colOff>
      <xdr:row>5</xdr:row>
      <xdr:rowOff>28575</xdr:rowOff>
    </xdr:to>
    <xdr:sp macro="" textlink="">
      <xdr:nvSpPr>
        <xdr:cNvPr id="100" name="Rectangle 99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3</xdr:row>
      <xdr:rowOff>28575</xdr:rowOff>
    </xdr:from>
    <xdr:to>
      <xdr:col>15</xdr:col>
      <xdr:colOff>131400</xdr:colOff>
      <xdr:row>5</xdr:row>
      <xdr:rowOff>26625</xdr:rowOff>
    </xdr:to>
    <xdr:sp macro="" textlink="">
      <xdr:nvSpPr>
        <xdr:cNvPr id="101" name="Rectangle 100"/>
        <xdr:cNvSpPr/>
      </xdr:nvSpPr>
      <xdr:spPr>
        <a:xfrm>
          <a:off x="5029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3</xdr:row>
      <xdr:rowOff>30525</xdr:rowOff>
    </xdr:from>
    <xdr:to>
      <xdr:col>16</xdr:col>
      <xdr:colOff>152400</xdr:colOff>
      <xdr:row>5</xdr:row>
      <xdr:rowOff>28575</xdr:rowOff>
    </xdr:to>
    <xdr:sp macro="" textlink="">
      <xdr:nvSpPr>
        <xdr:cNvPr id="102" name="Rectangle 101"/>
        <xdr:cNvSpPr/>
      </xdr:nvSpPr>
      <xdr:spPr>
        <a:xfrm>
          <a:off x="541215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3</xdr:row>
      <xdr:rowOff>28575</xdr:rowOff>
    </xdr:from>
    <xdr:to>
      <xdr:col>17</xdr:col>
      <xdr:colOff>171450</xdr:colOff>
      <xdr:row>5</xdr:row>
      <xdr:rowOff>26625</xdr:rowOff>
    </xdr:to>
    <xdr:sp macro="" textlink="">
      <xdr:nvSpPr>
        <xdr:cNvPr id="103" name="Rectangle 102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3</xdr:row>
      <xdr:rowOff>38100</xdr:rowOff>
    </xdr:from>
    <xdr:to>
      <xdr:col>5</xdr:col>
      <xdr:colOff>352425</xdr:colOff>
      <xdr:row>5</xdr:row>
      <xdr:rowOff>38100</xdr:rowOff>
    </xdr:to>
    <xdr:sp macro="" textlink="">
      <xdr:nvSpPr>
        <xdr:cNvPr id="114" name="Rounded Rectangle 113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16</xdr:row>
      <xdr:rowOff>180974</xdr:rowOff>
    </xdr:from>
    <xdr:to>
      <xdr:col>7</xdr:col>
      <xdr:colOff>358725</xdr:colOff>
      <xdr:row>18</xdr:row>
      <xdr:rowOff>179024</xdr:rowOff>
    </xdr:to>
    <xdr:sp macro="" textlink="">
      <xdr:nvSpPr>
        <xdr:cNvPr id="115" name="Rectangle 114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17</xdr:row>
      <xdr:rowOff>0</xdr:rowOff>
    </xdr:from>
    <xdr:to>
      <xdr:col>9</xdr:col>
      <xdr:colOff>19050</xdr:colOff>
      <xdr:row>18</xdr:row>
      <xdr:rowOff>179025</xdr:rowOff>
    </xdr:to>
    <xdr:sp macro="" textlink="">
      <xdr:nvSpPr>
        <xdr:cNvPr id="116" name="Rectangle 115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17</xdr:row>
      <xdr:rowOff>0</xdr:rowOff>
    </xdr:from>
    <xdr:to>
      <xdr:col>10</xdr:col>
      <xdr:colOff>38100</xdr:colOff>
      <xdr:row>18</xdr:row>
      <xdr:rowOff>179025</xdr:rowOff>
    </xdr:to>
    <xdr:sp macro="" textlink="">
      <xdr:nvSpPr>
        <xdr:cNvPr id="117" name="Rectangle 116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10</xdr:col>
      <xdr:colOff>68625</xdr:colOff>
      <xdr:row>17</xdr:row>
      <xdr:rowOff>0</xdr:rowOff>
    </xdr:from>
    <xdr:to>
      <xdr:col>11</xdr:col>
      <xdr:colOff>57150</xdr:colOff>
      <xdr:row>18</xdr:row>
      <xdr:rowOff>179025</xdr:rowOff>
    </xdr:to>
    <xdr:sp macro="" textlink="">
      <xdr:nvSpPr>
        <xdr:cNvPr id="118" name="Rectangle 117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17</xdr:row>
      <xdr:rowOff>1950</xdr:rowOff>
    </xdr:from>
    <xdr:to>
      <xdr:col>12</xdr:col>
      <xdr:colOff>74250</xdr:colOff>
      <xdr:row>19</xdr:row>
      <xdr:rowOff>0</xdr:rowOff>
    </xdr:to>
    <xdr:sp macro="" textlink="">
      <xdr:nvSpPr>
        <xdr:cNvPr id="119" name="Rectangle 118"/>
        <xdr:cNvSpPr/>
      </xdr:nvSpPr>
      <xdr:spPr>
        <a:xfrm>
          <a:off x="388620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12</xdr:col>
      <xdr:colOff>104775</xdr:colOff>
      <xdr:row>17</xdr:row>
      <xdr:rowOff>0</xdr:rowOff>
    </xdr:from>
    <xdr:to>
      <xdr:col>13</xdr:col>
      <xdr:colOff>93300</xdr:colOff>
      <xdr:row>18</xdr:row>
      <xdr:rowOff>179025</xdr:rowOff>
    </xdr:to>
    <xdr:sp macro="" textlink="">
      <xdr:nvSpPr>
        <xdr:cNvPr id="120" name="Rectangle 119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13</xdr:col>
      <xdr:colOff>125775</xdr:colOff>
      <xdr:row>17</xdr:row>
      <xdr:rowOff>1950</xdr:rowOff>
    </xdr:from>
    <xdr:to>
      <xdr:col>14</xdr:col>
      <xdr:colOff>114300</xdr:colOff>
      <xdr:row>19</xdr:row>
      <xdr:rowOff>0</xdr:rowOff>
    </xdr:to>
    <xdr:sp macro="" textlink="">
      <xdr:nvSpPr>
        <xdr:cNvPr id="121" name="Rectangle 120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17</xdr:row>
      <xdr:rowOff>0</xdr:rowOff>
    </xdr:from>
    <xdr:to>
      <xdr:col>15</xdr:col>
      <xdr:colOff>131400</xdr:colOff>
      <xdr:row>18</xdr:row>
      <xdr:rowOff>179025</xdr:rowOff>
    </xdr:to>
    <xdr:sp macro="" textlink="">
      <xdr:nvSpPr>
        <xdr:cNvPr id="122" name="Rectangle 121"/>
        <xdr:cNvSpPr/>
      </xdr:nvSpPr>
      <xdr:spPr>
        <a:xfrm>
          <a:off x="502920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17</xdr:row>
      <xdr:rowOff>1950</xdr:rowOff>
    </xdr:from>
    <xdr:to>
      <xdr:col>16</xdr:col>
      <xdr:colOff>152400</xdr:colOff>
      <xdr:row>19</xdr:row>
      <xdr:rowOff>0</xdr:rowOff>
    </xdr:to>
    <xdr:sp macro="" textlink="">
      <xdr:nvSpPr>
        <xdr:cNvPr id="123" name="Rectangle 122"/>
        <xdr:cNvSpPr/>
      </xdr:nvSpPr>
      <xdr:spPr>
        <a:xfrm>
          <a:off x="5412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182925</xdr:colOff>
      <xdr:row>17</xdr:row>
      <xdr:rowOff>0</xdr:rowOff>
    </xdr:from>
    <xdr:to>
      <xdr:col>17</xdr:col>
      <xdr:colOff>171450</xdr:colOff>
      <xdr:row>18</xdr:row>
      <xdr:rowOff>179025</xdr:rowOff>
    </xdr:to>
    <xdr:sp macro="" textlink="">
      <xdr:nvSpPr>
        <xdr:cNvPr id="124" name="Rectangle 123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25" name="Rounded Rectangle 124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19</xdr:row>
      <xdr:rowOff>28574</xdr:rowOff>
    </xdr:from>
    <xdr:to>
      <xdr:col>7</xdr:col>
      <xdr:colOff>358725</xdr:colOff>
      <xdr:row>21</xdr:row>
      <xdr:rowOff>26624</xdr:rowOff>
    </xdr:to>
    <xdr:sp macro="" textlink="">
      <xdr:nvSpPr>
        <xdr:cNvPr id="126" name="Rectangle 125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19</xdr:row>
      <xdr:rowOff>28575</xdr:rowOff>
    </xdr:from>
    <xdr:to>
      <xdr:col>9</xdr:col>
      <xdr:colOff>19050</xdr:colOff>
      <xdr:row>21</xdr:row>
      <xdr:rowOff>26625</xdr:rowOff>
    </xdr:to>
    <xdr:sp macro="" textlink="">
      <xdr:nvSpPr>
        <xdr:cNvPr id="127" name="Rectangle 126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19</xdr:row>
      <xdr:rowOff>28575</xdr:rowOff>
    </xdr:from>
    <xdr:to>
      <xdr:col>10</xdr:col>
      <xdr:colOff>38100</xdr:colOff>
      <xdr:row>21</xdr:row>
      <xdr:rowOff>26625</xdr:rowOff>
    </xdr:to>
    <xdr:sp macro="" textlink="">
      <xdr:nvSpPr>
        <xdr:cNvPr id="128" name="Rectangle 127"/>
        <xdr:cNvSpPr/>
      </xdr:nvSpPr>
      <xdr:spPr>
        <a:xfrm>
          <a:off x="3126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10</xdr:col>
      <xdr:colOff>68625</xdr:colOff>
      <xdr:row>19</xdr:row>
      <xdr:rowOff>28575</xdr:rowOff>
    </xdr:from>
    <xdr:to>
      <xdr:col>11</xdr:col>
      <xdr:colOff>57150</xdr:colOff>
      <xdr:row>21</xdr:row>
      <xdr:rowOff>26625</xdr:rowOff>
    </xdr:to>
    <xdr:sp macro="" textlink="">
      <xdr:nvSpPr>
        <xdr:cNvPr id="129" name="Rectangle 128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11</xdr:col>
      <xdr:colOff>85725</xdr:colOff>
      <xdr:row>19</xdr:row>
      <xdr:rowOff>30525</xdr:rowOff>
    </xdr:from>
    <xdr:to>
      <xdr:col>12</xdr:col>
      <xdr:colOff>74250</xdr:colOff>
      <xdr:row>21</xdr:row>
      <xdr:rowOff>28575</xdr:rowOff>
    </xdr:to>
    <xdr:sp macro="" textlink="">
      <xdr:nvSpPr>
        <xdr:cNvPr id="130" name="Rectangle 129"/>
        <xdr:cNvSpPr/>
      </xdr:nvSpPr>
      <xdr:spPr>
        <a:xfrm>
          <a:off x="388620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12</xdr:col>
      <xdr:colOff>104775</xdr:colOff>
      <xdr:row>19</xdr:row>
      <xdr:rowOff>28575</xdr:rowOff>
    </xdr:from>
    <xdr:to>
      <xdr:col>13</xdr:col>
      <xdr:colOff>93300</xdr:colOff>
      <xdr:row>21</xdr:row>
      <xdr:rowOff>26625</xdr:rowOff>
    </xdr:to>
    <xdr:sp macro="" textlink="">
      <xdr:nvSpPr>
        <xdr:cNvPr id="131" name="Rectangle 130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13</xdr:col>
      <xdr:colOff>125775</xdr:colOff>
      <xdr:row>19</xdr:row>
      <xdr:rowOff>30525</xdr:rowOff>
    </xdr:from>
    <xdr:to>
      <xdr:col>14</xdr:col>
      <xdr:colOff>114300</xdr:colOff>
      <xdr:row>21</xdr:row>
      <xdr:rowOff>28575</xdr:rowOff>
    </xdr:to>
    <xdr:sp macro="" textlink="">
      <xdr:nvSpPr>
        <xdr:cNvPr id="132" name="Rectangle 131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19</xdr:row>
      <xdr:rowOff>28575</xdr:rowOff>
    </xdr:from>
    <xdr:to>
      <xdr:col>15</xdr:col>
      <xdr:colOff>131400</xdr:colOff>
      <xdr:row>21</xdr:row>
      <xdr:rowOff>26625</xdr:rowOff>
    </xdr:to>
    <xdr:sp macro="" textlink="">
      <xdr:nvSpPr>
        <xdr:cNvPr id="133" name="Rectangle 132"/>
        <xdr:cNvSpPr/>
      </xdr:nvSpPr>
      <xdr:spPr>
        <a:xfrm>
          <a:off x="502920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19</xdr:row>
      <xdr:rowOff>30525</xdr:rowOff>
    </xdr:from>
    <xdr:to>
      <xdr:col>16</xdr:col>
      <xdr:colOff>152400</xdr:colOff>
      <xdr:row>21</xdr:row>
      <xdr:rowOff>28575</xdr:rowOff>
    </xdr:to>
    <xdr:sp macro="" textlink="">
      <xdr:nvSpPr>
        <xdr:cNvPr id="134" name="Rectangle 133"/>
        <xdr:cNvSpPr/>
      </xdr:nvSpPr>
      <xdr:spPr>
        <a:xfrm>
          <a:off x="5412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16</xdr:col>
      <xdr:colOff>182925</xdr:colOff>
      <xdr:row>19</xdr:row>
      <xdr:rowOff>28575</xdr:rowOff>
    </xdr:from>
    <xdr:to>
      <xdr:col>17</xdr:col>
      <xdr:colOff>171450</xdr:colOff>
      <xdr:row>21</xdr:row>
      <xdr:rowOff>26625</xdr:rowOff>
    </xdr:to>
    <xdr:sp macro="" textlink="">
      <xdr:nvSpPr>
        <xdr:cNvPr id="135" name="Rectangle 134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19</xdr:row>
      <xdr:rowOff>38100</xdr:rowOff>
    </xdr:from>
    <xdr:to>
      <xdr:col>5</xdr:col>
      <xdr:colOff>352425</xdr:colOff>
      <xdr:row>21</xdr:row>
      <xdr:rowOff>38100</xdr:rowOff>
    </xdr:to>
    <xdr:sp macro="" textlink="">
      <xdr:nvSpPr>
        <xdr:cNvPr id="136" name="Rounded Rectangle 135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14</xdr:row>
      <xdr:rowOff>0</xdr:rowOff>
    </xdr:from>
    <xdr:to>
      <xdr:col>3</xdr:col>
      <xdr:colOff>180975</xdr:colOff>
      <xdr:row>17</xdr:row>
      <xdr:rowOff>0</xdr:rowOff>
    </xdr:to>
    <xdr:cxnSp macro="">
      <xdr:nvCxnSpPr>
        <xdr:cNvPr id="137" name="Straight Arrow Connector 136"/>
        <xdr:cNvCxnSpPr>
          <a:stCxn id="81" idx="2"/>
          <a:endCxn id="125" idx="0"/>
        </xdr:cNvCxnSpPr>
      </xdr:nvCxnSpPr>
      <xdr:spPr>
        <a:xfrm>
          <a:off x="1266825" y="2895600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329237</xdr:colOff>
      <xdr:row>14</xdr:row>
      <xdr:rowOff>84482</xdr:rowOff>
    </xdr:from>
    <xdr:to>
      <xdr:col>16</xdr:col>
      <xdr:colOff>209550</xdr:colOff>
      <xdr:row>16</xdr:row>
      <xdr:rowOff>85725</xdr:rowOff>
    </xdr:to>
    <xdr:sp macro="" textlink="">
      <xdr:nvSpPr>
        <xdr:cNvPr id="140" name="Rounded Rectangle 139"/>
        <xdr:cNvSpPr/>
      </xdr:nvSpPr>
      <xdr:spPr>
        <a:xfrm>
          <a:off x="2681912" y="279910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Trim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47627</xdr:colOff>
      <xdr:row>3</xdr:row>
      <xdr:rowOff>228600</xdr:rowOff>
    </xdr:from>
    <xdr:to>
      <xdr:col>8</xdr:col>
      <xdr:colOff>266701</xdr:colOff>
      <xdr:row>10</xdr:row>
      <xdr:rowOff>200025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1076327" y="1657350"/>
          <a:ext cx="3305174" cy="3305175"/>
        </a:xfrm>
        <a:prstGeom prst="ellipse">
          <a:avLst/>
        </a:prstGeom>
        <a:solidFill>
          <a:srgbClr val="0070C0">
            <a:alpha val="80000"/>
          </a:srgbClr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266701</xdr:colOff>
      <xdr:row>6</xdr:row>
      <xdr:rowOff>452438</xdr:rowOff>
    </xdr:from>
    <xdr:to>
      <xdr:col>11</xdr:col>
      <xdr:colOff>190500</xdr:colOff>
      <xdr:row>7</xdr:row>
      <xdr:rowOff>9525</xdr:rowOff>
    </xdr:to>
    <xdr:cxnSp macro="">
      <xdr:nvCxnSpPr>
        <xdr:cNvPr id="34" name="Straight Arrow Connector 33"/>
        <xdr:cNvCxnSpPr>
          <a:stCxn id="32" idx="6"/>
        </xdr:cNvCxnSpPr>
      </xdr:nvCxnSpPr>
      <xdr:spPr>
        <a:xfrm>
          <a:off x="4381501" y="3309938"/>
          <a:ext cx="1466849" cy="3333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266701</xdr:colOff>
      <xdr:row>7</xdr:row>
      <xdr:rowOff>128588</xdr:rowOff>
    </xdr:from>
    <xdr:to>
      <xdr:col>11</xdr:col>
      <xdr:colOff>133350</xdr:colOff>
      <xdr:row>7</xdr:row>
      <xdr:rowOff>285750</xdr:rowOff>
    </xdr:to>
    <xdr:cxnSp macro="">
      <xdr:nvCxnSpPr>
        <xdr:cNvPr id="37" name="Straight Arrow Connector 36"/>
        <xdr:cNvCxnSpPr/>
      </xdr:nvCxnSpPr>
      <xdr:spPr>
        <a:xfrm>
          <a:off x="4381501" y="3462338"/>
          <a:ext cx="1409699" cy="1571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6</xdr:row>
      <xdr:rowOff>219075</xdr:rowOff>
    </xdr:from>
    <xdr:to>
      <xdr:col>11</xdr:col>
      <xdr:colOff>142875</xdr:colOff>
      <xdr:row>6</xdr:row>
      <xdr:rowOff>295276</xdr:rowOff>
    </xdr:to>
    <xdr:cxnSp macro="">
      <xdr:nvCxnSpPr>
        <xdr:cNvPr id="38" name="Straight Arrow Connector 37"/>
        <xdr:cNvCxnSpPr/>
      </xdr:nvCxnSpPr>
      <xdr:spPr>
        <a:xfrm flipV="1">
          <a:off x="4381500" y="3076575"/>
          <a:ext cx="1419225" cy="762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5</xdr:row>
      <xdr:rowOff>438150</xdr:rowOff>
    </xdr:from>
    <xdr:to>
      <xdr:col>11</xdr:col>
      <xdr:colOff>66675</xdr:colOff>
      <xdr:row>6</xdr:row>
      <xdr:rowOff>152401</xdr:rowOff>
    </xdr:to>
    <xdr:cxnSp macro="">
      <xdr:nvCxnSpPr>
        <xdr:cNvPr id="40" name="Straight Arrow Connector 39"/>
        <xdr:cNvCxnSpPr/>
      </xdr:nvCxnSpPr>
      <xdr:spPr>
        <a:xfrm flipV="1">
          <a:off x="4371975" y="2819400"/>
          <a:ext cx="1352550" cy="1905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247651</xdr:colOff>
      <xdr:row>7</xdr:row>
      <xdr:rowOff>280988</xdr:rowOff>
    </xdr:from>
    <xdr:to>
      <xdr:col>11</xdr:col>
      <xdr:colOff>28575</xdr:colOff>
      <xdr:row>8</xdr:row>
      <xdr:rowOff>76200</xdr:rowOff>
    </xdr:to>
    <xdr:cxnSp macro="">
      <xdr:nvCxnSpPr>
        <xdr:cNvPr id="42" name="Straight Arrow Connector 41"/>
        <xdr:cNvCxnSpPr/>
      </xdr:nvCxnSpPr>
      <xdr:spPr>
        <a:xfrm>
          <a:off x="4362451" y="3614738"/>
          <a:ext cx="1323974" cy="2714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180974</xdr:rowOff>
    </xdr:from>
    <xdr:to>
      <xdr:col>7</xdr:col>
      <xdr:colOff>358725</xdr:colOff>
      <xdr:row>3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</xdr:row>
      <xdr:rowOff>0</xdr:rowOff>
    </xdr:from>
    <xdr:to>
      <xdr:col>9</xdr:col>
      <xdr:colOff>19050</xdr:colOff>
      <xdr:row>3</xdr:row>
      <xdr:rowOff>179025</xdr:rowOff>
    </xdr:to>
    <xdr:sp macro="" textlink="">
      <xdr:nvSpPr>
        <xdr:cNvPr id="3" name="Rectangle 2"/>
        <xdr:cNvSpPr/>
      </xdr:nvSpPr>
      <xdr:spPr>
        <a:xfrm>
          <a:off x="2745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</xdr:row>
      <xdr:rowOff>0</xdr:rowOff>
    </xdr:from>
    <xdr:to>
      <xdr:col>10</xdr:col>
      <xdr:colOff>38100</xdr:colOff>
      <xdr:row>3</xdr:row>
      <xdr:rowOff>179025</xdr:rowOff>
    </xdr:to>
    <xdr:sp macro="" textlink="">
      <xdr:nvSpPr>
        <xdr:cNvPr id="4" name="Rectangle 3"/>
        <xdr:cNvSpPr/>
      </xdr:nvSpPr>
      <xdr:spPr>
        <a:xfrm>
          <a:off x="3126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2</xdr:row>
      <xdr:rowOff>0</xdr:rowOff>
    </xdr:from>
    <xdr:to>
      <xdr:col>11</xdr:col>
      <xdr:colOff>57150</xdr:colOff>
      <xdr:row>3</xdr:row>
      <xdr:rowOff>179025</xdr:rowOff>
    </xdr:to>
    <xdr:sp macro="" textlink="">
      <xdr:nvSpPr>
        <xdr:cNvPr id="5" name="Rectangle 4"/>
        <xdr:cNvSpPr/>
      </xdr:nvSpPr>
      <xdr:spPr>
        <a:xfrm>
          <a:off x="350715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2</xdr:row>
      <xdr:rowOff>1950</xdr:rowOff>
    </xdr:from>
    <xdr:to>
      <xdr:col>12</xdr:col>
      <xdr:colOff>74250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388620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2</xdr:row>
      <xdr:rowOff>0</xdr:rowOff>
    </xdr:from>
    <xdr:to>
      <xdr:col>13</xdr:col>
      <xdr:colOff>93300</xdr:colOff>
      <xdr:row>3</xdr:row>
      <xdr:rowOff>179025</xdr:rowOff>
    </xdr:to>
    <xdr:sp macro="" textlink="">
      <xdr:nvSpPr>
        <xdr:cNvPr id="7" name="Rectangle 6"/>
        <xdr:cNvSpPr/>
      </xdr:nvSpPr>
      <xdr:spPr>
        <a:xfrm>
          <a:off x="426720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2</xdr:row>
      <xdr:rowOff>1950</xdr:rowOff>
    </xdr:from>
    <xdr:to>
      <xdr:col>14</xdr:col>
      <xdr:colOff>114300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4650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2</xdr:row>
      <xdr:rowOff>0</xdr:rowOff>
    </xdr:from>
    <xdr:to>
      <xdr:col>15</xdr:col>
      <xdr:colOff>131400</xdr:colOff>
      <xdr:row>3</xdr:row>
      <xdr:rowOff>179025</xdr:rowOff>
    </xdr:to>
    <xdr:sp macro="" textlink="">
      <xdr:nvSpPr>
        <xdr:cNvPr id="9" name="Rectangle 8"/>
        <xdr:cNvSpPr/>
      </xdr:nvSpPr>
      <xdr:spPr>
        <a:xfrm>
          <a:off x="502920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2</xdr:row>
      <xdr:rowOff>1950</xdr:rowOff>
    </xdr:from>
    <xdr:to>
      <xdr:col>16</xdr:col>
      <xdr:colOff>152400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5412150" y="7258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2</xdr:row>
      <xdr:rowOff>0</xdr:rowOff>
    </xdr:from>
    <xdr:to>
      <xdr:col>17</xdr:col>
      <xdr:colOff>171450</xdr:colOff>
      <xdr:row>3</xdr:row>
      <xdr:rowOff>179025</xdr:rowOff>
    </xdr:to>
    <xdr:sp macro="" textlink="">
      <xdr:nvSpPr>
        <xdr:cNvPr id="11" name="Rectangle 10"/>
        <xdr:cNvSpPr/>
      </xdr:nvSpPr>
      <xdr:spPr>
        <a:xfrm>
          <a:off x="5793150" y="72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7</xdr:row>
      <xdr:rowOff>180974</xdr:rowOff>
    </xdr:from>
    <xdr:to>
      <xdr:col>7</xdr:col>
      <xdr:colOff>360000</xdr:colOff>
      <xdr:row>9</xdr:row>
      <xdr:rowOff>179024</xdr:rowOff>
    </xdr:to>
    <xdr:sp macro="" textlink="">
      <xdr:nvSpPr>
        <xdr:cNvPr id="44" name="Rectangle 43"/>
        <xdr:cNvSpPr/>
      </xdr:nvSpPr>
      <xdr:spPr>
        <a:xfrm>
          <a:off x="361950" y="7238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179025</xdr:rowOff>
    </xdr:from>
    <xdr:to>
      <xdr:col>9</xdr:col>
      <xdr:colOff>19050</xdr:colOff>
      <xdr:row>9</xdr:row>
      <xdr:rowOff>177075</xdr:rowOff>
    </xdr:to>
    <xdr:sp macro="" textlink="">
      <xdr:nvSpPr>
        <xdr:cNvPr id="47" name="Rectangle 46"/>
        <xdr:cNvSpPr/>
      </xdr:nvSpPr>
      <xdr:spPr>
        <a:xfrm>
          <a:off x="2745150" y="18078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8</xdr:row>
      <xdr:rowOff>0</xdr:rowOff>
    </xdr:from>
    <xdr:to>
      <xdr:col>10</xdr:col>
      <xdr:colOff>38100</xdr:colOff>
      <xdr:row>9</xdr:row>
      <xdr:rowOff>179025</xdr:rowOff>
    </xdr:to>
    <xdr:sp macro="" textlink="">
      <xdr:nvSpPr>
        <xdr:cNvPr id="51" name="Rectangle 50"/>
        <xdr:cNvSpPr/>
      </xdr:nvSpPr>
      <xdr:spPr>
        <a:xfrm>
          <a:off x="312615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8</xdr:row>
      <xdr:rowOff>1950</xdr:rowOff>
    </xdr:from>
    <xdr:to>
      <xdr:col>11</xdr:col>
      <xdr:colOff>59100</xdr:colOff>
      <xdr:row>10</xdr:row>
      <xdr:rowOff>0</xdr:rowOff>
    </xdr:to>
    <xdr:sp macro="" textlink="">
      <xdr:nvSpPr>
        <xdr:cNvPr id="52" name="Rectangle 51"/>
        <xdr:cNvSpPr/>
      </xdr:nvSpPr>
      <xdr:spPr>
        <a:xfrm>
          <a:off x="3509100" y="181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10</xdr:row>
      <xdr:rowOff>1950</xdr:rowOff>
    </xdr:from>
    <xdr:to>
      <xdr:col>8</xdr:col>
      <xdr:colOff>0</xdr:colOff>
      <xdr:row>12</xdr:row>
      <xdr:rowOff>0</xdr:rowOff>
    </xdr:to>
    <xdr:sp macro="" textlink="">
      <xdr:nvSpPr>
        <xdr:cNvPr id="105" name="Rectangle 104"/>
        <xdr:cNvSpPr/>
      </xdr:nvSpPr>
      <xdr:spPr>
        <a:xfrm>
          <a:off x="363900" y="1992675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10</xdr:row>
      <xdr:rowOff>0</xdr:rowOff>
    </xdr:from>
    <xdr:to>
      <xdr:col>9</xdr:col>
      <xdr:colOff>19050</xdr:colOff>
      <xdr:row>11</xdr:row>
      <xdr:rowOff>179025</xdr:rowOff>
    </xdr:to>
    <xdr:sp macro="" textlink="">
      <xdr:nvSpPr>
        <xdr:cNvPr id="106" name="Rectangle 105"/>
        <xdr:cNvSpPr/>
      </xdr:nvSpPr>
      <xdr:spPr>
        <a:xfrm>
          <a:off x="2745150" y="21717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10</xdr:row>
      <xdr:rowOff>0</xdr:rowOff>
    </xdr:from>
    <xdr:to>
      <xdr:col>10</xdr:col>
      <xdr:colOff>40050</xdr:colOff>
      <xdr:row>11</xdr:row>
      <xdr:rowOff>179025</xdr:rowOff>
    </xdr:to>
    <xdr:sp macro="" textlink="">
      <xdr:nvSpPr>
        <xdr:cNvPr id="107" name="Rectangle 106"/>
        <xdr:cNvSpPr/>
      </xdr:nvSpPr>
      <xdr:spPr>
        <a:xfrm>
          <a:off x="3128100" y="21717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10</xdr:row>
      <xdr:rowOff>0</xdr:rowOff>
    </xdr:from>
    <xdr:to>
      <xdr:col>11</xdr:col>
      <xdr:colOff>59100</xdr:colOff>
      <xdr:row>11</xdr:row>
      <xdr:rowOff>179025</xdr:rowOff>
    </xdr:to>
    <xdr:sp macro="" textlink="">
      <xdr:nvSpPr>
        <xdr:cNvPr id="108" name="Rectangle 107"/>
        <xdr:cNvSpPr/>
      </xdr:nvSpPr>
      <xdr:spPr>
        <a:xfrm>
          <a:off x="3509100" y="217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113" name="Rounded Rectangle 112"/>
        <xdr:cNvSpPr/>
      </xdr:nvSpPr>
      <xdr:spPr>
        <a:xfrm>
          <a:off x="361950" y="7239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14" name="Rounded Rectangle 113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15" name="Rounded Rectangle 114"/>
        <xdr:cNvSpPr/>
      </xdr:nvSpPr>
      <xdr:spPr>
        <a:xfrm>
          <a:off x="361950" y="21717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3</xdr:row>
      <xdr:rowOff>142874</xdr:rowOff>
    </xdr:from>
    <xdr:to>
      <xdr:col>10</xdr:col>
      <xdr:colOff>39675</xdr:colOff>
      <xdr:row>4</xdr:row>
      <xdr:rowOff>31994</xdr:rowOff>
    </xdr:to>
    <xdr:sp macro="" textlink="">
      <xdr:nvSpPr>
        <xdr:cNvPr id="136" name="Rectangle 135"/>
        <xdr:cNvSpPr/>
      </xdr:nvSpPr>
      <xdr:spPr>
        <a:xfrm>
          <a:off x="2362200" y="685799"/>
          <a:ext cx="11160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68580</xdr:colOff>
      <xdr:row>3</xdr:row>
      <xdr:rowOff>142874</xdr:rowOff>
    </xdr:from>
    <xdr:to>
      <xdr:col>14</xdr:col>
      <xdr:colOff>114780</xdr:colOff>
      <xdr:row>4</xdr:row>
      <xdr:rowOff>31994</xdr:rowOff>
    </xdr:to>
    <xdr:sp macro="" textlink="">
      <xdr:nvSpPr>
        <xdr:cNvPr id="138" name="Rectangle 137"/>
        <xdr:cNvSpPr/>
      </xdr:nvSpPr>
      <xdr:spPr>
        <a:xfrm>
          <a:off x="3509010" y="1057274"/>
          <a:ext cx="1494000" cy="72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144780</xdr:colOff>
      <xdr:row>3</xdr:row>
      <xdr:rowOff>142874</xdr:rowOff>
    </xdr:from>
    <xdr:to>
      <xdr:col>15</xdr:col>
      <xdr:colOff>135630</xdr:colOff>
      <xdr:row>4</xdr:row>
      <xdr:rowOff>31994</xdr:rowOff>
    </xdr:to>
    <xdr:sp macro="" textlink="">
      <xdr:nvSpPr>
        <xdr:cNvPr id="139" name="Rectangle 138"/>
        <xdr:cNvSpPr/>
      </xdr:nvSpPr>
      <xdr:spPr>
        <a:xfrm>
          <a:off x="5031105" y="685799"/>
          <a:ext cx="352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163830</xdr:colOff>
      <xdr:row>3</xdr:row>
      <xdr:rowOff>142874</xdr:rowOff>
    </xdr:from>
    <xdr:to>
      <xdr:col>17</xdr:col>
      <xdr:colOff>170730</xdr:colOff>
      <xdr:row>4</xdr:row>
      <xdr:rowOff>31994</xdr:rowOff>
    </xdr:to>
    <xdr:sp macro="" textlink="">
      <xdr:nvSpPr>
        <xdr:cNvPr id="140" name="Rectangle 139"/>
        <xdr:cNvSpPr/>
      </xdr:nvSpPr>
      <xdr:spPr>
        <a:xfrm>
          <a:off x="5414010" y="1057274"/>
          <a:ext cx="730800" cy="72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205763</xdr:colOff>
      <xdr:row>4</xdr:row>
      <xdr:rowOff>31994</xdr:rowOff>
    </xdr:from>
    <xdr:to>
      <xdr:col>12</xdr:col>
      <xdr:colOff>91680</xdr:colOff>
      <xdr:row>7</xdr:row>
      <xdr:rowOff>179025</xdr:rowOff>
    </xdr:to>
    <xdr:cxnSp macro="">
      <xdr:nvCxnSpPr>
        <xdr:cNvPr id="68" name="Straight Connector 67"/>
        <xdr:cNvCxnSpPr>
          <a:stCxn id="47" idx="0"/>
          <a:endCxn id="138" idx="2"/>
        </xdr:cNvCxnSpPr>
      </xdr:nvCxnSpPr>
      <xdr:spPr>
        <a:xfrm flipV="1">
          <a:off x="2920388" y="1117844"/>
          <a:ext cx="1333717" cy="6899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4</xdr:row>
      <xdr:rowOff>31994</xdr:rowOff>
    </xdr:from>
    <xdr:to>
      <xdr:col>14</xdr:col>
      <xdr:colOff>321180</xdr:colOff>
      <xdr:row>8</xdr:row>
      <xdr:rowOff>0</xdr:rowOff>
    </xdr:to>
    <xdr:cxnSp macro="">
      <xdr:nvCxnSpPr>
        <xdr:cNvPr id="74" name="Straight Connector 73"/>
        <xdr:cNvCxnSpPr>
          <a:stCxn id="51" idx="0"/>
          <a:endCxn id="139" idx="2"/>
        </xdr:cNvCxnSpPr>
      </xdr:nvCxnSpPr>
      <xdr:spPr>
        <a:xfrm flipV="1">
          <a:off x="3301388" y="755894"/>
          <a:ext cx="1906117" cy="69190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245813</xdr:colOff>
      <xdr:row>4</xdr:row>
      <xdr:rowOff>31994</xdr:rowOff>
    </xdr:from>
    <xdr:to>
      <xdr:col>16</xdr:col>
      <xdr:colOff>167280</xdr:colOff>
      <xdr:row>8</xdr:row>
      <xdr:rowOff>1950</xdr:rowOff>
    </xdr:to>
    <xdr:cxnSp macro="">
      <xdr:nvCxnSpPr>
        <xdr:cNvPr id="81" name="Straight Connector 80"/>
        <xdr:cNvCxnSpPr>
          <a:stCxn id="52" idx="0"/>
          <a:endCxn id="140" idx="2"/>
        </xdr:cNvCxnSpPr>
      </xdr:nvCxnSpPr>
      <xdr:spPr>
        <a:xfrm flipV="1">
          <a:off x="3684338" y="1117844"/>
          <a:ext cx="2093167" cy="6938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4</xdr:row>
      <xdr:rowOff>31994</xdr:rowOff>
    </xdr:from>
    <xdr:to>
      <xdr:col>8</xdr:col>
      <xdr:colOff>205575</xdr:colOff>
      <xdr:row>7</xdr:row>
      <xdr:rowOff>180974</xdr:rowOff>
    </xdr:to>
    <xdr:cxnSp macro="">
      <xdr:nvCxnSpPr>
        <xdr:cNvPr id="65" name="Straight Connector 64"/>
        <xdr:cNvCxnSpPr>
          <a:stCxn id="44" idx="0"/>
          <a:endCxn id="136" idx="2"/>
        </xdr:cNvCxnSpPr>
      </xdr:nvCxnSpPr>
      <xdr:spPr>
        <a:xfrm flipV="1">
          <a:off x="2532675" y="755894"/>
          <a:ext cx="387525" cy="69190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180974</xdr:rowOff>
    </xdr:from>
    <xdr:to>
      <xdr:col>7</xdr:col>
      <xdr:colOff>360000</xdr:colOff>
      <xdr:row>17</xdr:row>
      <xdr:rowOff>179024</xdr:rowOff>
    </xdr:to>
    <xdr:sp macro="" textlink="">
      <xdr:nvSpPr>
        <xdr:cNvPr id="183" name="Rectangle 182"/>
        <xdr:cNvSpPr/>
      </xdr:nvSpPr>
      <xdr:spPr>
        <a:xfrm>
          <a:off x="2368826" y="1820931"/>
          <a:ext cx="360000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15</xdr:row>
      <xdr:rowOff>179025</xdr:rowOff>
    </xdr:from>
    <xdr:to>
      <xdr:col>11</xdr:col>
      <xdr:colOff>57150</xdr:colOff>
      <xdr:row>17</xdr:row>
      <xdr:rowOff>177075</xdr:rowOff>
    </xdr:to>
    <xdr:sp macro="" textlink="">
      <xdr:nvSpPr>
        <xdr:cNvPr id="184" name="Rectangle 183"/>
        <xdr:cNvSpPr/>
      </xdr:nvSpPr>
      <xdr:spPr>
        <a:xfrm>
          <a:off x="3507150" y="28936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16</xdr:row>
      <xdr:rowOff>0</xdr:rowOff>
    </xdr:from>
    <xdr:to>
      <xdr:col>9</xdr:col>
      <xdr:colOff>19050</xdr:colOff>
      <xdr:row>18</xdr:row>
      <xdr:rowOff>431</xdr:rowOff>
    </xdr:to>
    <xdr:sp macro="" textlink="">
      <xdr:nvSpPr>
        <xdr:cNvPr id="185" name="Rectangle 184"/>
        <xdr:cNvSpPr/>
      </xdr:nvSpPr>
      <xdr:spPr>
        <a:xfrm>
          <a:off x="2751103" y="3214688"/>
          <a:ext cx="351666" cy="357618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16</xdr:row>
      <xdr:rowOff>1950</xdr:rowOff>
    </xdr:from>
    <xdr:to>
      <xdr:col>10</xdr:col>
      <xdr:colOff>40050</xdr:colOff>
      <xdr:row>18</xdr:row>
      <xdr:rowOff>0</xdr:rowOff>
    </xdr:to>
    <xdr:sp macro="" textlink="">
      <xdr:nvSpPr>
        <xdr:cNvPr id="186" name="Rectangle 185"/>
        <xdr:cNvSpPr/>
      </xdr:nvSpPr>
      <xdr:spPr>
        <a:xfrm>
          <a:off x="3128100" y="325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18</xdr:row>
      <xdr:rowOff>1950</xdr:rowOff>
    </xdr:from>
    <xdr:to>
      <xdr:col>8</xdr:col>
      <xdr:colOff>0</xdr:colOff>
      <xdr:row>20</xdr:row>
      <xdr:rowOff>0</xdr:rowOff>
    </xdr:to>
    <xdr:sp macro="" textlink="">
      <xdr:nvSpPr>
        <xdr:cNvPr id="190" name="Rectangle 189"/>
        <xdr:cNvSpPr/>
      </xdr:nvSpPr>
      <xdr:spPr>
        <a:xfrm>
          <a:off x="2370776" y="2188559"/>
          <a:ext cx="362485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18</xdr:row>
      <xdr:rowOff>0</xdr:rowOff>
    </xdr:from>
    <xdr:to>
      <xdr:col>11</xdr:col>
      <xdr:colOff>57150</xdr:colOff>
      <xdr:row>19</xdr:row>
      <xdr:rowOff>179025</xdr:rowOff>
    </xdr:to>
    <xdr:sp macro="" textlink="">
      <xdr:nvSpPr>
        <xdr:cNvPr id="191" name="Rectangle 190"/>
        <xdr:cNvSpPr/>
      </xdr:nvSpPr>
      <xdr:spPr>
        <a:xfrm>
          <a:off x="3507150" y="32575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18</xdr:row>
      <xdr:rowOff>0</xdr:rowOff>
    </xdr:from>
    <xdr:to>
      <xdr:col>9</xdr:col>
      <xdr:colOff>21000</xdr:colOff>
      <xdr:row>20</xdr:row>
      <xdr:rowOff>431</xdr:rowOff>
    </xdr:to>
    <xdr:sp macro="" textlink="">
      <xdr:nvSpPr>
        <xdr:cNvPr id="192" name="Rectangle 191"/>
        <xdr:cNvSpPr/>
      </xdr:nvSpPr>
      <xdr:spPr>
        <a:xfrm>
          <a:off x="2753053" y="3571875"/>
          <a:ext cx="351666" cy="357619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18</xdr:row>
      <xdr:rowOff>0</xdr:rowOff>
    </xdr:from>
    <xdr:to>
      <xdr:col>10</xdr:col>
      <xdr:colOff>40050</xdr:colOff>
      <xdr:row>19</xdr:row>
      <xdr:rowOff>179025</xdr:rowOff>
    </xdr:to>
    <xdr:sp macro="" textlink="">
      <xdr:nvSpPr>
        <xdr:cNvPr id="193" name="Rectangle 192"/>
        <xdr:cNvSpPr/>
      </xdr:nvSpPr>
      <xdr:spPr>
        <a:xfrm>
          <a:off x="3128100" y="361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7" name="Rounded Rectangle 196"/>
        <xdr:cNvSpPr/>
      </xdr:nvSpPr>
      <xdr:spPr>
        <a:xfrm>
          <a:off x="364435" y="1822174"/>
          <a:ext cx="1822174" cy="36443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198" name="Rounded Rectangle 197"/>
        <xdr:cNvSpPr/>
      </xdr:nvSpPr>
      <xdr:spPr>
        <a:xfrm>
          <a:off x="364435" y="2186609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182218</xdr:colOff>
      <xdr:row>11</xdr:row>
      <xdr:rowOff>182217</xdr:rowOff>
    </xdr:from>
    <xdr:to>
      <xdr:col>3</xdr:col>
      <xdr:colOff>182218</xdr:colOff>
      <xdr:row>16</xdr:row>
      <xdr:rowOff>0</xdr:rowOff>
    </xdr:to>
    <xdr:cxnSp macro="">
      <xdr:nvCxnSpPr>
        <xdr:cNvPr id="201" name="Straight Arrow Connector 200"/>
        <xdr:cNvCxnSpPr>
          <a:stCxn id="115" idx="2"/>
          <a:endCxn id="197" idx="0"/>
        </xdr:cNvCxnSpPr>
      </xdr:nvCxnSpPr>
      <xdr:spPr>
        <a:xfrm>
          <a:off x="1275522" y="2551043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182218</xdr:colOff>
      <xdr:row>4</xdr:row>
      <xdr:rowOff>0</xdr:rowOff>
    </xdr:from>
    <xdr:to>
      <xdr:col>3</xdr:col>
      <xdr:colOff>182218</xdr:colOff>
      <xdr:row>8</xdr:row>
      <xdr:rowOff>0</xdr:rowOff>
    </xdr:to>
    <xdr:cxnSp macro="">
      <xdr:nvCxnSpPr>
        <xdr:cNvPr id="204" name="Straight Arrow Connector 203"/>
        <xdr:cNvCxnSpPr>
          <a:stCxn id="113" idx="2"/>
          <a:endCxn id="114" idx="0"/>
        </xdr:cNvCxnSpPr>
      </xdr:nvCxnSpPr>
      <xdr:spPr>
        <a:xfrm>
          <a:off x="1275522" y="1093304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180974</xdr:rowOff>
    </xdr:from>
    <xdr:to>
      <xdr:col>7</xdr:col>
      <xdr:colOff>360000</xdr:colOff>
      <xdr:row>25</xdr:row>
      <xdr:rowOff>179024</xdr:rowOff>
    </xdr:to>
    <xdr:sp macro="" textlink="">
      <xdr:nvSpPr>
        <xdr:cNvPr id="209" name="Rectangle 208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24</xdr:row>
      <xdr:rowOff>0</xdr:rowOff>
    </xdr:from>
    <xdr:to>
      <xdr:col>9</xdr:col>
      <xdr:colOff>19050</xdr:colOff>
      <xdr:row>25</xdr:row>
      <xdr:rowOff>179025</xdr:rowOff>
    </xdr:to>
    <xdr:sp macro="" textlink="">
      <xdr:nvSpPr>
        <xdr:cNvPr id="210" name="Rectangle 209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24</xdr:row>
      <xdr:rowOff>0</xdr:rowOff>
    </xdr:from>
    <xdr:to>
      <xdr:col>10</xdr:col>
      <xdr:colOff>38100</xdr:colOff>
      <xdr:row>25</xdr:row>
      <xdr:rowOff>179025</xdr:rowOff>
    </xdr:to>
    <xdr:sp macro="" textlink="">
      <xdr:nvSpPr>
        <xdr:cNvPr id="211" name="Rectangle 210"/>
        <xdr:cNvSpPr/>
      </xdr:nvSpPr>
      <xdr:spPr>
        <a:xfrm>
          <a:off x="3147271" y="728870"/>
          <a:ext cx="352959" cy="361242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136797</xdr:colOff>
      <xdr:row>24</xdr:row>
      <xdr:rowOff>2587</xdr:rowOff>
    </xdr:from>
    <xdr:to>
      <xdr:col>14</xdr:col>
      <xdr:colOff>125322</xdr:colOff>
      <xdr:row>26</xdr:row>
      <xdr:rowOff>638</xdr:rowOff>
    </xdr:to>
    <xdr:sp macro="" textlink="">
      <xdr:nvSpPr>
        <xdr:cNvPr id="212" name="Rectangle 211"/>
        <xdr:cNvSpPr/>
      </xdr:nvSpPr>
      <xdr:spPr>
        <a:xfrm>
          <a:off x="4661172" y="4345987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153897</xdr:colOff>
      <xdr:row>23</xdr:row>
      <xdr:rowOff>178471</xdr:rowOff>
    </xdr:from>
    <xdr:to>
      <xdr:col>15</xdr:col>
      <xdr:colOff>142422</xdr:colOff>
      <xdr:row>25</xdr:row>
      <xdr:rowOff>176522</xdr:rowOff>
    </xdr:to>
    <xdr:sp macro="" textlink="">
      <xdr:nvSpPr>
        <xdr:cNvPr id="213" name="Rectangle 212"/>
        <xdr:cNvSpPr/>
      </xdr:nvSpPr>
      <xdr:spPr>
        <a:xfrm>
          <a:off x="5040222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172947</xdr:colOff>
      <xdr:row>24</xdr:row>
      <xdr:rowOff>2587</xdr:rowOff>
    </xdr:from>
    <xdr:to>
      <xdr:col>16</xdr:col>
      <xdr:colOff>161473</xdr:colOff>
      <xdr:row>26</xdr:row>
      <xdr:rowOff>638</xdr:rowOff>
    </xdr:to>
    <xdr:sp macro="" textlink="">
      <xdr:nvSpPr>
        <xdr:cNvPr id="214" name="Rectangle 213"/>
        <xdr:cNvSpPr/>
      </xdr:nvSpPr>
      <xdr:spPr>
        <a:xfrm>
          <a:off x="5421222" y="4345987"/>
          <a:ext cx="350476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196278</xdr:colOff>
      <xdr:row>23</xdr:row>
      <xdr:rowOff>178471</xdr:rowOff>
    </xdr:from>
    <xdr:to>
      <xdr:col>17</xdr:col>
      <xdr:colOff>184803</xdr:colOff>
      <xdr:row>25</xdr:row>
      <xdr:rowOff>176522</xdr:rowOff>
    </xdr:to>
    <xdr:sp macro="" textlink="">
      <xdr:nvSpPr>
        <xdr:cNvPr id="215" name="Rectangle 214"/>
        <xdr:cNvSpPr/>
      </xdr:nvSpPr>
      <xdr:spPr>
        <a:xfrm>
          <a:off x="5806503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24</xdr:row>
      <xdr:rowOff>0</xdr:rowOff>
    </xdr:from>
    <xdr:to>
      <xdr:col>11</xdr:col>
      <xdr:colOff>55616</xdr:colOff>
      <xdr:row>25</xdr:row>
      <xdr:rowOff>179025</xdr:rowOff>
    </xdr:to>
    <xdr:sp macro="" textlink="">
      <xdr:nvSpPr>
        <xdr:cNvPr id="216" name="Rectangle 215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97612</xdr:colOff>
      <xdr:row>24</xdr:row>
      <xdr:rowOff>1950</xdr:rowOff>
    </xdr:from>
    <xdr:to>
      <xdr:col>12</xdr:col>
      <xdr:colOff>86137</xdr:colOff>
      <xdr:row>26</xdr:row>
      <xdr:rowOff>0</xdr:rowOff>
    </xdr:to>
    <xdr:sp macro="" textlink="">
      <xdr:nvSpPr>
        <xdr:cNvPr id="217" name="Rectangle 216"/>
        <xdr:cNvSpPr/>
      </xdr:nvSpPr>
      <xdr:spPr>
        <a:xfrm>
          <a:off x="3924177" y="4739602"/>
          <a:ext cx="352960" cy="36248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116662</xdr:colOff>
      <xdr:row>24</xdr:row>
      <xdr:rowOff>0</xdr:rowOff>
    </xdr:from>
    <xdr:to>
      <xdr:col>13</xdr:col>
      <xdr:colOff>105187</xdr:colOff>
      <xdr:row>25</xdr:row>
      <xdr:rowOff>179025</xdr:rowOff>
    </xdr:to>
    <xdr:sp macro="" textlink="">
      <xdr:nvSpPr>
        <xdr:cNvPr id="218" name="Rectangle 217"/>
        <xdr:cNvSpPr/>
      </xdr:nvSpPr>
      <xdr:spPr>
        <a:xfrm>
          <a:off x="4307662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17</xdr:col>
      <xdr:colOff>216642</xdr:colOff>
      <xdr:row>24</xdr:row>
      <xdr:rowOff>0</xdr:rowOff>
    </xdr:from>
    <xdr:to>
      <xdr:col>18</xdr:col>
      <xdr:colOff>205167</xdr:colOff>
      <xdr:row>26</xdr:row>
      <xdr:rowOff>431</xdr:rowOff>
    </xdr:to>
    <xdr:sp macro="" textlink="">
      <xdr:nvSpPr>
        <xdr:cNvPr id="222" name="Rectangle 221"/>
        <xdr:cNvSpPr/>
      </xdr:nvSpPr>
      <xdr:spPr>
        <a:xfrm>
          <a:off x="6188817" y="4343400"/>
          <a:ext cx="350475" cy="36238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229" name="Rounded Rectangle 228"/>
        <xdr:cNvSpPr/>
      </xdr:nvSpPr>
      <xdr:spPr>
        <a:xfrm>
          <a:off x="364435" y="728870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13</xdr:col>
      <xdr:colOff>136751</xdr:colOff>
      <xdr:row>23</xdr:row>
      <xdr:rowOff>137179</xdr:rowOff>
    </xdr:from>
    <xdr:to>
      <xdr:col>18</xdr:col>
      <xdr:colOff>213401</xdr:colOff>
      <xdr:row>24</xdr:row>
      <xdr:rowOff>29922</xdr:rowOff>
    </xdr:to>
    <xdr:sp macro="" textlink="">
      <xdr:nvSpPr>
        <xdr:cNvPr id="232" name="Rectangle 231"/>
        <xdr:cNvSpPr/>
      </xdr:nvSpPr>
      <xdr:spPr>
        <a:xfrm>
          <a:off x="4661126" y="4299604"/>
          <a:ext cx="1886400" cy="73718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182218</xdr:colOff>
      <xdr:row>20</xdr:row>
      <xdr:rowOff>0</xdr:rowOff>
    </xdr:from>
    <xdr:to>
      <xdr:col>3</xdr:col>
      <xdr:colOff>182218</xdr:colOff>
      <xdr:row>24</xdr:row>
      <xdr:rowOff>0</xdr:rowOff>
    </xdr:to>
    <xdr:cxnSp macro="">
      <xdr:nvCxnSpPr>
        <xdr:cNvPr id="237" name="Straight Arrow Connector 236"/>
        <xdr:cNvCxnSpPr>
          <a:stCxn id="198" idx="2"/>
          <a:endCxn id="229" idx="0"/>
        </xdr:cNvCxnSpPr>
      </xdr:nvCxnSpPr>
      <xdr:spPr>
        <a:xfrm>
          <a:off x="1275522" y="4008783"/>
          <a:ext cx="0" cy="728869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176450</xdr:colOff>
      <xdr:row>19</xdr:row>
      <xdr:rowOff>152399</xdr:rowOff>
    </xdr:from>
    <xdr:to>
      <xdr:col>8</xdr:col>
      <xdr:colOff>725</xdr:colOff>
      <xdr:row>20</xdr:row>
      <xdr:rowOff>41519</xdr:rowOff>
    </xdr:to>
    <xdr:sp macro="" textlink="">
      <xdr:nvSpPr>
        <xdr:cNvPr id="241" name="Rectangle 240"/>
        <xdr:cNvSpPr/>
      </xdr:nvSpPr>
      <xdr:spPr>
        <a:xfrm>
          <a:off x="2348150" y="3590924"/>
          <a:ext cx="3672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9</xdr:col>
      <xdr:colOff>46673</xdr:colOff>
      <xdr:row>19</xdr:row>
      <xdr:rowOff>152399</xdr:rowOff>
    </xdr:from>
    <xdr:to>
      <xdr:col>10</xdr:col>
      <xdr:colOff>33923</xdr:colOff>
      <xdr:row>20</xdr:row>
      <xdr:rowOff>41519</xdr:rowOff>
    </xdr:to>
    <xdr:sp macro="" textlink="">
      <xdr:nvSpPr>
        <xdr:cNvPr id="242" name="Rectangle 241"/>
        <xdr:cNvSpPr/>
      </xdr:nvSpPr>
      <xdr:spPr>
        <a:xfrm>
          <a:off x="3123248" y="3590924"/>
          <a:ext cx="3492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66282</xdr:colOff>
      <xdr:row>19</xdr:row>
      <xdr:rowOff>159121</xdr:rowOff>
    </xdr:from>
    <xdr:to>
      <xdr:col>11</xdr:col>
      <xdr:colOff>53532</xdr:colOff>
      <xdr:row>20</xdr:row>
      <xdr:rowOff>48241</xdr:rowOff>
    </xdr:to>
    <xdr:sp macro="" textlink="">
      <xdr:nvSpPr>
        <xdr:cNvPr id="243" name="Rectangle 242"/>
        <xdr:cNvSpPr/>
      </xdr:nvSpPr>
      <xdr:spPr>
        <a:xfrm>
          <a:off x="3504807" y="3597646"/>
          <a:ext cx="349200" cy="7009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179075</xdr:colOff>
      <xdr:row>20</xdr:row>
      <xdr:rowOff>41519</xdr:rowOff>
    </xdr:from>
    <xdr:to>
      <xdr:col>8</xdr:col>
      <xdr:colOff>9060</xdr:colOff>
      <xdr:row>24</xdr:row>
      <xdr:rowOff>3419</xdr:rowOff>
    </xdr:to>
    <xdr:cxnSp macro="">
      <xdr:nvCxnSpPr>
        <xdr:cNvPr id="246" name="Straight Connector 245"/>
        <xdr:cNvCxnSpPr>
          <a:stCxn id="241" idx="2"/>
          <a:endCxn id="122" idx="2"/>
        </xdr:cNvCxnSpPr>
      </xdr:nvCxnSpPr>
      <xdr:spPr>
        <a:xfrm>
          <a:off x="2531750" y="3661019"/>
          <a:ext cx="191935" cy="68580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221273</xdr:colOff>
      <xdr:row>20</xdr:row>
      <xdr:rowOff>41519</xdr:rowOff>
    </xdr:from>
    <xdr:to>
      <xdr:col>12</xdr:col>
      <xdr:colOff>102510</xdr:colOff>
      <xdr:row>23</xdr:row>
      <xdr:rowOff>133349</xdr:rowOff>
    </xdr:to>
    <xdr:cxnSp macro="">
      <xdr:nvCxnSpPr>
        <xdr:cNvPr id="249" name="Straight Connector 248"/>
        <xdr:cNvCxnSpPr>
          <a:stCxn id="242" idx="2"/>
          <a:endCxn id="119" idx="0"/>
        </xdr:cNvCxnSpPr>
      </xdr:nvCxnSpPr>
      <xdr:spPr>
        <a:xfrm>
          <a:off x="3297848" y="3661019"/>
          <a:ext cx="967087" cy="63475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240882</xdr:colOff>
      <xdr:row>20</xdr:row>
      <xdr:rowOff>48241</xdr:rowOff>
    </xdr:from>
    <xdr:to>
      <xdr:col>15</xdr:col>
      <xdr:colOff>356051</xdr:colOff>
      <xdr:row>23</xdr:row>
      <xdr:rowOff>137179</xdr:rowOff>
    </xdr:to>
    <xdr:cxnSp macro="">
      <xdr:nvCxnSpPr>
        <xdr:cNvPr id="252" name="Straight Connector 251"/>
        <xdr:cNvCxnSpPr>
          <a:stCxn id="243" idx="2"/>
          <a:endCxn id="232" idx="0"/>
        </xdr:cNvCxnSpPr>
      </xdr:nvCxnSpPr>
      <xdr:spPr>
        <a:xfrm>
          <a:off x="3679407" y="3667741"/>
          <a:ext cx="1924919" cy="631863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4</xdr:row>
      <xdr:rowOff>161925</xdr:rowOff>
    </xdr:from>
    <xdr:to>
      <xdr:col>16</xdr:col>
      <xdr:colOff>127963</xdr:colOff>
      <xdr:row>6</xdr:row>
      <xdr:rowOff>163168</xdr:rowOff>
    </xdr:to>
    <xdr:sp macro="" textlink="">
      <xdr:nvSpPr>
        <xdr:cNvPr id="112" name="Rounded Rectangle 111"/>
        <xdr:cNvSpPr/>
      </xdr:nvSpPr>
      <xdr:spPr>
        <a:xfrm>
          <a:off x="2600325" y="8858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Compression</a:t>
          </a:r>
        </a:p>
      </xdr:txBody>
    </xdr:sp>
    <xdr:clientData/>
  </xdr:twoCellAnchor>
  <xdr:twoCellAnchor>
    <xdr:from>
      <xdr:col>7</xdr:col>
      <xdr:colOff>247650</xdr:colOff>
      <xdr:row>13</xdr:row>
      <xdr:rowOff>0</xdr:rowOff>
    </xdr:from>
    <xdr:to>
      <xdr:col>16</xdr:col>
      <xdr:colOff>127963</xdr:colOff>
      <xdr:row>15</xdr:row>
      <xdr:rowOff>1243</xdr:rowOff>
    </xdr:to>
    <xdr:sp macro="" textlink="">
      <xdr:nvSpPr>
        <xdr:cNvPr id="117" name="Rounded Rectangle 116"/>
        <xdr:cNvSpPr/>
      </xdr:nvSpPr>
      <xdr:spPr>
        <a:xfrm>
          <a:off x="2600325" y="2352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Sorting</a:t>
          </a:r>
        </a:p>
      </xdr:txBody>
    </xdr:sp>
    <xdr:clientData/>
  </xdr:twoCellAnchor>
  <xdr:twoCellAnchor>
    <xdr:from>
      <xdr:col>7</xdr:col>
      <xdr:colOff>247650</xdr:colOff>
      <xdr:row>20</xdr:row>
      <xdr:rowOff>171450</xdr:rowOff>
    </xdr:from>
    <xdr:to>
      <xdr:col>16</xdr:col>
      <xdr:colOff>127963</xdr:colOff>
      <xdr:row>22</xdr:row>
      <xdr:rowOff>172693</xdr:rowOff>
    </xdr:to>
    <xdr:sp macro="" textlink="">
      <xdr:nvSpPr>
        <xdr:cNvPr id="118" name="Rounded Rectangle 117"/>
        <xdr:cNvSpPr/>
      </xdr:nvSpPr>
      <xdr:spPr>
        <a:xfrm>
          <a:off x="2600325" y="37909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Decompression</a:t>
          </a:r>
        </a:p>
      </xdr:txBody>
    </xdr:sp>
    <xdr:clientData/>
  </xdr:twoCellAnchor>
  <xdr:twoCellAnchor>
    <xdr:from>
      <xdr:col>11</xdr:col>
      <xdr:colOff>99060</xdr:colOff>
      <xdr:row>23</xdr:row>
      <xdr:rowOff>133349</xdr:rowOff>
    </xdr:from>
    <xdr:to>
      <xdr:col>13</xdr:col>
      <xdr:colOff>105960</xdr:colOff>
      <xdr:row>24</xdr:row>
      <xdr:rowOff>22469</xdr:rowOff>
    </xdr:to>
    <xdr:sp macro="" textlink="">
      <xdr:nvSpPr>
        <xdr:cNvPr id="119" name="Rectangle 118"/>
        <xdr:cNvSpPr/>
      </xdr:nvSpPr>
      <xdr:spPr>
        <a:xfrm>
          <a:off x="3899535" y="4295774"/>
          <a:ext cx="7308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24050</xdr:colOff>
      <xdr:row>19</xdr:row>
      <xdr:rowOff>152399</xdr:rowOff>
    </xdr:from>
    <xdr:to>
      <xdr:col>9</xdr:col>
      <xdr:colOff>22100</xdr:colOff>
      <xdr:row>20</xdr:row>
      <xdr:rowOff>41519</xdr:rowOff>
    </xdr:to>
    <xdr:sp macro="" textlink="">
      <xdr:nvSpPr>
        <xdr:cNvPr id="121" name="Rectangle 120"/>
        <xdr:cNvSpPr/>
      </xdr:nvSpPr>
      <xdr:spPr>
        <a:xfrm>
          <a:off x="2738675" y="3590924"/>
          <a:ext cx="3600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3810</xdr:colOff>
      <xdr:row>23</xdr:row>
      <xdr:rowOff>114299</xdr:rowOff>
    </xdr:from>
    <xdr:to>
      <xdr:col>9</xdr:col>
      <xdr:colOff>14310</xdr:colOff>
      <xdr:row>24</xdr:row>
      <xdr:rowOff>3419</xdr:rowOff>
    </xdr:to>
    <xdr:sp macro="" textlink="">
      <xdr:nvSpPr>
        <xdr:cNvPr id="122" name="Rectangle 121"/>
        <xdr:cNvSpPr/>
      </xdr:nvSpPr>
      <xdr:spPr>
        <a:xfrm>
          <a:off x="2356485" y="4276724"/>
          <a:ext cx="7344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51435</xdr:colOff>
      <xdr:row>23</xdr:row>
      <xdr:rowOff>123824</xdr:rowOff>
    </xdr:from>
    <xdr:to>
      <xdr:col>11</xdr:col>
      <xdr:colOff>58335</xdr:colOff>
      <xdr:row>24</xdr:row>
      <xdr:rowOff>12944</xdr:rowOff>
    </xdr:to>
    <xdr:sp macro="" textlink="">
      <xdr:nvSpPr>
        <xdr:cNvPr id="123" name="Rectangle 122"/>
        <xdr:cNvSpPr/>
      </xdr:nvSpPr>
      <xdr:spPr>
        <a:xfrm>
          <a:off x="3128010" y="4286249"/>
          <a:ext cx="730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204050</xdr:colOff>
      <xdr:row>20</xdr:row>
      <xdr:rowOff>41519</xdr:rowOff>
    </xdr:from>
    <xdr:to>
      <xdr:col>10</xdr:col>
      <xdr:colOff>54885</xdr:colOff>
      <xdr:row>23</xdr:row>
      <xdr:rowOff>123824</xdr:rowOff>
    </xdr:to>
    <xdr:cxnSp macro="">
      <xdr:nvCxnSpPr>
        <xdr:cNvPr id="124" name="Straight Connector 123"/>
        <xdr:cNvCxnSpPr>
          <a:stCxn id="121" idx="2"/>
          <a:endCxn id="123" idx="0"/>
        </xdr:cNvCxnSpPr>
      </xdr:nvCxnSpPr>
      <xdr:spPr>
        <a:xfrm>
          <a:off x="2918675" y="3661019"/>
          <a:ext cx="574735" cy="62523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18</xdr:row>
      <xdr:rowOff>180974</xdr:rowOff>
    </xdr:from>
    <xdr:to>
      <xdr:col>7</xdr:col>
      <xdr:colOff>360000</xdr:colOff>
      <xdr:row>20</xdr:row>
      <xdr:rowOff>179024</xdr:rowOff>
    </xdr:to>
    <xdr:sp macro="" textlink="">
      <xdr:nvSpPr>
        <xdr:cNvPr id="22" name="Rectangle 21"/>
        <xdr:cNvSpPr/>
      </xdr:nvSpPr>
      <xdr:spPr>
        <a:xfrm>
          <a:off x="2352675" y="14477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18</xdr:row>
      <xdr:rowOff>179025</xdr:rowOff>
    </xdr:from>
    <xdr:to>
      <xdr:col>9</xdr:col>
      <xdr:colOff>19050</xdr:colOff>
      <xdr:row>20</xdr:row>
      <xdr:rowOff>177075</xdr:rowOff>
    </xdr:to>
    <xdr:sp macro="" textlink="">
      <xdr:nvSpPr>
        <xdr:cNvPr id="23" name="Rectangle 22"/>
        <xdr:cNvSpPr/>
      </xdr:nvSpPr>
      <xdr:spPr>
        <a:xfrm>
          <a:off x="2745150" y="14458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19</xdr:row>
      <xdr:rowOff>0</xdr:rowOff>
    </xdr:from>
    <xdr:to>
      <xdr:col>10</xdr:col>
      <xdr:colOff>38100</xdr:colOff>
      <xdr:row>20</xdr:row>
      <xdr:rowOff>179025</xdr:rowOff>
    </xdr:to>
    <xdr:sp macro="" textlink="">
      <xdr:nvSpPr>
        <xdr:cNvPr id="24" name="Rectangle 23"/>
        <xdr:cNvSpPr/>
      </xdr:nvSpPr>
      <xdr:spPr>
        <a:xfrm>
          <a:off x="3126150" y="14478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19</xdr:row>
      <xdr:rowOff>1950</xdr:rowOff>
    </xdr:from>
    <xdr:to>
      <xdr:col>11</xdr:col>
      <xdr:colOff>59100</xdr:colOff>
      <xdr:row>21</xdr:row>
      <xdr:rowOff>0</xdr:rowOff>
    </xdr:to>
    <xdr:sp macro="" textlink="">
      <xdr:nvSpPr>
        <xdr:cNvPr id="25" name="Rectangle 24"/>
        <xdr:cNvSpPr/>
      </xdr:nvSpPr>
      <xdr:spPr>
        <a:xfrm>
          <a:off x="3509100" y="144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21</xdr:row>
      <xdr:rowOff>1950</xdr:rowOff>
    </xdr:from>
    <xdr:to>
      <xdr:col>8</xdr:col>
      <xdr:colOff>0</xdr:colOff>
      <xdr:row>23</xdr:row>
      <xdr:rowOff>0</xdr:rowOff>
    </xdr:to>
    <xdr:sp macro="" textlink="">
      <xdr:nvSpPr>
        <xdr:cNvPr id="29" name="Rectangle 28"/>
        <xdr:cNvSpPr/>
      </xdr:nvSpPr>
      <xdr:spPr>
        <a:xfrm>
          <a:off x="2354625" y="18117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30" name="Rectangle 29"/>
        <xdr:cNvSpPr/>
      </xdr:nvSpPr>
      <xdr:spPr>
        <a:xfrm>
          <a:off x="2745150" y="18097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21</xdr:row>
      <xdr:rowOff>0</xdr:rowOff>
    </xdr:from>
    <xdr:to>
      <xdr:col>10</xdr:col>
      <xdr:colOff>40050</xdr:colOff>
      <xdr:row>22</xdr:row>
      <xdr:rowOff>179025</xdr:rowOff>
    </xdr:to>
    <xdr:sp macro="" textlink="">
      <xdr:nvSpPr>
        <xdr:cNvPr id="31" name="Rectangle 30"/>
        <xdr:cNvSpPr/>
      </xdr:nvSpPr>
      <xdr:spPr>
        <a:xfrm>
          <a:off x="312810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21</xdr:row>
      <xdr:rowOff>0</xdr:rowOff>
    </xdr:from>
    <xdr:to>
      <xdr:col>11</xdr:col>
      <xdr:colOff>59100</xdr:colOff>
      <xdr:row>22</xdr:row>
      <xdr:rowOff>179025</xdr:rowOff>
    </xdr:to>
    <xdr:sp macro="" textlink="">
      <xdr:nvSpPr>
        <xdr:cNvPr id="32" name="Rectangle 31"/>
        <xdr:cNvSpPr/>
      </xdr:nvSpPr>
      <xdr:spPr>
        <a:xfrm>
          <a:off x="3509100" y="180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 Values Array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7" name="Rounded Rectangle 36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38" name="Rounded Rectangle 37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3</xdr:row>
      <xdr:rowOff>0</xdr:rowOff>
    </xdr:from>
    <xdr:to>
      <xdr:col>3</xdr:col>
      <xdr:colOff>180975</xdr:colOff>
      <xdr:row>7</xdr:row>
      <xdr:rowOff>0</xdr:rowOff>
    </xdr:to>
    <xdr:cxnSp macro="">
      <xdr:nvCxnSpPr>
        <xdr:cNvPr id="70" name="Straight Arrow Connector 69"/>
        <xdr:cNvCxnSpPr>
          <a:stCxn id="36" idx="2"/>
          <a:endCxn id="109" idx="0"/>
        </xdr:cNvCxnSpPr>
      </xdr:nvCxnSpPr>
      <xdr:spPr>
        <a:xfrm>
          <a:off x="1266825" y="72390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9" name="Rounded Rectangle 108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111" name="Rectangle 110"/>
        <xdr:cNvSpPr/>
      </xdr:nvSpPr>
      <xdr:spPr>
        <a:xfrm>
          <a:off x="2362200" y="1447799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112" name="Rectangle 111"/>
        <xdr:cNvSpPr/>
      </xdr:nvSpPr>
      <xdr:spPr>
        <a:xfrm>
          <a:off x="2745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113" name="Rectangle 11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114" name="Rectangle 113"/>
        <xdr:cNvSpPr/>
      </xdr:nvSpPr>
      <xdr:spPr>
        <a:xfrm>
          <a:off x="3507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115" name="Rectangle 11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116" name="Rectangle 115"/>
        <xdr:cNvSpPr/>
      </xdr:nvSpPr>
      <xdr:spPr>
        <a:xfrm>
          <a:off x="426720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117" name="Rectangle 11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118" name="Rectangle 117"/>
        <xdr:cNvSpPr/>
      </xdr:nvSpPr>
      <xdr:spPr>
        <a:xfrm>
          <a:off x="502920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119" name="Rectangle 118"/>
        <xdr:cNvSpPr/>
      </xdr:nvSpPr>
      <xdr:spPr>
        <a:xfrm>
          <a:off x="5412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120" name="Rectangle 11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7</xdr:col>
      <xdr:colOff>9525</xdr:colOff>
      <xdr:row>13</xdr:row>
      <xdr:rowOff>19050</xdr:rowOff>
    </xdr:from>
    <xdr:to>
      <xdr:col>7</xdr:col>
      <xdr:colOff>358725</xdr:colOff>
      <xdr:row>15</xdr:row>
      <xdr:rowOff>17100</xdr:rowOff>
    </xdr:to>
    <xdr:sp macro="" textlink="">
      <xdr:nvSpPr>
        <xdr:cNvPr id="151" name="Rectangle 15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13</xdr:row>
      <xdr:rowOff>19051</xdr:rowOff>
    </xdr:from>
    <xdr:to>
      <xdr:col>9</xdr:col>
      <xdr:colOff>19050</xdr:colOff>
      <xdr:row>15</xdr:row>
      <xdr:rowOff>17101</xdr:rowOff>
    </xdr:to>
    <xdr:sp macro="" textlink="">
      <xdr:nvSpPr>
        <xdr:cNvPr id="152" name="Rectangle 15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13</xdr:row>
      <xdr:rowOff>19051</xdr:rowOff>
    </xdr:from>
    <xdr:to>
      <xdr:col>10</xdr:col>
      <xdr:colOff>38100</xdr:colOff>
      <xdr:row>15</xdr:row>
      <xdr:rowOff>17101</xdr:rowOff>
    </xdr:to>
    <xdr:sp macro="" textlink="">
      <xdr:nvSpPr>
        <xdr:cNvPr id="153" name="Rectangle 15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13</xdr:row>
      <xdr:rowOff>19051</xdr:rowOff>
    </xdr:from>
    <xdr:to>
      <xdr:col>11</xdr:col>
      <xdr:colOff>57150</xdr:colOff>
      <xdr:row>15</xdr:row>
      <xdr:rowOff>17101</xdr:rowOff>
    </xdr:to>
    <xdr:sp macro="" textlink="">
      <xdr:nvSpPr>
        <xdr:cNvPr id="154" name="Rectangle 15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13</xdr:row>
      <xdr:rowOff>21001</xdr:rowOff>
    </xdr:from>
    <xdr:to>
      <xdr:col>12</xdr:col>
      <xdr:colOff>74250</xdr:colOff>
      <xdr:row>15</xdr:row>
      <xdr:rowOff>19051</xdr:rowOff>
    </xdr:to>
    <xdr:sp macro="" textlink="">
      <xdr:nvSpPr>
        <xdr:cNvPr id="155" name="Rectangle 15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13</xdr:row>
      <xdr:rowOff>19051</xdr:rowOff>
    </xdr:from>
    <xdr:to>
      <xdr:col>13</xdr:col>
      <xdr:colOff>93300</xdr:colOff>
      <xdr:row>15</xdr:row>
      <xdr:rowOff>17101</xdr:rowOff>
    </xdr:to>
    <xdr:sp macro="" textlink="">
      <xdr:nvSpPr>
        <xdr:cNvPr id="156" name="Rectangle 15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13</xdr:row>
      <xdr:rowOff>21001</xdr:rowOff>
    </xdr:from>
    <xdr:to>
      <xdr:col>14</xdr:col>
      <xdr:colOff>114300</xdr:colOff>
      <xdr:row>15</xdr:row>
      <xdr:rowOff>19051</xdr:rowOff>
    </xdr:to>
    <xdr:sp macro="" textlink="">
      <xdr:nvSpPr>
        <xdr:cNvPr id="157" name="Rectangle 15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14</xdr:col>
      <xdr:colOff>142875</xdr:colOff>
      <xdr:row>13</xdr:row>
      <xdr:rowOff>19051</xdr:rowOff>
    </xdr:from>
    <xdr:to>
      <xdr:col>15</xdr:col>
      <xdr:colOff>131400</xdr:colOff>
      <xdr:row>15</xdr:row>
      <xdr:rowOff>17101</xdr:rowOff>
    </xdr:to>
    <xdr:sp macro="" textlink="">
      <xdr:nvSpPr>
        <xdr:cNvPr id="158" name="Rectangle 15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163875</xdr:colOff>
      <xdr:row>13</xdr:row>
      <xdr:rowOff>21001</xdr:rowOff>
    </xdr:from>
    <xdr:to>
      <xdr:col>16</xdr:col>
      <xdr:colOff>152400</xdr:colOff>
      <xdr:row>15</xdr:row>
      <xdr:rowOff>19051</xdr:rowOff>
    </xdr:to>
    <xdr:sp macro="" textlink="">
      <xdr:nvSpPr>
        <xdr:cNvPr id="159" name="Rectangle 15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13</xdr:row>
      <xdr:rowOff>19051</xdr:rowOff>
    </xdr:from>
    <xdr:to>
      <xdr:col>17</xdr:col>
      <xdr:colOff>171450</xdr:colOff>
      <xdr:row>15</xdr:row>
      <xdr:rowOff>17101</xdr:rowOff>
    </xdr:to>
    <xdr:sp macro="" textlink="">
      <xdr:nvSpPr>
        <xdr:cNvPr id="160" name="Rectangle 15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71" name="Rounded Rectangle 17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13</xdr:row>
      <xdr:rowOff>0</xdr:rowOff>
    </xdr:to>
    <xdr:cxnSp macro="">
      <xdr:nvCxnSpPr>
        <xdr:cNvPr id="172" name="Straight Arrow Connector 171"/>
        <xdr:cNvCxnSpPr>
          <a:stCxn id="109" idx="2"/>
          <a:endCxn id="17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15</xdr:row>
      <xdr:rowOff>0</xdr:rowOff>
    </xdr:from>
    <xdr:to>
      <xdr:col>3</xdr:col>
      <xdr:colOff>180975</xdr:colOff>
      <xdr:row>19</xdr:row>
      <xdr:rowOff>0</xdr:rowOff>
    </xdr:to>
    <xdr:cxnSp macro="">
      <xdr:nvCxnSpPr>
        <xdr:cNvPr id="176" name="Straight Arrow Connector 175"/>
        <xdr:cNvCxnSpPr>
          <a:stCxn id="171" idx="2"/>
          <a:endCxn id="37" idx="0"/>
        </xdr:cNvCxnSpPr>
      </xdr:nvCxnSpPr>
      <xdr:spPr>
        <a:xfrm>
          <a:off x="1266825" y="2895600"/>
          <a:ext cx="0" cy="108585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184125</xdr:colOff>
      <xdr:row>2</xdr:row>
      <xdr:rowOff>179024</xdr:rowOff>
    </xdr:from>
    <xdr:to>
      <xdr:col>7</xdr:col>
      <xdr:colOff>184125</xdr:colOff>
      <xdr:row>6</xdr:row>
      <xdr:rowOff>180974</xdr:rowOff>
    </xdr:to>
    <xdr:cxnSp macro="">
      <xdr:nvCxnSpPr>
        <xdr:cNvPr id="181" name="Straight Connector 180"/>
        <xdr:cNvCxnSpPr>
          <a:stCxn id="2" idx="2"/>
          <a:endCxn id="111" idx="0"/>
        </xdr:cNvCxnSpPr>
      </xdr:nvCxnSpPr>
      <xdr:spPr>
        <a:xfrm>
          <a:off x="2536800" y="721949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2</xdr:row>
      <xdr:rowOff>179025</xdr:rowOff>
    </xdr:from>
    <xdr:to>
      <xdr:col>10</xdr:col>
      <xdr:colOff>243863</xdr:colOff>
      <xdr:row>7</xdr:row>
      <xdr:rowOff>0</xdr:rowOff>
    </xdr:to>
    <xdr:cxnSp macro="">
      <xdr:nvCxnSpPr>
        <xdr:cNvPr id="182" name="Straight Connector 181"/>
        <xdr:cNvCxnSpPr>
          <a:stCxn id="5" idx="2"/>
          <a:endCxn id="114" idx="0"/>
        </xdr:cNvCxnSpPr>
      </xdr:nvCxnSpPr>
      <xdr:spPr>
        <a:xfrm>
          <a:off x="368238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318113</xdr:colOff>
      <xdr:row>2</xdr:row>
      <xdr:rowOff>179025</xdr:rowOff>
    </xdr:from>
    <xdr:to>
      <xdr:col>14</xdr:col>
      <xdr:colOff>318113</xdr:colOff>
      <xdr:row>7</xdr:row>
      <xdr:rowOff>0</xdr:rowOff>
    </xdr:to>
    <xdr:cxnSp macro="">
      <xdr:nvCxnSpPr>
        <xdr:cNvPr id="185" name="Straight Connector 184"/>
        <xdr:cNvCxnSpPr>
          <a:stCxn id="9" idx="2"/>
          <a:endCxn id="118" idx="0"/>
        </xdr:cNvCxnSpPr>
      </xdr:nvCxnSpPr>
      <xdr:spPr>
        <a:xfrm>
          <a:off x="520443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339113</xdr:colOff>
      <xdr:row>3</xdr:row>
      <xdr:rowOff>0</xdr:rowOff>
    </xdr:from>
    <xdr:to>
      <xdr:col>15</xdr:col>
      <xdr:colOff>339113</xdr:colOff>
      <xdr:row>7</xdr:row>
      <xdr:rowOff>1950</xdr:rowOff>
    </xdr:to>
    <xdr:cxnSp macro="">
      <xdr:nvCxnSpPr>
        <xdr:cNvPr id="188" name="Straight Connector 187"/>
        <xdr:cNvCxnSpPr>
          <a:stCxn id="10" idx="2"/>
          <a:endCxn id="119" idx="0"/>
        </xdr:cNvCxnSpPr>
      </xdr:nvCxnSpPr>
      <xdr:spPr>
        <a:xfrm>
          <a:off x="5587388" y="72390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281612</xdr:colOff>
      <xdr:row>3</xdr:row>
      <xdr:rowOff>170208</xdr:rowOff>
    </xdr:from>
    <xdr:to>
      <xdr:col>16</xdr:col>
      <xdr:colOff>161925</xdr:colOff>
      <xdr:row>5</xdr:row>
      <xdr:rowOff>171451</xdr:rowOff>
    </xdr:to>
    <xdr:sp macro="" textlink="">
      <xdr:nvSpPr>
        <xdr:cNvPr id="94" name="Rounded Rectangle 93"/>
        <xdr:cNvSpPr/>
      </xdr:nvSpPr>
      <xdr:spPr>
        <a:xfrm>
          <a:off x="2634287" y="89410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 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9</xdr:row>
      <xdr:rowOff>161925</xdr:rowOff>
    </xdr:from>
    <xdr:to>
      <xdr:col>16</xdr:col>
      <xdr:colOff>166063</xdr:colOff>
      <xdr:row>11</xdr:row>
      <xdr:rowOff>163168</xdr:rowOff>
    </xdr:to>
    <xdr:sp macro="" textlink="">
      <xdr:nvSpPr>
        <xdr:cNvPr id="95" name="Rounded Rectangle 94"/>
        <xdr:cNvSpPr/>
      </xdr:nvSpPr>
      <xdr:spPr>
        <a:xfrm>
          <a:off x="2638425" y="1971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15</xdr:row>
      <xdr:rowOff>171450</xdr:rowOff>
    </xdr:from>
    <xdr:to>
      <xdr:col>16</xdr:col>
      <xdr:colOff>166063</xdr:colOff>
      <xdr:row>17</xdr:row>
      <xdr:rowOff>172693</xdr:rowOff>
    </xdr:to>
    <xdr:sp macro="" textlink="">
      <xdr:nvSpPr>
        <xdr:cNvPr id="96" name="Rounded Rectangle 95"/>
        <xdr:cNvSpPr/>
      </xdr:nvSpPr>
      <xdr:spPr>
        <a:xfrm>
          <a:off x="2638425" y="30670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Chunks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117" name="Rounded Rectangle 116"/>
        <xdr:cNvSpPr/>
      </xdr:nvSpPr>
      <xdr:spPr>
        <a:xfrm>
          <a:off x="361950" y="4524375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Skeleton Array</a:t>
          </a:r>
        </a:p>
      </xdr:txBody>
    </xdr:sp>
    <xdr:clientData/>
  </xdr:twoCellAnchor>
  <xdr:twoCellAnchor>
    <xdr:from>
      <xdr:col>7</xdr:col>
      <xdr:colOff>9525</xdr:colOff>
      <xdr:row>10</xdr:row>
      <xdr:rowOff>180974</xdr:rowOff>
    </xdr:from>
    <xdr:to>
      <xdr:col>7</xdr:col>
      <xdr:colOff>358725</xdr:colOff>
      <xdr:row>12</xdr:row>
      <xdr:rowOff>179024</xdr:rowOff>
    </xdr:to>
    <xdr:sp macro="" textlink="">
      <xdr:nvSpPr>
        <xdr:cNvPr id="118" name="Rectangle 117"/>
        <xdr:cNvSpPr/>
      </xdr:nvSpPr>
      <xdr:spPr>
        <a:xfrm>
          <a:off x="2362200" y="4524374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8</xdr:col>
      <xdr:colOff>30525</xdr:colOff>
      <xdr:row>11</xdr:row>
      <xdr:rowOff>0</xdr:rowOff>
    </xdr:from>
    <xdr:to>
      <xdr:col>9</xdr:col>
      <xdr:colOff>19050</xdr:colOff>
      <xdr:row>12</xdr:row>
      <xdr:rowOff>179025</xdr:rowOff>
    </xdr:to>
    <xdr:sp macro="" textlink="">
      <xdr:nvSpPr>
        <xdr:cNvPr id="119" name="Rectangle 118"/>
        <xdr:cNvSpPr/>
      </xdr:nvSpPr>
      <xdr:spPr>
        <a:xfrm>
          <a:off x="2745150" y="343852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11</xdr:row>
      <xdr:rowOff>0</xdr:rowOff>
    </xdr:from>
    <xdr:to>
      <xdr:col>10</xdr:col>
      <xdr:colOff>38100</xdr:colOff>
      <xdr:row>12</xdr:row>
      <xdr:rowOff>179025</xdr:rowOff>
    </xdr:to>
    <xdr:sp macro="" textlink="">
      <xdr:nvSpPr>
        <xdr:cNvPr id="120" name="Rectangle 119"/>
        <xdr:cNvSpPr/>
      </xdr:nvSpPr>
      <xdr:spPr>
        <a:xfrm>
          <a:off x="3126150" y="452437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68625</xdr:colOff>
      <xdr:row>11</xdr:row>
      <xdr:rowOff>0</xdr:rowOff>
    </xdr:from>
    <xdr:to>
      <xdr:col>11</xdr:col>
      <xdr:colOff>57150</xdr:colOff>
      <xdr:row>12</xdr:row>
      <xdr:rowOff>179025</xdr:rowOff>
    </xdr:to>
    <xdr:sp macro="" textlink="">
      <xdr:nvSpPr>
        <xdr:cNvPr id="121" name="Rectangle 120"/>
        <xdr:cNvSpPr/>
      </xdr:nvSpPr>
      <xdr:spPr>
        <a:xfrm>
          <a:off x="3507150" y="2352675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7</xdr:col>
      <xdr:colOff>0</xdr:colOff>
      <xdr:row>3</xdr:row>
      <xdr:rowOff>180974</xdr:rowOff>
    </xdr:from>
    <xdr:to>
      <xdr:col>7</xdr:col>
      <xdr:colOff>360000</xdr:colOff>
      <xdr:row>5</xdr:row>
      <xdr:rowOff>179024</xdr:rowOff>
    </xdr:to>
    <xdr:sp macro="" textlink="">
      <xdr:nvSpPr>
        <xdr:cNvPr id="138" name="Rectangle 137"/>
        <xdr:cNvSpPr/>
      </xdr:nvSpPr>
      <xdr:spPr>
        <a:xfrm>
          <a:off x="2352675" y="28955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3</xdr:row>
      <xdr:rowOff>179025</xdr:rowOff>
    </xdr:from>
    <xdr:to>
      <xdr:col>11</xdr:col>
      <xdr:colOff>57150</xdr:colOff>
      <xdr:row>5</xdr:row>
      <xdr:rowOff>177075</xdr:rowOff>
    </xdr:to>
    <xdr:sp macro="" textlink="">
      <xdr:nvSpPr>
        <xdr:cNvPr id="139" name="Rectangle 138"/>
        <xdr:cNvSpPr/>
      </xdr:nvSpPr>
      <xdr:spPr>
        <a:xfrm>
          <a:off x="3507150" y="9029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4</xdr:row>
      <xdr:rowOff>0</xdr:rowOff>
    </xdr:from>
    <xdr:to>
      <xdr:col>9</xdr:col>
      <xdr:colOff>19050</xdr:colOff>
      <xdr:row>6</xdr:row>
      <xdr:rowOff>431</xdr:rowOff>
    </xdr:to>
    <xdr:sp macro="" textlink="">
      <xdr:nvSpPr>
        <xdr:cNvPr id="140" name="Rectangle 139"/>
        <xdr:cNvSpPr/>
      </xdr:nvSpPr>
      <xdr:spPr>
        <a:xfrm>
          <a:off x="2745150" y="289560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4</xdr:row>
      <xdr:rowOff>1950</xdr:rowOff>
    </xdr:from>
    <xdr:to>
      <xdr:col>10</xdr:col>
      <xdr:colOff>40050</xdr:colOff>
      <xdr:row>6</xdr:row>
      <xdr:rowOff>0</xdr:rowOff>
    </xdr:to>
    <xdr:sp macro="" textlink="">
      <xdr:nvSpPr>
        <xdr:cNvPr id="141" name="Rectangle 140"/>
        <xdr:cNvSpPr/>
      </xdr:nvSpPr>
      <xdr:spPr>
        <a:xfrm>
          <a:off x="3128100" y="289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6</xdr:row>
      <xdr:rowOff>1950</xdr:rowOff>
    </xdr:from>
    <xdr:to>
      <xdr:col>8</xdr:col>
      <xdr:colOff>0</xdr:colOff>
      <xdr:row>8</xdr:row>
      <xdr:rowOff>0</xdr:rowOff>
    </xdr:to>
    <xdr:sp macro="" textlink="">
      <xdr:nvSpPr>
        <xdr:cNvPr id="145" name="Rectangle 144"/>
        <xdr:cNvSpPr/>
      </xdr:nvSpPr>
      <xdr:spPr>
        <a:xfrm>
          <a:off x="2354625" y="32595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6</xdr:row>
      <xdr:rowOff>0</xdr:rowOff>
    </xdr:from>
    <xdr:to>
      <xdr:col>11</xdr:col>
      <xdr:colOff>57150</xdr:colOff>
      <xdr:row>7</xdr:row>
      <xdr:rowOff>179025</xdr:rowOff>
    </xdr:to>
    <xdr:sp macro="" textlink="">
      <xdr:nvSpPr>
        <xdr:cNvPr id="146" name="Rectangle 145"/>
        <xdr:cNvSpPr/>
      </xdr:nvSpPr>
      <xdr:spPr>
        <a:xfrm>
          <a:off x="3507150" y="12668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6</xdr:row>
      <xdr:rowOff>0</xdr:rowOff>
    </xdr:from>
    <xdr:to>
      <xdr:col>9</xdr:col>
      <xdr:colOff>21000</xdr:colOff>
      <xdr:row>8</xdr:row>
      <xdr:rowOff>431</xdr:rowOff>
    </xdr:to>
    <xdr:sp macro="" textlink="">
      <xdr:nvSpPr>
        <xdr:cNvPr id="147" name="Rectangle 146"/>
        <xdr:cNvSpPr/>
      </xdr:nvSpPr>
      <xdr:spPr>
        <a:xfrm>
          <a:off x="2747100" y="325755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6</xdr:row>
      <xdr:rowOff>0</xdr:rowOff>
    </xdr:from>
    <xdr:to>
      <xdr:col>10</xdr:col>
      <xdr:colOff>40050</xdr:colOff>
      <xdr:row>7</xdr:row>
      <xdr:rowOff>179025</xdr:rowOff>
    </xdr:to>
    <xdr:sp macro="" textlink="">
      <xdr:nvSpPr>
        <xdr:cNvPr id="148" name="Rectangle 147"/>
        <xdr:cNvSpPr/>
      </xdr:nvSpPr>
      <xdr:spPr>
        <a:xfrm>
          <a:off x="3128100" y="325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52" name="Rounded Rectangle 151"/>
        <xdr:cNvSpPr/>
      </xdr:nvSpPr>
      <xdr:spPr>
        <a:xfrm>
          <a:off x="361950" y="28956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53" name="Rounded Rectangle 152"/>
        <xdr:cNvSpPr/>
      </xdr:nvSpPr>
      <xdr:spPr>
        <a:xfrm>
          <a:off x="361950" y="32575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181950</xdr:colOff>
      <xdr:row>8</xdr:row>
      <xdr:rowOff>0</xdr:rowOff>
    </xdr:from>
    <xdr:to>
      <xdr:col>7</xdr:col>
      <xdr:colOff>184125</xdr:colOff>
      <xdr:row>10</xdr:row>
      <xdr:rowOff>180974</xdr:rowOff>
    </xdr:to>
    <xdr:cxnSp macro="">
      <xdr:nvCxnSpPr>
        <xdr:cNvPr id="158" name="Straight Connector 157"/>
        <xdr:cNvCxnSpPr>
          <a:stCxn id="145" idx="2"/>
          <a:endCxn id="118" idx="0"/>
        </xdr:cNvCxnSpPr>
      </xdr:nvCxnSpPr>
      <xdr:spPr>
        <a:xfrm>
          <a:off x="2534625" y="1628775"/>
          <a:ext cx="2175" cy="7238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205763</xdr:colOff>
      <xdr:row>8</xdr:row>
      <xdr:rowOff>431</xdr:rowOff>
    </xdr:from>
    <xdr:to>
      <xdr:col>8</xdr:col>
      <xdr:colOff>207713</xdr:colOff>
      <xdr:row>11</xdr:row>
      <xdr:rowOff>0</xdr:rowOff>
    </xdr:to>
    <xdr:cxnSp macro="">
      <xdr:nvCxnSpPr>
        <xdr:cNvPr id="161" name="Straight Connector 160"/>
        <xdr:cNvCxnSpPr>
          <a:stCxn id="147" idx="2"/>
          <a:endCxn id="119" idx="0"/>
        </xdr:cNvCxnSpPr>
      </xdr:nvCxnSpPr>
      <xdr:spPr>
        <a:xfrm flipH="1">
          <a:off x="2920388" y="1629206"/>
          <a:ext cx="1950" cy="7234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7</xdr:row>
      <xdr:rowOff>179025</xdr:rowOff>
    </xdr:from>
    <xdr:to>
      <xdr:col>9</xdr:col>
      <xdr:colOff>226763</xdr:colOff>
      <xdr:row>11</xdr:row>
      <xdr:rowOff>0</xdr:rowOff>
    </xdr:to>
    <xdr:cxnSp macro="">
      <xdr:nvCxnSpPr>
        <xdr:cNvPr id="164" name="Straight Connector 163"/>
        <xdr:cNvCxnSpPr>
          <a:stCxn id="148" idx="2"/>
          <a:endCxn id="120" idx="0"/>
        </xdr:cNvCxnSpPr>
      </xdr:nvCxnSpPr>
      <xdr:spPr>
        <a:xfrm flipH="1">
          <a:off x="3301388" y="1626825"/>
          <a:ext cx="195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7</xdr:row>
      <xdr:rowOff>179025</xdr:rowOff>
    </xdr:from>
    <xdr:to>
      <xdr:col>10</xdr:col>
      <xdr:colOff>243863</xdr:colOff>
      <xdr:row>11</xdr:row>
      <xdr:rowOff>0</xdr:rowOff>
    </xdr:to>
    <xdr:cxnSp macro="">
      <xdr:nvCxnSpPr>
        <xdr:cNvPr id="167" name="Straight Connector 166"/>
        <xdr:cNvCxnSpPr>
          <a:stCxn id="146" idx="2"/>
          <a:endCxn id="121" idx="0"/>
        </xdr:cNvCxnSpPr>
      </xdr:nvCxnSpPr>
      <xdr:spPr>
        <a:xfrm>
          <a:off x="3682388" y="1626825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9" name="Rounded Rectangle 19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13</xdr:row>
      <xdr:rowOff>0</xdr:rowOff>
    </xdr:from>
    <xdr:to>
      <xdr:col>3</xdr:col>
      <xdr:colOff>180975</xdr:colOff>
      <xdr:row>16</xdr:row>
      <xdr:rowOff>0</xdr:rowOff>
    </xdr:to>
    <xdr:cxnSp macro="">
      <xdr:nvCxnSpPr>
        <xdr:cNvPr id="204" name="Straight Arrow Connector 203"/>
        <xdr:cNvCxnSpPr>
          <a:endCxn id="199" idx="0"/>
        </xdr:cNvCxnSpPr>
      </xdr:nvCxnSpPr>
      <xdr:spPr>
        <a:xfrm>
          <a:off x="1266825" y="4886325"/>
          <a:ext cx="0" cy="90487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8</xdr:row>
      <xdr:rowOff>0</xdr:rowOff>
    </xdr:from>
    <xdr:to>
      <xdr:col>3</xdr:col>
      <xdr:colOff>180975</xdr:colOff>
      <xdr:row>11</xdr:row>
      <xdr:rowOff>0</xdr:rowOff>
    </xdr:to>
    <xdr:cxnSp macro="">
      <xdr:nvCxnSpPr>
        <xdr:cNvPr id="209" name="Straight Arrow Connector 208"/>
        <xdr:cNvCxnSpPr>
          <a:stCxn id="153" idx="2"/>
          <a:endCxn id="117" idx="0"/>
        </xdr:cNvCxnSpPr>
      </xdr:nvCxnSpPr>
      <xdr:spPr>
        <a:xfrm>
          <a:off x="1266825" y="1628775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180974</xdr:rowOff>
    </xdr:from>
    <xdr:to>
      <xdr:col>7</xdr:col>
      <xdr:colOff>360000</xdr:colOff>
      <xdr:row>22</xdr:row>
      <xdr:rowOff>179024</xdr:rowOff>
    </xdr:to>
    <xdr:sp macro="" textlink="">
      <xdr:nvSpPr>
        <xdr:cNvPr id="155" name="Rectangle 154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156" name="Rectangle 155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21</xdr:row>
      <xdr:rowOff>0</xdr:rowOff>
    </xdr:from>
    <xdr:to>
      <xdr:col>10</xdr:col>
      <xdr:colOff>38100</xdr:colOff>
      <xdr:row>22</xdr:row>
      <xdr:rowOff>179025</xdr:rowOff>
    </xdr:to>
    <xdr:sp macro="" textlink="">
      <xdr:nvSpPr>
        <xdr:cNvPr id="157" name="Rectangle 156"/>
        <xdr:cNvSpPr/>
      </xdr:nvSpPr>
      <xdr:spPr>
        <a:xfrm>
          <a:off x="3126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127272</xdr:colOff>
      <xdr:row>21</xdr:row>
      <xdr:rowOff>2587</xdr:rowOff>
    </xdr:from>
    <xdr:to>
      <xdr:col>14</xdr:col>
      <xdr:colOff>115797</xdr:colOff>
      <xdr:row>23</xdr:row>
      <xdr:rowOff>638</xdr:rowOff>
    </xdr:to>
    <xdr:sp macro="" textlink="">
      <xdr:nvSpPr>
        <xdr:cNvPr id="159" name="Rectangle 158"/>
        <xdr:cNvSpPr/>
      </xdr:nvSpPr>
      <xdr:spPr>
        <a:xfrm>
          <a:off x="4651647" y="4345987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144372</xdr:colOff>
      <xdr:row>20</xdr:row>
      <xdr:rowOff>178471</xdr:rowOff>
    </xdr:from>
    <xdr:to>
      <xdr:col>15</xdr:col>
      <xdr:colOff>132897</xdr:colOff>
      <xdr:row>22</xdr:row>
      <xdr:rowOff>176522</xdr:rowOff>
    </xdr:to>
    <xdr:sp macro="" textlink="">
      <xdr:nvSpPr>
        <xdr:cNvPr id="160" name="Rectangle 159"/>
        <xdr:cNvSpPr/>
      </xdr:nvSpPr>
      <xdr:spPr>
        <a:xfrm>
          <a:off x="5030697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163422</xdr:colOff>
      <xdr:row>21</xdr:row>
      <xdr:rowOff>2587</xdr:rowOff>
    </xdr:from>
    <xdr:to>
      <xdr:col>16</xdr:col>
      <xdr:colOff>151948</xdr:colOff>
      <xdr:row>23</xdr:row>
      <xdr:rowOff>638</xdr:rowOff>
    </xdr:to>
    <xdr:sp macro="" textlink="">
      <xdr:nvSpPr>
        <xdr:cNvPr id="162" name="Rectangle 161"/>
        <xdr:cNvSpPr/>
      </xdr:nvSpPr>
      <xdr:spPr>
        <a:xfrm>
          <a:off x="5411697" y="4345987"/>
          <a:ext cx="350476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177228</xdr:colOff>
      <xdr:row>20</xdr:row>
      <xdr:rowOff>178471</xdr:rowOff>
    </xdr:from>
    <xdr:to>
      <xdr:col>17</xdr:col>
      <xdr:colOff>165753</xdr:colOff>
      <xdr:row>22</xdr:row>
      <xdr:rowOff>176522</xdr:rowOff>
    </xdr:to>
    <xdr:sp macro="" textlink="">
      <xdr:nvSpPr>
        <xdr:cNvPr id="163" name="Rectangle 162"/>
        <xdr:cNvSpPr/>
      </xdr:nvSpPr>
      <xdr:spPr>
        <a:xfrm>
          <a:off x="5787453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21</xdr:row>
      <xdr:rowOff>0</xdr:rowOff>
    </xdr:from>
    <xdr:to>
      <xdr:col>11</xdr:col>
      <xdr:colOff>55616</xdr:colOff>
      <xdr:row>22</xdr:row>
      <xdr:rowOff>179025</xdr:rowOff>
    </xdr:to>
    <xdr:sp macro="" textlink="">
      <xdr:nvSpPr>
        <xdr:cNvPr id="165" name="Rectangle 164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88087</xdr:colOff>
      <xdr:row>21</xdr:row>
      <xdr:rowOff>1950</xdr:rowOff>
    </xdr:from>
    <xdr:to>
      <xdr:col>12</xdr:col>
      <xdr:colOff>76612</xdr:colOff>
      <xdr:row>23</xdr:row>
      <xdr:rowOff>0</xdr:rowOff>
    </xdr:to>
    <xdr:sp macro="" textlink="">
      <xdr:nvSpPr>
        <xdr:cNvPr id="166" name="Rectangle 165"/>
        <xdr:cNvSpPr/>
      </xdr:nvSpPr>
      <xdr:spPr>
        <a:xfrm>
          <a:off x="3888562" y="43453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107137</xdr:colOff>
      <xdr:row>21</xdr:row>
      <xdr:rowOff>0</xdr:rowOff>
    </xdr:from>
    <xdr:to>
      <xdr:col>13</xdr:col>
      <xdr:colOff>95662</xdr:colOff>
      <xdr:row>22</xdr:row>
      <xdr:rowOff>179025</xdr:rowOff>
    </xdr:to>
    <xdr:sp macro="" textlink="">
      <xdr:nvSpPr>
        <xdr:cNvPr id="168" name="Rectangle 167"/>
        <xdr:cNvSpPr/>
      </xdr:nvSpPr>
      <xdr:spPr>
        <a:xfrm>
          <a:off x="4269562" y="43434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69" name="Rounded Rectangle 16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6</xdr:col>
      <xdr:colOff>178593</xdr:colOff>
      <xdr:row>22</xdr:row>
      <xdr:rowOff>155972</xdr:rowOff>
    </xdr:from>
    <xdr:to>
      <xdr:col>11</xdr:col>
      <xdr:colOff>61818</xdr:colOff>
      <xdr:row>23</xdr:row>
      <xdr:rowOff>49378</xdr:rowOff>
    </xdr:to>
    <xdr:sp macro="" textlink="">
      <xdr:nvSpPr>
        <xdr:cNvPr id="171" name="Rectangle 170"/>
        <xdr:cNvSpPr/>
      </xdr:nvSpPr>
      <xdr:spPr>
        <a:xfrm>
          <a:off x="2350293" y="4680347"/>
          <a:ext cx="1512000" cy="74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13</xdr:col>
      <xdr:colOff>127226</xdr:colOff>
      <xdr:row>22</xdr:row>
      <xdr:rowOff>156229</xdr:rowOff>
    </xdr:from>
    <xdr:to>
      <xdr:col>17</xdr:col>
      <xdr:colOff>162626</xdr:colOff>
      <xdr:row>23</xdr:row>
      <xdr:rowOff>48972</xdr:rowOff>
    </xdr:to>
    <xdr:sp macro="" textlink="">
      <xdr:nvSpPr>
        <xdr:cNvPr id="172" name="Rectangle 171"/>
        <xdr:cNvSpPr/>
      </xdr:nvSpPr>
      <xdr:spPr>
        <a:xfrm>
          <a:off x="4651601" y="4680604"/>
          <a:ext cx="1483200" cy="73718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88041</xdr:colOff>
      <xdr:row>22</xdr:row>
      <xdr:rowOff>155972</xdr:rowOff>
    </xdr:from>
    <xdr:to>
      <xdr:col>13</xdr:col>
      <xdr:colOff>91341</xdr:colOff>
      <xdr:row>23</xdr:row>
      <xdr:rowOff>49378</xdr:rowOff>
    </xdr:to>
    <xdr:sp macro="" textlink="">
      <xdr:nvSpPr>
        <xdr:cNvPr id="174" name="Rectangle 173"/>
        <xdr:cNvSpPr/>
      </xdr:nvSpPr>
      <xdr:spPr>
        <a:xfrm>
          <a:off x="3888516" y="4680347"/>
          <a:ext cx="727200" cy="74381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180975</xdr:colOff>
      <xdr:row>18</xdr:row>
      <xdr:rowOff>0</xdr:rowOff>
    </xdr:from>
    <xdr:to>
      <xdr:col>3</xdr:col>
      <xdr:colOff>180975</xdr:colOff>
      <xdr:row>21</xdr:row>
      <xdr:rowOff>0</xdr:rowOff>
    </xdr:to>
    <xdr:cxnSp macro="">
      <xdr:nvCxnSpPr>
        <xdr:cNvPr id="175" name="Straight Arrow Connector 174"/>
        <xdr:cNvCxnSpPr>
          <a:endCxn id="169" idx="0"/>
        </xdr:cNvCxnSpPr>
      </xdr:nvCxnSpPr>
      <xdr:spPr>
        <a:xfrm>
          <a:off x="1266825" y="3800475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18</xdr:row>
      <xdr:rowOff>9525</xdr:rowOff>
    </xdr:from>
    <xdr:to>
      <xdr:col>7</xdr:col>
      <xdr:colOff>184125</xdr:colOff>
      <xdr:row>20</xdr:row>
      <xdr:rowOff>180974</xdr:rowOff>
    </xdr:to>
    <xdr:cxnSp macro="">
      <xdr:nvCxnSpPr>
        <xdr:cNvPr id="177" name="Straight Connector 176"/>
        <xdr:cNvCxnSpPr>
          <a:stCxn id="210" idx="2"/>
          <a:endCxn id="155" idx="0"/>
        </xdr:cNvCxnSpPr>
      </xdr:nvCxnSpPr>
      <xdr:spPr>
        <a:xfrm flipH="1">
          <a:off x="2532675" y="4714875"/>
          <a:ext cx="4125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18</xdr:row>
      <xdr:rowOff>38100</xdr:rowOff>
    </xdr:from>
    <xdr:to>
      <xdr:col>10</xdr:col>
      <xdr:colOff>242329</xdr:colOff>
      <xdr:row>21</xdr:row>
      <xdr:rowOff>0</xdr:rowOff>
    </xdr:to>
    <xdr:cxnSp macro="">
      <xdr:nvCxnSpPr>
        <xdr:cNvPr id="178" name="Straight Connector 177"/>
        <xdr:cNvCxnSpPr>
          <a:endCxn id="165" idx="0"/>
        </xdr:cNvCxnSpPr>
      </xdr:nvCxnSpPr>
      <xdr:spPr>
        <a:xfrm>
          <a:off x="3038475" y="3657600"/>
          <a:ext cx="642379" cy="5048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18</xdr:row>
      <xdr:rowOff>9526</xdr:rowOff>
    </xdr:from>
    <xdr:to>
      <xdr:col>11</xdr:col>
      <xdr:colOff>263325</xdr:colOff>
      <xdr:row>21</xdr:row>
      <xdr:rowOff>1950</xdr:rowOff>
    </xdr:to>
    <xdr:cxnSp macro="">
      <xdr:nvCxnSpPr>
        <xdr:cNvPr id="205" name="Straight Connector 204"/>
        <xdr:cNvCxnSpPr>
          <a:stCxn id="213" idx="2"/>
          <a:endCxn id="166" idx="0"/>
        </xdr:cNvCxnSpPr>
      </xdr:nvCxnSpPr>
      <xdr:spPr>
        <a:xfrm>
          <a:off x="3301388" y="3629026"/>
          <a:ext cx="762412" cy="53534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18</xdr:row>
      <xdr:rowOff>9526</xdr:rowOff>
    </xdr:from>
    <xdr:to>
      <xdr:col>13</xdr:col>
      <xdr:colOff>299061</xdr:colOff>
      <xdr:row>21</xdr:row>
      <xdr:rowOff>0</xdr:rowOff>
    </xdr:to>
    <xdr:cxnSp macro="">
      <xdr:nvCxnSpPr>
        <xdr:cNvPr id="206" name="Straight Connector 205"/>
        <xdr:cNvCxnSpPr>
          <a:stCxn id="214" idx="2"/>
        </xdr:cNvCxnSpPr>
      </xdr:nvCxnSpPr>
      <xdr:spPr>
        <a:xfrm>
          <a:off x="3682388" y="3629026"/>
          <a:ext cx="1141048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16</xdr:row>
      <xdr:rowOff>11475</xdr:rowOff>
    </xdr:from>
    <xdr:to>
      <xdr:col>7</xdr:col>
      <xdr:colOff>358725</xdr:colOff>
      <xdr:row>18</xdr:row>
      <xdr:rowOff>9525</xdr:rowOff>
    </xdr:to>
    <xdr:sp macro="" textlink="">
      <xdr:nvSpPr>
        <xdr:cNvPr id="210" name="Rectangle 209"/>
        <xdr:cNvSpPr/>
      </xdr:nvSpPr>
      <xdr:spPr>
        <a:xfrm>
          <a:off x="2362200" y="4354875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16</xdr:row>
      <xdr:rowOff>11476</xdr:rowOff>
    </xdr:from>
    <xdr:to>
      <xdr:col>9</xdr:col>
      <xdr:colOff>19050</xdr:colOff>
      <xdr:row>18</xdr:row>
      <xdr:rowOff>9526</xdr:rowOff>
    </xdr:to>
    <xdr:sp macro="" textlink="">
      <xdr:nvSpPr>
        <xdr:cNvPr id="211" name="Rectangle 210"/>
        <xdr:cNvSpPr/>
      </xdr:nvSpPr>
      <xdr:spPr>
        <a:xfrm>
          <a:off x="2745150" y="435487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9</xdr:col>
      <xdr:colOff>49575</xdr:colOff>
      <xdr:row>16</xdr:row>
      <xdr:rowOff>11476</xdr:rowOff>
    </xdr:from>
    <xdr:to>
      <xdr:col>10</xdr:col>
      <xdr:colOff>38100</xdr:colOff>
      <xdr:row>18</xdr:row>
      <xdr:rowOff>9526</xdr:rowOff>
    </xdr:to>
    <xdr:sp macro="" textlink="">
      <xdr:nvSpPr>
        <xdr:cNvPr id="213" name="Rectangle 212"/>
        <xdr:cNvSpPr/>
      </xdr:nvSpPr>
      <xdr:spPr>
        <a:xfrm>
          <a:off x="3126150" y="326902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10</xdr:col>
      <xdr:colOff>68625</xdr:colOff>
      <xdr:row>16</xdr:row>
      <xdr:rowOff>11476</xdr:rowOff>
    </xdr:from>
    <xdr:to>
      <xdr:col>11</xdr:col>
      <xdr:colOff>57150</xdr:colOff>
      <xdr:row>18</xdr:row>
      <xdr:rowOff>9526</xdr:rowOff>
    </xdr:to>
    <xdr:sp macro="" textlink="">
      <xdr:nvSpPr>
        <xdr:cNvPr id="214" name="Rectangle 213"/>
        <xdr:cNvSpPr/>
      </xdr:nvSpPr>
      <xdr:spPr>
        <a:xfrm>
          <a:off x="3507150" y="3269026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7</xdr:col>
      <xdr:colOff>262562</xdr:colOff>
      <xdr:row>8</xdr:row>
      <xdr:rowOff>74958</xdr:rowOff>
    </xdr:from>
    <xdr:to>
      <xdr:col>16</xdr:col>
      <xdr:colOff>142875</xdr:colOff>
      <xdr:row>10</xdr:row>
      <xdr:rowOff>76201</xdr:rowOff>
    </xdr:to>
    <xdr:sp macro="" textlink="">
      <xdr:nvSpPr>
        <xdr:cNvPr id="228" name="Rounded Rectangle 227"/>
        <xdr:cNvSpPr/>
      </xdr:nvSpPr>
      <xdr:spPr>
        <a:xfrm>
          <a:off x="2500937" y="15227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Skeleton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276225</xdr:colOff>
      <xdr:row>13</xdr:row>
      <xdr:rowOff>95250</xdr:rowOff>
    </xdr:from>
    <xdr:to>
      <xdr:col>16</xdr:col>
      <xdr:colOff>156538</xdr:colOff>
      <xdr:row>15</xdr:row>
      <xdr:rowOff>96493</xdr:rowOff>
    </xdr:to>
    <xdr:sp macro="" textlink="">
      <xdr:nvSpPr>
        <xdr:cNvPr id="229" name="Rounded Rectangle 228"/>
        <xdr:cNvSpPr/>
      </xdr:nvSpPr>
      <xdr:spPr>
        <a:xfrm>
          <a:off x="2514600" y="24479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Exclusive Scan(Skeleton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272087</xdr:colOff>
      <xdr:row>18</xdr:row>
      <xdr:rowOff>94008</xdr:rowOff>
    </xdr:from>
    <xdr:to>
      <xdr:col>16</xdr:col>
      <xdr:colOff>152400</xdr:colOff>
      <xdr:row>20</xdr:row>
      <xdr:rowOff>95251</xdr:rowOff>
    </xdr:to>
    <xdr:sp macro="" textlink="">
      <xdr:nvSpPr>
        <xdr:cNvPr id="231" name="Rounded Rectangle 230"/>
        <xdr:cNvSpPr/>
      </xdr:nvSpPr>
      <xdr:spPr>
        <a:xfrm>
          <a:off x="2510462" y="33515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Sorted Rays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 u="none"/>
            <a:t>Bounding</a:t>
          </a:r>
          <a:r>
            <a:rPr lang="pt-PT" sz="1800" b="1" u="none" baseline="0"/>
            <a:t> Cone</a:t>
          </a:r>
        </a:p>
        <a:p>
          <a:pPr algn="l"/>
          <a:r>
            <a:rPr lang="pt-PT" sz="1600" b="1" u="none" baseline="0"/>
            <a:t>Level 2</a:t>
          </a:r>
          <a:endParaRPr lang="pt-PT" sz="1600" b="1" u="none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20:V21"/>
  <sheetViews>
    <sheetView showGridLines="0" zoomScale="70" zoomScaleNormal="70" workbookViewId="0">
      <selection activeCell="V20" sqref="V20"/>
    </sheetView>
  </sheetViews>
  <sheetFormatPr defaultRowHeight="16.5" customHeight="1" x14ac:dyDescent="0.25"/>
  <sheetData>
    <row r="20" spans="13:22" ht="16.5" customHeight="1" x14ac:dyDescent="0.25">
      <c r="V20" s="185"/>
    </row>
    <row r="21" spans="13:22" ht="16.5" customHeight="1" x14ac:dyDescent="0.25">
      <c r="M21" s="18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5"/>
  <sheetViews>
    <sheetView showGridLines="0" tabSelected="1" zoomScaleNormal="100" workbookViewId="0">
      <selection activeCell="C1" sqref="C1:S14"/>
    </sheetView>
  </sheetViews>
  <sheetFormatPr defaultColWidth="7.7109375" defaultRowHeight="37.5" customHeight="1" x14ac:dyDescent="0.25"/>
  <cols>
    <col min="1" max="16384" width="7.7109375" style="14"/>
  </cols>
  <sheetData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86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86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86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86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86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86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86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86"/>
    </row>
    <row r="13" spans="3:13" ht="37.5" customHeight="1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86"/>
    </row>
    <row r="14" spans="3:13" ht="37.5" customHeight="1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86"/>
    </row>
    <row r="15" spans="3:13" ht="37.5" customHeight="1" x14ac:dyDescent="0.25">
      <c r="C15" s="187"/>
      <c r="D15" s="187"/>
      <c r="E15" s="187"/>
      <c r="F15" s="187"/>
      <c r="G15" s="187"/>
      <c r="H15" s="187"/>
      <c r="I15" s="187"/>
      <c r="J15" s="187"/>
      <c r="K15" s="187"/>
      <c r="L15" s="18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3:M13"/>
  <sheetViews>
    <sheetView showGridLines="0" zoomScale="55" zoomScaleNormal="55" workbookViewId="0">
      <selection activeCell="AU12" sqref="AU12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86"/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86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86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86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86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86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86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86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86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86"/>
    </row>
    <row r="13" spans="3:13" ht="37.5" customHeight="1" x14ac:dyDescent="0.25">
      <c r="C13" s="187"/>
      <c r="D13" s="187"/>
      <c r="E13" s="187"/>
      <c r="F13" s="187"/>
      <c r="G13" s="187"/>
      <c r="H13" s="187"/>
      <c r="I13" s="187"/>
      <c r="J13" s="187"/>
      <c r="K13" s="187"/>
      <c r="L13" s="18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4"/>
  <sheetViews>
    <sheetView showGridLines="0" zoomScale="70" zoomScaleNormal="70" workbookViewId="0">
      <selection activeCell="N4" sqref="N4"/>
    </sheetView>
  </sheetViews>
  <sheetFormatPr defaultColWidth="7.7109375" defaultRowHeight="37.5" customHeight="1" x14ac:dyDescent="0.25"/>
  <cols>
    <col min="1" max="16384" width="7.7109375" style="14"/>
  </cols>
  <sheetData>
    <row r="2" spans="3:14" ht="37.5" customHeight="1" x14ac:dyDescent="0.25">
      <c r="L2" s="136"/>
    </row>
    <row r="4" spans="3:14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90"/>
      <c r="N4" s="184"/>
    </row>
    <row r="5" spans="3:14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90"/>
    </row>
    <row r="6" spans="3:14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90"/>
    </row>
    <row r="7" spans="3:14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90"/>
    </row>
    <row r="8" spans="3:14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90"/>
    </row>
    <row r="9" spans="3:14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90"/>
    </row>
    <row r="10" spans="3:14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0"/>
    </row>
    <row r="11" spans="3:14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0"/>
    </row>
    <row r="12" spans="3:14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0"/>
    </row>
    <row r="13" spans="3:14" ht="37.5" customHeight="1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90"/>
    </row>
    <row r="14" spans="3:14" ht="37.5" customHeight="1" x14ac:dyDescent="0.25">
      <c r="C14" s="191"/>
      <c r="D14" s="191"/>
      <c r="E14" s="191"/>
      <c r="F14" s="191"/>
      <c r="G14" s="191"/>
      <c r="H14" s="191"/>
      <c r="I14" s="191"/>
      <c r="J14" s="191"/>
      <c r="K14" s="191"/>
      <c r="L14" s="191"/>
    </row>
  </sheetData>
  <mergeCells count="2">
    <mergeCell ref="M4:M13"/>
    <mergeCell ref="C14:L1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L24"/>
  <sheetViews>
    <sheetView zoomScale="85" zoomScaleNormal="85" workbookViewId="0">
      <selection activeCell="E32" sqref="E32"/>
    </sheetView>
  </sheetViews>
  <sheetFormatPr defaultRowHeight="15.75" x14ac:dyDescent="0.25"/>
  <cols>
    <col min="1" max="1" width="3.42578125" style="29" customWidth="1"/>
    <col min="2" max="7" width="15.42578125" style="20" customWidth="1"/>
    <col min="8" max="8" width="8.28515625" style="20" customWidth="1"/>
    <col min="9" max="9" width="3.42578125" style="20" customWidth="1"/>
    <col min="10" max="506" width="15.42578125" style="20" customWidth="1"/>
    <col min="507" max="2422" width="15.42578125" style="30" customWidth="1"/>
    <col min="2423" max="2939" width="9.140625" style="30"/>
    <col min="2940" max="2940" width="10" style="30" bestFit="1" customWidth="1"/>
    <col min="2941" max="16384" width="9.140625" style="30"/>
  </cols>
  <sheetData>
    <row r="1" spans="1:11" s="19" customFormat="1" ht="16.5" thickBot="1" x14ac:dyDescent="0.3">
      <c r="A1" s="18"/>
      <c r="D1" s="20"/>
      <c r="E1" s="20"/>
      <c r="F1" s="20"/>
      <c r="G1" s="20"/>
      <c r="H1" s="20"/>
      <c r="J1" s="20"/>
      <c r="K1" s="20"/>
    </row>
    <row r="2" spans="1:11" s="19" customFormat="1" ht="36.75" customHeight="1" thickBot="1" x14ac:dyDescent="0.3">
      <c r="A2" s="18"/>
      <c r="B2" s="208" t="s">
        <v>8</v>
      </c>
      <c r="C2" s="209"/>
      <c r="D2" s="209"/>
      <c r="E2" s="209"/>
      <c r="F2" s="209"/>
      <c r="G2" s="209"/>
      <c r="H2" s="210"/>
      <c r="J2" s="21"/>
      <c r="K2" s="21"/>
    </row>
    <row r="3" spans="1:11" s="19" customFormat="1" ht="23.25" customHeight="1" thickBot="1" x14ac:dyDescent="0.3">
      <c r="A3" s="18"/>
      <c r="B3" s="211" t="s">
        <v>9</v>
      </c>
      <c r="C3" s="212"/>
      <c r="D3" s="34" t="s">
        <v>10</v>
      </c>
      <c r="E3" s="34" t="s">
        <v>11</v>
      </c>
      <c r="F3" s="35" t="s">
        <v>12</v>
      </c>
      <c r="G3" s="36" t="s">
        <v>13</v>
      </c>
      <c r="H3" s="37" t="s">
        <v>7</v>
      </c>
      <c r="J3" s="38" t="s">
        <v>3</v>
      </c>
      <c r="K3" s="39" t="s">
        <v>4</v>
      </c>
    </row>
    <row r="4" spans="1:11" s="19" customFormat="1" ht="23.25" customHeight="1" thickBot="1" x14ac:dyDescent="0.3">
      <c r="A4" s="18"/>
      <c r="B4" s="213" t="s">
        <v>14</v>
      </c>
      <c r="C4" s="214"/>
      <c r="D4" s="22">
        <f>J7/K10+(J7/K10)/16</f>
        <v>174080</v>
      </c>
      <c r="E4" s="22">
        <v>32</v>
      </c>
      <c r="F4" s="22">
        <f>D4*E4</f>
        <v>5570560</v>
      </c>
      <c r="G4" s="23">
        <f>F4</f>
        <v>5570560</v>
      </c>
      <c r="H4" s="24">
        <f t="shared" ref="H4:H21" si="0">F4/($F$24*1024)</f>
        <v>2.8178352395159954E-3</v>
      </c>
      <c r="J4" s="16">
        <v>512</v>
      </c>
      <c r="K4" s="17">
        <v>512</v>
      </c>
    </row>
    <row r="5" spans="1:11" s="19" customFormat="1" ht="23.25" customHeight="1" thickBot="1" x14ac:dyDescent="0.3">
      <c r="A5" s="18"/>
      <c r="B5" s="200" t="s">
        <v>15</v>
      </c>
      <c r="C5" s="201"/>
      <c r="D5" s="25">
        <f>J7/K10*J13</f>
        <v>117964800</v>
      </c>
      <c r="E5" s="25">
        <v>4</v>
      </c>
      <c r="F5" s="25">
        <f>D5*E5</f>
        <v>471859200</v>
      </c>
      <c r="G5" s="26">
        <f>F5</f>
        <v>471859200</v>
      </c>
      <c r="H5" s="24">
        <f t="shared" si="0"/>
        <v>0.23868722028841372</v>
      </c>
      <c r="J5" s="27"/>
      <c r="K5" s="20"/>
    </row>
    <row r="6" spans="1:11" s="19" customFormat="1" ht="23.25" customHeight="1" thickBot="1" x14ac:dyDescent="0.3">
      <c r="A6" s="18"/>
      <c r="B6" s="200" t="s">
        <v>16</v>
      </c>
      <c r="C6" s="201"/>
      <c r="D6" s="25">
        <f>D5</f>
        <v>117964800</v>
      </c>
      <c r="E6" s="25">
        <v>4</v>
      </c>
      <c r="F6" s="25">
        <f>F5</f>
        <v>471859200</v>
      </c>
      <c r="G6" s="26">
        <f>F6+F5</f>
        <v>943718400</v>
      </c>
      <c r="H6" s="24">
        <f t="shared" si="0"/>
        <v>0.23868722028841372</v>
      </c>
      <c r="J6" s="206" t="s">
        <v>5</v>
      </c>
      <c r="K6" s="207"/>
    </row>
    <row r="7" spans="1:11" s="19" customFormat="1" ht="23.25" customHeight="1" thickBot="1" x14ac:dyDescent="0.3">
      <c r="A7" s="18"/>
      <c r="B7" s="28"/>
      <c r="C7" s="25"/>
      <c r="D7" s="25"/>
      <c r="E7" s="25"/>
      <c r="F7" s="25"/>
      <c r="G7" s="26"/>
      <c r="H7" s="24">
        <f t="shared" si="0"/>
        <v>0</v>
      </c>
      <c r="J7" s="204">
        <f>J4*K4*5</f>
        <v>1310720</v>
      </c>
      <c r="K7" s="205"/>
    </row>
    <row r="8" spans="1:11" s="19" customFormat="1" ht="23.25" customHeight="1" thickBot="1" x14ac:dyDescent="0.3">
      <c r="A8" s="18"/>
      <c r="B8" s="200" t="s">
        <v>17</v>
      </c>
      <c r="C8" s="201"/>
      <c r="D8" s="25">
        <f>J7</f>
        <v>1310720</v>
      </c>
      <c r="E8" s="25">
        <f>12*2</f>
        <v>24</v>
      </c>
      <c r="F8" s="25">
        <f>D8*E8</f>
        <v>31457280</v>
      </c>
      <c r="G8" s="26">
        <f>F8</f>
        <v>31457280</v>
      </c>
      <c r="H8" s="24">
        <f t="shared" si="0"/>
        <v>1.5912481352560914E-2</v>
      </c>
      <c r="K8" s="20"/>
    </row>
    <row r="9" spans="1:11" s="19" customFormat="1" ht="23.25" customHeight="1" thickBot="1" x14ac:dyDescent="0.3">
      <c r="A9" s="18"/>
      <c r="B9" s="200" t="s">
        <v>18</v>
      </c>
      <c r="C9" s="201"/>
      <c r="D9" s="25">
        <f>D8</f>
        <v>1310720</v>
      </c>
      <c r="E9" s="25">
        <v>4</v>
      </c>
      <c r="F9" s="25">
        <f>D9*E9</f>
        <v>5242880</v>
      </c>
      <c r="G9" s="26">
        <f>F9</f>
        <v>5242880</v>
      </c>
      <c r="H9" s="24">
        <f t="shared" si="0"/>
        <v>2.6520802254268194E-3</v>
      </c>
      <c r="J9" s="202" t="s">
        <v>19</v>
      </c>
      <c r="K9" s="203"/>
    </row>
    <row r="10" spans="1:11" s="19" customFormat="1" ht="23.25" customHeight="1" thickBot="1" x14ac:dyDescent="0.3">
      <c r="A10" s="18"/>
      <c r="B10" s="200" t="s">
        <v>20</v>
      </c>
      <c r="C10" s="201"/>
      <c r="D10" s="25">
        <f>D8</f>
        <v>1310720</v>
      </c>
      <c r="E10" s="25">
        <f>E9</f>
        <v>4</v>
      </c>
      <c r="F10" s="25">
        <f>F9</f>
        <v>5242880</v>
      </c>
      <c r="G10" s="26">
        <f t="shared" ref="G10:G18" si="1">G9+F10</f>
        <v>10485760</v>
      </c>
      <c r="H10" s="24">
        <f t="shared" si="0"/>
        <v>2.6520802254268194E-3</v>
      </c>
      <c r="J10" s="16">
        <v>2</v>
      </c>
      <c r="K10" s="17">
        <v>8</v>
      </c>
    </row>
    <row r="11" spans="1:11" s="19" customFormat="1" ht="23.25" customHeight="1" thickBot="1" x14ac:dyDescent="0.3">
      <c r="A11" s="18"/>
      <c r="B11" s="200" t="s">
        <v>21</v>
      </c>
      <c r="C11" s="201"/>
      <c r="D11" s="25">
        <f>D8</f>
        <v>1310720</v>
      </c>
      <c r="E11" s="25">
        <v>4</v>
      </c>
      <c r="F11" s="25">
        <f t="shared" ref="F11:F18" si="2">F10</f>
        <v>5242880</v>
      </c>
      <c r="G11" s="26">
        <f t="shared" si="1"/>
        <v>15728640</v>
      </c>
      <c r="H11" s="24">
        <f t="shared" si="0"/>
        <v>2.6520802254268194E-3</v>
      </c>
      <c r="J11" s="15"/>
      <c r="K11" s="20"/>
    </row>
    <row r="12" spans="1:11" s="19" customFormat="1" ht="23.25" customHeight="1" thickBot="1" x14ac:dyDescent="0.3">
      <c r="A12" s="18"/>
      <c r="B12" s="200" t="s">
        <v>22</v>
      </c>
      <c r="C12" s="201"/>
      <c r="D12" s="25">
        <f>D8</f>
        <v>1310720</v>
      </c>
      <c r="E12" s="25">
        <f t="shared" ref="E12:E18" si="3">E11</f>
        <v>4</v>
      </c>
      <c r="F12" s="25">
        <f t="shared" si="2"/>
        <v>5242880</v>
      </c>
      <c r="G12" s="26">
        <f t="shared" si="1"/>
        <v>20971520</v>
      </c>
      <c r="H12" s="24">
        <f t="shared" si="0"/>
        <v>2.6520802254268194E-3</v>
      </c>
      <c r="J12" s="202" t="s">
        <v>23</v>
      </c>
      <c r="K12" s="203"/>
    </row>
    <row r="13" spans="1:11" s="19" customFormat="1" ht="23.25" customHeight="1" thickBot="1" x14ac:dyDescent="0.3">
      <c r="A13" s="18"/>
      <c r="B13" s="200" t="s">
        <v>24</v>
      </c>
      <c r="C13" s="201"/>
      <c r="D13" s="25">
        <f>D8</f>
        <v>1310720</v>
      </c>
      <c r="E13" s="25">
        <f t="shared" si="3"/>
        <v>4</v>
      </c>
      <c r="F13" s="25">
        <f t="shared" si="2"/>
        <v>5242880</v>
      </c>
      <c r="G13" s="26">
        <f t="shared" si="1"/>
        <v>26214400</v>
      </c>
      <c r="H13" s="24">
        <f t="shared" si="0"/>
        <v>2.6520802254268194E-3</v>
      </c>
      <c r="J13" s="204">
        <v>720</v>
      </c>
      <c r="K13" s="205"/>
    </row>
    <row r="14" spans="1:11" s="19" customFormat="1" ht="23.25" customHeight="1" thickBot="1" x14ac:dyDescent="0.3">
      <c r="A14" s="18"/>
      <c r="B14" s="200" t="s">
        <v>25</v>
      </c>
      <c r="C14" s="201"/>
      <c r="D14" s="25">
        <f>D8</f>
        <v>1310720</v>
      </c>
      <c r="E14" s="25">
        <f t="shared" si="3"/>
        <v>4</v>
      </c>
      <c r="F14" s="25">
        <f t="shared" si="2"/>
        <v>5242880</v>
      </c>
      <c r="G14" s="26">
        <f t="shared" si="1"/>
        <v>31457280</v>
      </c>
      <c r="H14" s="24">
        <f t="shared" si="0"/>
        <v>2.6520802254268194E-3</v>
      </c>
      <c r="J14" s="15"/>
      <c r="K14" s="20"/>
    </row>
    <row r="15" spans="1:11" s="19" customFormat="1" ht="23.25" customHeight="1" thickBot="1" x14ac:dyDescent="0.3">
      <c r="A15" s="18"/>
      <c r="B15" s="200" t="s">
        <v>26</v>
      </c>
      <c r="C15" s="201"/>
      <c r="D15" s="25">
        <f>D8</f>
        <v>1310720</v>
      </c>
      <c r="E15" s="25">
        <f t="shared" si="3"/>
        <v>4</v>
      </c>
      <c r="F15" s="25">
        <f t="shared" si="2"/>
        <v>5242880</v>
      </c>
      <c r="G15" s="26">
        <f t="shared" si="1"/>
        <v>36700160</v>
      </c>
      <c r="H15" s="24">
        <f t="shared" si="0"/>
        <v>2.6520802254268194E-3</v>
      </c>
      <c r="J15" s="202" t="s">
        <v>6</v>
      </c>
      <c r="K15" s="203"/>
    </row>
    <row r="16" spans="1:11" s="19" customFormat="1" ht="23.25" customHeight="1" thickBot="1" x14ac:dyDescent="0.3">
      <c r="A16" s="18"/>
      <c r="B16" s="200" t="s">
        <v>27</v>
      </c>
      <c r="C16" s="201"/>
      <c r="D16" s="25">
        <f>D8</f>
        <v>1310720</v>
      </c>
      <c r="E16" s="25">
        <f t="shared" si="3"/>
        <v>4</v>
      </c>
      <c r="F16" s="25">
        <f t="shared" si="2"/>
        <v>5242880</v>
      </c>
      <c r="G16" s="26">
        <f t="shared" si="1"/>
        <v>41943040</v>
      </c>
      <c r="H16" s="24">
        <f t="shared" si="0"/>
        <v>2.6520802254268194E-3</v>
      </c>
      <c r="J16" s="204">
        <f>J13*J7</f>
        <v>943718400</v>
      </c>
      <c r="K16" s="205"/>
    </row>
    <row r="17" spans="1:11" s="19" customFormat="1" ht="23.25" customHeight="1" x14ac:dyDescent="0.25">
      <c r="A17" s="18"/>
      <c r="B17" s="200" t="s">
        <v>28</v>
      </c>
      <c r="C17" s="201"/>
      <c r="D17" s="25">
        <f>D8</f>
        <v>1310720</v>
      </c>
      <c r="E17" s="25">
        <f t="shared" si="3"/>
        <v>4</v>
      </c>
      <c r="F17" s="25">
        <f t="shared" si="2"/>
        <v>5242880</v>
      </c>
      <c r="G17" s="26">
        <f t="shared" si="1"/>
        <v>47185920</v>
      </c>
      <c r="H17" s="24">
        <f t="shared" si="0"/>
        <v>2.6520802254268194E-3</v>
      </c>
      <c r="J17" s="15"/>
      <c r="K17" s="20"/>
    </row>
    <row r="18" spans="1:11" s="19" customFormat="1" ht="23.25" customHeight="1" x14ac:dyDescent="0.25">
      <c r="A18" s="18"/>
      <c r="B18" s="200" t="s">
        <v>29</v>
      </c>
      <c r="C18" s="201"/>
      <c r="D18" s="25">
        <f>D8</f>
        <v>1310720</v>
      </c>
      <c r="E18" s="25">
        <f t="shared" si="3"/>
        <v>4</v>
      </c>
      <c r="F18" s="25">
        <f t="shared" si="2"/>
        <v>5242880</v>
      </c>
      <c r="G18" s="26">
        <f t="shared" si="1"/>
        <v>52428800</v>
      </c>
      <c r="H18" s="24">
        <f t="shared" si="0"/>
        <v>2.6520802254268194E-3</v>
      </c>
    </row>
    <row r="19" spans="1:11" ht="23.25" customHeight="1" x14ac:dyDescent="0.25">
      <c r="B19" s="200"/>
      <c r="C19" s="201"/>
      <c r="D19" s="25"/>
      <c r="E19" s="25"/>
      <c r="F19" s="25"/>
      <c r="G19" s="26"/>
      <c r="H19" s="24">
        <f t="shared" si="0"/>
        <v>0</v>
      </c>
    </row>
    <row r="20" spans="1:11" ht="23.25" customHeight="1" x14ac:dyDescent="0.25">
      <c r="B20" s="200" t="s">
        <v>30</v>
      </c>
      <c r="C20" s="201"/>
      <c r="D20" s="25">
        <f>D5</f>
        <v>117964800</v>
      </c>
      <c r="E20" s="25">
        <v>4</v>
      </c>
      <c r="F20" s="25">
        <f>D20*E20</f>
        <v>471859200</v>
      </c>
      <c r="G20" s="26">
        <f>F20</f>
        <v>471859200</v>
      </c>
      <c r="H20" s="24">
        <f t="shared" si="0"/>
        <v>0.23868722028841372</v>
      </c>
      <c r="J20" s="30"/>
      <c r="K20" s="30"/>
    </row>
    <row r="21" spans="1:11" ht="23.25" customHeight="1" thickBot="1" x14ac:dyDescent="0.3">
      <c r="B21" s="197" t="s">
        <v>31</v>
      </c>
      <c r="C21" s="198"/>
      <c r="D21" s="31">
        <f>D5</f>
        <v>117964800</v>
      </c>
      <c r="E21" s="31">
        <f>E20</f>
        <v>4</v>
      </c>
      <c r="F21" s="31">
        <f>F20</f>
        <v>471859200</v>
      </c>
      <c r="G21" s="32">
        <f>G20+F21</f>
        <v>943718400</v>
      </c>
      <c r="H21" s="33">
        <f t="shared" si="0"/>
        <v>0.23868722028841372</v>
      </c>
    </row>
    <row r="22" spans="1:11" ht="18.75" customHeight="1" thickBot="1" x14ac:dyDescent="0.3"/>
    <row r="23" spans="1:11" ht="23.25" customHeight="1" thickBot="1" x14ac:dyDescent="0.3">
      <c r="B23" s="199" t="s">
        <v>32</v>
      </c>
      <c r="C23" s="192"/>
      <c r="D23" s="192" t="s">
        <v>33</v>
      </c>
      <c r="E23" s="192"/>
      <c r="F23" s="192" t="s">
        <v>34</v>
      </c>
      <c r="G23" s="193"/>
      <c r="H23" s="21"/>
      <c r="J23" s="15"/>
    </row>
    <row r="24" spans="1:11" ht="23.25" customHeight="1" thickBot="1" x14ac:dyDescent="0.3">
      <c r="B24" s="194">
        <f>D24/1024</f>
        <v>1.84112548828125</v>
      </c>
      <c r="C24" s="195"/>
      <c r="D24" s="195">
        <f>F24/1024</f>
        <v>1885.3125</v>
      </c>
      <c r="E24" s="195"/>
      <c r="F24" s="195">
        <f>(G4+G6+G8+G18+G21)/1024</f>
        <v>1930560</v>
      </c>
      <c r="G24" s="196"/>
      <c r="H24" s="25"/>
    </row>
  </sheetData>
  <mergeCells count="32">
    <mergeCell ref="B2:H2"/>
    <mergeCell ref="B3:C3"/>
    <mergeCell ref="B4:C4"/>
    <mergeCell ref="B8:C8"/>
    <mergeCell ref="B9:C9"/>
    <mergeCell ref="J9:K9"/>
    <mergeCell ref="B10:C10"/>
    <mergeCell ref="B5:C5"/>
    <mergeCell ref="B6:C6"/>
    <mergeCell ref="J6:K6"/>
    <mergeCell ref="J7:K7"/>
    <mergeCell ref="J15:K15"/>
    <mergeCell ref="B16:C16"/>
    <mergeCell ref="J16:K16"/>
    <mergeCell ref="B11:C11"/>
    <mergeCell ref="B12:C12"/>
    <mergeCell ref="J12:K12"/>
    <mergeCell ref="B13:C13"/>
    <mergeCell ref="J13:K13"/>
    <mergeCell ref="B17:C17"/>
    <mergeCell ref="B18:C18"/>
    <mergeCell ref="B19:C19"/>
    <mergeCell ref="B20:C20"/>
    <mergeCell ref="B14:C14"/>
    <mergeCell ref="B15:C15"/>
    <mergeCell ref="F23:G23"/>
    <mergeCell ref="B24:C24"/>
    <mergeCell ref="D24:E24"/>
    <mergeCell ref="F24:G24"/>
    <mergeCell ref="B21:C21"/>
    <mergeCell ref="B23:C23"/>
    <mergeCell ref="D23:E2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0"/>
  <sheetViews>
    <sheetView workbookViewId="0">
      <selection activeCell="J7" sqref="J7"/>
    </sheetView>
  </sheetViews>
  <sheetFormatPr defaultRowHeight="15" x14ac:dyDescent="0.25"/>
  <cols>
    <col min="1" max="1" width="4.28515625" style="1" customWidth="1"/>
    <col min="2" max="2" width="6.5703125" style="1" customWidth="1"/>
    <col min="3" max="12" width="6.28515625" style="1" customWidth="1"/>
    <col min="13" max="13" width="4.28515625" style="1" customWidth="1"/>
    <col min="14" max="14" width="6.5703125" style="1" customWidth="1"/>
    <col min="15" max="24" width="6.28515625" style="1" customWidth="1"/>
    <col min="25" max="25" width="4.28515625" style="1" customWidth="1"/>
    <col min="26" max="26" width="6.5703125" style="1" customWidth="1"/>
    <col min="27" max="36" width="6.28515625" style="1" customWidth="1"/>
    <col min="37" max="73" width="4.28515625" style="1" customWidth="1"/>
    <col min="74" max="16384" width="9.140625" style="1"/>
  </cols>
  <sheetData>
    <row r="1" spans="2:36" ht="18.75" customHeight="1" thickBot="1" x14ac:dyDescent="0.3"/>
    <row r="2" spans="2:36" ht="18.75" customHeight="1" thickBot="1" x14ac:dyDescent="0.3">
      <c r="C2" s="218" t="s">
        <v>37</v>
      </c>
      <c r="D2" s="219"/>
      <c r="E2" s="219"/>
      <c r="F2" s="219"/>
      <c r="G2" s="219"/>
      <c r="H2" s="218" t="s">
        <v>13</v>
      </c>
      <c r="I2" s="219"/>
      <c r="J2" s="219"/>
      <c r="K2" s="219"/>
      <c r="L2" s="220"/>
      <c r="N2" s="83">
        <v>0</v>
      </c>
      <c r="O2" s="84">
        <v>3</v>
      </c>
      <c r="P2" s="83">
        <v>4</v>
      </c>
      <c r="Q2" s="85">
        <v>6</v>
      </c>
      <c r="R2" s="86">
        <v>7</v>
      </c>
      <c r="S2" s="87">
        <v>12</v>
      </c>
      <c r="T2" s="88">
        <v>13</v>
      </c>
      <c r="U2" s="88">
        <v>15</v>
      </c>
      <c r="V2" s="89">
        <v>16</v>
      </c>
      <c r="W2" s="90">
        <v>18</v>
      </c>
    </row>
    <row r="3" spans="2:36" ht="18.75" customHeight="1" thickBot="1" x14ac:dyDescent="0.3">
      <c r="C3" s="215">
        <v>0</v>
      </c>
      <c r="D3" s="216"/>
      <c r="E3" s="216"/>
      <c r="F3" s="216"/>
      <c r="G3" s="216"/>
      <c r="H3" s="215">
        <v>10</v>
      </c>
      <c r="I3" s="216"/>
      <c r="J3" s="216"/>
      <c r="K3" s="216"/>
      <c r="L3" s="217"/>
      <c r="N3" s="92">
        <f>IF(AND(N2&gt;=$C$3,O2&lt;($C$3+$H$3)),0,1)</f>
        <v>0</v>
      </c>
      <c r="O3" s="93">
        <f>IF(N3=0,O2-N2+1,O2-($C$3+$H$3)+1)</f>
        <v>4</v>
      </c>
      <c r="P3" s="92">
        <f>IF(AND(P2&gt;=$C$3,Q2&lt;($C$3+$H$3)),0,1)</f>
        <v>0</v>
      </c>
      <c r="Q3" s="93">
        <f>IF(P3=0,Q2-P2+1,Q2-($C$3+$H$3)+1)</f>
        <v>3</v>
      </c>
      <c r="R3" s="92">
        <f>IF(AND(R2&gt;=$C$3,S2&lt;($C$3+$H$3)),0,1)</f>
        <v>1</v>
      </c>
      <c r="S3" s="93">
        <f>IF(R3=0,S2-R2+1,S2-($C$3+$H$3)+1)</f>
        <v>3</v>
      </c>
      <c r="T3" s="92"/>
      <c r="U3" s="93"/>
      <c r="V3" s="92"/>
      <c r="W3" s="94"/>
    </row>
    <row r="4" spans="2:36" ht="18.75" customHeight="1" thickBot="1" x14ac:dyDescent="0.3"/>
    <row r="5" spans="2:36" ht="24.75" customHeight="1" thickBot="1" x14ac:dyDescent="0.3">
      <c r="B5" s="41"/>
      <c r="C5" s="40">
        <v>0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39">
        <v>9</v>
      </c>
      <c r="N5" s="41"/>
      <c r="O5" s="40">
        <v>0</v>
      </c>
      <c r="P5" s="40">
        <v>1</v>
      </c>
      <c r="Q5" s="40">
        <v>2</v>
      </c>
      <c r="R5" s="40">
        <v>3</v>
      </c>
      <c r="S5" s="40">
        <v>4</v>
      </c>
      <c r="T5" s="40">
        <v>5</v>
      </c>
      <c r="U5" s="40">
        <v>6</v>
      </c>
      <c r="V5" s="40">
        <v>7</v>
      </c>
      <c r="W5" s="40">
        <v>8</v>
      </c>
      <c r="X5" s="39">
        <v>9</v>
      </c>
      <c r="Z5" s="41"/>
      <c r="AA5" s="57">
        <v>0</v>
      </c>
      <c r="AB5" s="57">
        <v>1</v>
      </c>
      <c r="AC5" s="57">
        <v>2</v>
      </c>
      <c r="AD5" s="57">
        <v>3</v>
      </c>
      <c r="AE5" s="57">
        <v>4</v>
      </c>
      <c r="AF5" s="57">
        <v>5</v>
      </c>
      <c r="AG5" s="57">
        <v>6</v>
      </c>
      <c r="AH5" s="57">
        <v>7</v>
      </c>
      <c r="AI5" s="57">
        <v>8</v>
      </c>
      <c r="AJ5" s="58">
        <v>9</v>
      </c>
    </row>
    <row r="6" spans="2:36" ht="18.75" customHeight="1" x14ac:dyDescent="0.25">
      <c r="B6" s="53">
        <v>0</v>
      </c>
      <c r="C6" s="70">
        <v>4</v>
      </c>
      <c r="D6" s="70">
        <v>0</v>
      </c>
      <c r="E6" s="70">
        <v>0</v>
      </c>
      <c r="F6" s="70">
        <v>0</v>
      </c>
      <c r="G6" s="59">
        <v>3</v>
      </c>
      <c r="H6" s="59">
        <v>0</v>
      </c>
      <c r="I6" s="59">
        <v>0</v>
      </c>
      <c r="J6" s="65">
        <v>3</v>
      </c>
      <c r="K6" s="65">
        <v>0</v>
      </c>
      <c r="L6" s="66">
        <v>0</v>
      </c>
      <c r="N6" s="53">
        <v>0</v>
      </c>
      <c r="O6" s="48">
        <f>C6</f>
        <v>4</v>
      </c>
      <c r="P6" s="49">
        <f>O6+D6</f>
        <v>4</v>
      </c>
      <c r="Q6" s="49">
        <f>P6+E6</f>
        <v>4</v>
      </c>
      <c r="R6" s="49">
        <f>Q6+F6</f>
        <v>4</v>
      </c>
      <c r="S6" s="49">
        <f>R6+G6</f>
        <v>7</v>
      </c>
      <c r="T6" s="49">
        <f>S6+H6</f>
        <v>7</v>
      </c>
      <c r="U6" s="49">
        <f t="shared" ref="U6:U15" si="0">T6+I6</f>
        <v>7</v>
      </c>
      <c r="V6" s="49">
        <f>U6+J6</f>
        <v>10</v>
      </c>
      <c r="W6" s="49">
        <f t="shared" ref="W6:W15" si="1">V6+K6</f>
        <v>10</v>
      </c>
      <c r="X6" s="50">
        <f>W6+L6</f>
        <v>10</v>
      </c>
      <c r="Z6" s="53">
        <v>0</v>
      </c>
      <c r="AA6" s="70">
        <f t="shared" ref="AA6:AJ6" si="2">O6</f>
        <v>4</v>
      </c>
      <c r="AB6" s="70">
        <f t="shared" si="2"/>
        <v>4</v>
      </c>
      <c r="AC6" s="70">
        <f t="shared" si="2"/>
        <v>4</v>
      </c>
      <c r="AD6" s="70">
        <f t="shared" si="2"/>
        <v>4</v>
      </c>
      <c r="AE6" s="59">
        <f t="shared" si="2"/>
        <v>7</v>
      </c>
      <c r="AF6" s="59">
        <f t="shared" si="2"/>
        <v>7</v>
      </c>
      <c r="AG6" s="59">
        <f t="shared" si="2"/>
        <v>7</v>
      </c>
      <c r="AH6" s="65">
        <f t="shared" si="2"/>
        <v>10</v>
      </c>
      <c r="AI6" s="65">
        <f t="shared" si="2"/>
        <v>10</v>
      </c>
      <c r="AJ6" s="66">
        <f t="shared" si="2"/>
        <v>10</v>
      </c>
    </row>
    <row r="7" spans="2:36" ht="18.75" customHeight="1" x14ac:dyDescent="0.25">
      <c r="B7" s="42">
        <v>1</v>
      </c>
      <c r="C7" s="62">
        <v>0</v>
      </c>
      <c r="D7" s="62">
        <v>0</v>
      </c>
      <c r="E7" s="62">
        <v>0</v>
      </c>
      <c r="F7" s="62">
        <v>0</v>
      </c>
      <c r="G7" s="63">
        <v>4</v>
      </c>
      <c r="H7" s="62">
        <v>0</v>
      </c>
      <c r="I7" s="62">
        <v>0</v>
      </c>
      <c r="J7" s="62">
        <v>3</v>
      </c>
      <c r="K7" s="62">
        <v>0</v>
      </c>
      <c r="L7" s="72">
        <v>0</v>
      </c>
      <c r="N7" s="42">
        <v>1</v>
      </c>
      <c r="O7" s="51">
        <f>X6+C7</f>
        <v>10</v>
      </c>
      <c r="P7" s="44">
        <f>O7+D7</f>
        <v>10</v>
      </c>
      <c r="Q7" s="44">
        <f t="shared" ref="Q7:Q15" si="3">P7+E7</f>
        <v>10</v>
      </c>
      <c r="R7" s="44">
        <f t="shared" ref="R7:R15" si="4">Q7+F7</f>
        <v>10</v>
      </c>
      <c r="S7" s="44">
        <f t="shared" ref="S7:S15" si="5">R7+G7</f>
        <v>14</v>
      </c>
      <c r="T7" s="44">
        <f t="shared" ref="T7:T15" si="6">S7+H7</f>
        <v>14</v>
      </c>
      <c r="U7" s="44">
        <f t="shared" si="0"/>
        <v>14</v>
      </c>
      <c r="V7" s="44">
        <f t="shared" ref="V7:V15" si="7">U7+J7</f>
        <v>17</v>
      </c>
      <c r="W7" s="44">
        <f t="shared" si="1"/>
        <v>17</v>
      </c>
      <c r="X7" s="45">
        <f>W7+L7</f>
        <v>17</v>
      </c>
      <c r="Z7" s="42">
        <v>1</v>
      </c>
      <c r="AA7" s="62">
        <f>O7-$X6</f>
        <v>0</v>
      </c>
      <c r="AB7" s="62">
        <f t="shared" ref="AB7:AB15" si="8">P7-$X6</f>
        <v>0</v>
      </c>
      <c r="AC7" s="62">
        <f t="shared" ref="AC7:AD9" si="9">Q7-$X6</f>
        <v>0</v>
      </c>
      <c r="AD7" s="62">
        <f t="shared" si="9"/>
        <v>0</v>
      </c>
      <c r="AE7" s="63">
        <f t="shared" ref="AE7:AE15" si="10">S7-$X6</f>
        <v>4</v>
      </c>
      <c r="AF7" s="62">
        <f t="shared" ref="AF7:AF15" si="11">T7-$X6</f>
        <v>4</v>
      </c>
      <c r="AG7" s="62">
        <f t="shared" ref="AG7:AG15" si="12">U7-$X6</f>
        <v>4</v>
      </c>
      <c r="AH7" s="62">
        <f t="shared" ref="AH7:AH15" si="13">V7-$X6</f>
        <v>7</v>
      </c>
      <c r="AI7" s="62">
        <f t="shared" ref="AI7:AI15" si="14">W7-$X6</f>
        <v>7</v>
      </c>
      <c r="AJ7" s="72">
        <f t="shared" ref="AJ7:AJ15" si="15">X7-$X6</f>
        <v>7</v>
      </c>
    </row>
    <row r="8" spans="2:36" ht="18.75" customHeight="1" x14ac:dyDescent="0.25">
      <c r="B8" s="42">
        <v>2</v>
      </c>
      <c r="C8" s="71">
        <v>4</v>
      </c>
      <c r="D8" s="71">
        <v>0</v>
      </c>
      <c r="E8" s="71">
        <v>0</v>
      </c>
      <c r="F8" s="71">
        <v>0</v>
      </c>
      <c r="G8" s="60">
        <v>3</v>
      </c>
      <c r="H8" s="60">
        <v>0</v>
      </c>
      <c r="I8" s="60">
        <v>0</v>
      </c>
      <c r="J8" s="67">
        <v>3</v>
      </c>
      <c r="K8" s="67">
        <v>0</v>
      </c>
      <c r="L8" s="68">
        <v>0</v>
      </c>
      <c r="N8" s="42">
        <v>2</v>
      </c>
      <c r="O8" s="51">
        <f t="shared" ref="O8:O15" si="16">X7+C8</f>
        <v>21</v>
      </c>
      <c r="P8" s="44">
        <f t="shared" ref="P8:P15" si="17">O8+D8</f>
        <v>21</v>
      </c>
      <c r="Q8" s="44">
        <f t="shared" si="3"/>
        <v>21</v>
      </c>
      <c r="R8" s="44">
        <f t="shared" si="4"/>
        <v>21</v>
      </c>
      <c r="S8" s="44">
        <f t="shared" si="5"/>
        <v>24</v>
      </c>
      <c r="T8" s="44">
        <f t="shared" si="6"/>
        <v>24</v>
      </c>
      <c r="U8" s="44">
        <f t="shared" si="0"/>
        <v>24</v>
      </c>
      <c r="V8" s="44">
        <f t="shared" si="7"/>
        <v>27</v>
      </c>
      <c r="W8" s="44">
        <f t="shared" si="1"/>
        <v>27</v>
      </c>
      <c r="X8" s="45">
        <f t="shared" ref="X8:X15" si="18">W8+L8</f>
        <v>27</v>
      </c>
      <c r="Z8" s="42">
        <v>2</v>
      </c>
      <c r="AA8" s="71">
        <f>O8-$X7</f>
        <v>4</v>
      </c>
      <c r="AB8" s="71">
        <f t="shared" si="8"/>
        <v>4</v>
      </c>
      <c r="AC8" s="71">
        <f t="shared" si="9"/>
        <v>4</v>
      </c>
      <c r="AD8" s="71">
        <f t="shared" si="9"/>
        <v>4</v>
      </c>
      <c r="AE8" s="60">
        <f t="shared" si="10"/>
        <v>7</v>
      </c>
      <c r="AF8" s="60">
        <f t="shared" si="11"/>
        <v>7</v>
      </c>
      <c r="AG8" s="60">
        <f t="shared" si="12"/>
        <v>7</v>
      </c>
      <c r="AH8" s="67">
        <f t="shared" si="13"/>
        <v>10</v>
      </c>
      <c r="AI8" s="67">
        <f t="shared" si="14"/>
        <v>10</v>
      </c>
      <c r="AJ8" s="68">
        <f t="shared" si="15"/>
        <v>10</v>
      </c>
    </row>
    <row r="9" spans="2:36" ht="18.75" customHeight="1" x14ac:dyDescent="0.25">
      <c r="B9" s="42">
        <v>3</v>
      </c>
      <c r="C9" s="71">
        <v>4</v>
      </c>
      <c r="D9" s="71">
        <v>0</v>
      </c>
      <c r="E9" s="71">
        <v>0</v>
      </c>
      <c r="F9" s="71">
        <v>0</v>
      </c>
      <c r="G9" s="62">
        <v>0</v>
      </c>
      <c r="H9" s="62">
        <v>0</v>
      </c>
      <c r="I9" s="62">
        <v>0</v>
      </c>
      <c r="J9" s="67">
        <v>6</v>
      </c>
      <c r="K9" s="67">
        <v>0</v>
      </c>
      <c r="L9" s="68">
        <v>0</v>
      </c>
      <c r="N9" s="42">
        <v>3</v>
      </c>
      <c r="O9" s="51">
        <f t="shared" si="16"/>
        <v>31</v>
      </c>
      <c r="P9" s="44">
        <f t="shared" si="17"/>
        <v>31</v>
      </c>
      <c r="Q9" s="44">
        <f t="shared" si="3"/>
        <v>31</v>
      </c>
      <c r="R9" s="44">
        <f t="shared" si="4"/>
        <v>31</v>
      </c>
      <c r="S9" s="44">
        <f t="shared" si="5"/>
        <v>31</v>
      </c>
      <c r="T9" s="44">
        <f t="shared" si="6"/>
        <v>31</v>
      </c>
      <c r="U9" s="44">
        <f t="shared" si="0"/>
        <v>31</v>
      </c>
      <c r="V9" s="44">
        <f t="shared" si="7"/>
        <v>37</v>
      </c>
      <c r="W9" s="44">
        <f t="shared" si="1"/>
        <v>37</v>
      </c>
      <c r="X9" s="45">
        <f t="shared" si="18"/>
        <v>37</v>
      </c>
      <c r="Z9" s="42">
        <v>3</v>
      </c>
      <c r="AA9" s="71">
        <f>O9-$X8</f>
        <v>4</v>
      </c>
      <c r="AB9" s="71">
        <f t="shared" si="8"/>
        <v>4</v>
      </c>
      <c r="AC9" s="71">
        <f t="shared" si="9"/>
        <v>4</v>
      </c>
      <c r="AD9" s="71">
        <f t="shared" si="9"/>
        <v>4</v>
      </c>
      <c r="AE9" s="62">
        <f t="shared" si="10"/>
        <v>4</v>
      </c>
      <c r="AF9" s="62">
        <f t="shared" si="11"/>
        <v>4</v>
      </c>
      <c r="AG9" s="62">
        <f t="shared" si="12"/>
        <v>4</v>
      </c>
      <c r="AH9" s="67">
        <f t="shared" si="13"/>
        <v>10</v>
      </c>
      <c r="AI9" s="67">
        <f t="shared" si="14"/>
        <v>10</v>
      </c>
      <c r="AJ9" s="68">
        <f t="shared" si="15"/>
        <v>10</v>
      </c>
    </row>
    <row r="10" spans="2:36" ht="18.75" customHeight="1" x14ac:dyDescent="0.25">
      <c r="B10" s="42">
        <v>4</v>
      </c>
      <c r="C10" s="71">
        <v>4</v>
      </c>
      <c r="D10" s="71">
        <v>0</v>
      </c>
      <c r="E10" s="71">
        <v>0</v>
      </c>
      <c r="F10" s="71">
        <v>0</v>
      </c>
      <c r="G10" s="60">
        <v>3</v>
      </c>
      <c r="H10" s="60">
        <v>0</v>
      </c>
      <c r="I10" s="60">
        <v>0</v>
      </c>
      <c r="J10" s="67">
        <v>3</v>
      </c>
      <c r="K10" s="67">
        <v>0</v>
      </c>
      <c r="L10" s="68">
        <v>0</v>
      </c>
      <c r="N10" s="42">
        <v>4</v>
      </c>
      <c r="O10" s="51">
        <f t="shared" si="16"/>
        <v>41</v>
      </c>
      <c r="P10" s="44">
        <f t="shared" si="17"/>
        <v>41</v>
      </c>
      <c r="Q10" s="44">
        <f t="shared" si="3"/>
        <v>41</v>
      </c>
      <c r="R10" s="44">
        <f t="shared" si="4"/>
        <v>41</v>
      </c>
      <c r="S10" s="44">
        <f t="shared" si="5"/>
        <v>44</v>
      </c>
      <c r="T10" s="44">
        <f t="shared" si="6"/>
        <v>44</v>
      </c>
      <c r="U10" s="44">
        <f t="shared" si="0"/>
        <v>44</v>
      </c>
      <c r="V10" s="44">
        <f t="shared" si="7"/>
        <v>47</v>
      </c>
      <c r="W10" s="44">
        <f t="shared" si="1"/>
        <v>47</v>
      </c>
      <c r="X10" s="45">
        <f t="shared" si="18"/>
        <v>47</v>
      </c>
      <c r="Z10" s="42">
        <v>4</v>
      </c>
      <c r="AA10" s="71">
        <f t="shared" ref="AA10:AA15" si="19">O10-$X9</f>
        <v>4</v>
      </c>
      <c r="AB10" s="71">
        <f t="shared" si="8"/>
        <v>4</v>
      </c>
      <c r="AC10" s="71">
        <f t="shared" ref="AC10:AC15" si="20">Q10-$X9</f>
        <v>4</v>
      </c>
      <c r="AD10" s="71">
        <f t="shared" ref="AD10:AD15" si="21">R10-$X9</f>
        <v>4</v>
      </c>
      <c r="AE10" s="60">
        <f t="shared" si="10"/>
        <v>7</v>
      </c>
      <c r="AF10" s="60">
        <f t="shared" si="11"/>
        <v>7</v>
      </c>
      <c r="AG10" s="60">
        <f t="shared" si="12"/>
        <v>7</v>
      </c>
      <c r="AH10" s="67">
        <f t="shared" si="13"/>
        <v>10</v>
      </c>
      <c r="AI10" s="67">
        <f t="shared" si="14"/>
        <v>10</v>
      </c>
      <c r="AJ10" s="68">
        <f t="shared" si="15"/>
        <v>10</v>
      </c>
    </row>
    <row r="11" spans="2:36" ht="18.75" customHeight="1" x14ac:dyDescent="0.25">
      <c r="B11" s="42">
        <v>5</v>
      </c>
      <c r="C11" s="71">
        <v>4</v>
      </c>
      <c r="D11" s="71">
        <v>0</v>
      </c>
      <c r="E11" s="71">
        <v>0</v>
      </c>
      <c r="F11" s="71">
        <v>0</v>
      </c>
      <c r="G11" s="60">
        <v>3</v>
      </c>
      <c r="H11" s="60">
        <v>0</v>
      </c>
      <c r="I11" s="60">
        <v>0</v>
      </c>
      <c r="J11" s="62">
        <v>0</v>
      </c>
      <c r="K11" s="62">
        <v>0</v>
      </c>
      <c r="L11" s="72">
        <v>0</v>
      </c>
      <c r="N11" s="42">
        <v>5</v>
      </c>
      <c r="O11" s="51">
        <f t="shared" si="16"/>
        <v>51</v>
      </c>
      <c r="P11" s="44">
        <f t="shared" si="17"/>
        <v>51</v>
      </c>
      <c r="Q11" s="44">
        <f t="shared" si="3"/>
        <v>51</v>
      </c>
      <c r="R11" s="44">
        <f t="shared" si="4"/>
        <v>51</v>
      </c>
      <c r="S11" s="44">
        <f t="shared" si="5"/>
        <v>54</v>
      </c>
      <c r="T11" s="44">
        <f t="shared" si="6"/>
        <v>54</v>
      </c>
      <c r="U11" s="44">
        <f t="shared" si="0"/>
        <v>54</v>
      </c>
      <c r="V11" s="44">
        <f t="shared" si="7"/>
        <v>54</v>
      </c>
      <c r="W11" s="44">
        <f t="shared" si="1"/>
        <v>54</v>
      </c>
      <c r="X11" s="45">
        <f t="shared" si="18"/>
        <v>54</v>
      </c>
      <c r="Z11" s="42">
        <v>5</v>
      </c>
      <c r="AA11" s="71">
        <f t="shared" si="19"/>
        <v>4</v>
      </c>
      <c r="AB11" s="71">
        <f t="shared" si="8"/>
        <v>4</v>
      </c>
      <c r="AC11" s="71">
        <f t="shared" si="20"/>
        <v>4</v>
      </c>
      <c r="AD11" s="71">
        <f t="shared" si="21"/>
        <v>4</v>
      </c>
      <c r="AE11" s="60">
        <f t="shared" si="10"/>
        <v>7</v>
      </c>
      <c r="AF11" s="60">
        <f t="shared" si="11"/>
        <v>7</v>
      </c>
      <c r="AG11" s="60">
        <f t="shared" si="12"/>
        <v>7</v>
      </c>
      <c r="AH11" s="62">
        <f t="shared" si="13"/>
        <v>7</v>
      </c>
      <c r="AI11" s="62">
        <f t="shared" si="14"/>
        <v>7</v>
      </c>
      <c r="AJ11" s="72">
        <f t="shared" si="15"/>
        <v>7</v>
      </c>
    </row>
    <row r="12" spans="2:36" ht="18.75" customHeight="1" x14ac:dyDescent="0.25">
      <c r="B12" s="42">
        <v>6</v>
      </c>
      <c r="C12" s="71">
        <v>4</v>
      </c>
      <c r="D12" s="71">
        <v>0</v>
      </c>
      <c r="E12" s="71">
        <v>0</v>
      </c>
      <c r="F12" s="71">
        <v>0</v>
      </c>
      <c r="G12" s="62">
        <v>0</v>
      </c>
      <c r="H12" s="62">
        <v>0</v>
      </c>
      <c r="I12" s="62">
        <v>0</v>
      </c>
      <c r="J12" s="67">
        <v>6</v>
      </c>
      <c r="K12" s="67">
        <v>0</v>
      </c>
      <c r="L12" s="68">
        <v>0</v>
      </c>
      <c r="N12" s="42">
        <v>6</v>
      </c>
      <c r="O12" s="51">
        <f t="shared" si="16"/>
        <v>58</v>
      </c>
      <c r="P12" s="44">
        <f t="shared" si="17"/>
        <v>58</v>
      </c>
      <c r="Q12" s="44">
        <f t="shared" si="3"/>
        <v>58</v>
      </c>
      <c r="R12" s="44">
        <f t="shared" si="4"/>
        <v>58</v>
      </c>
      <c r="S12" s="44">
        <f t="shared" si="5"/>
        <v>58</v>
      </c>
      <c r="T12" s="44">
        <f t="shared" si="6"/>
        <v>58</v>
      </c>
      <c r="U12" s="44">
        <f t="shared" si="0"/>
        <v>58</v>
      </c>
      <c r="V12" s="44">
        <f t="shared" si="7"/>
        <v>64</v>
      </c>
      <c r="W12" s="44">
        <f t="shared" si="1"/>
        <v>64</v>
      </c>
      <c r="X12" s="45">
        <f t="shared" si="18"/>
        <v>64</v>
      </c>
      <c r="Z12" s="42">
        <v>6</v>
      </c>
      <c r="AA12" s="71">
        <f t="shared" si="19"/>
        <v>4</v>
      </c>
      <c r="AB12" s="71">
        <f t="shared" si="8"/>
        <v>4</v>
      </c>
      <c r="AC12" s="71">
        <f t="shared" si="20"/>
        <v>4</v>
      </c>
      <c r="AD12" s="71">
        <f t="shared" si="21"/>
        <v>4</v>
      </c>
      <c r="AE12" s="62">
        <f t="shared" si="10"/>
        <v>4</v>
      </c>
      <c r="AF12" s="62">
        <f t="shared" si="11"/>
        <v>4</v>
      </c>
      <c r="AG12" s="62">
        <f t="shared" si="12"/>
        <v>4</v>
      </c>
      <c r="AH12" s="67">
        <f t="shared" si="13"/>
        <v>10</v>
      </c>
      <c r="AI12" s="67">
        <f t="shared" si="14"/>
        <v>10</v>
      </c>
      <c r="AJ12" s="68">
        <f t="shared" si="15"/>
        <v>10</v>
      </c>
    </row>
    <row r="13" spans="2:36" ht="18.75" customHeight="1" x14ac:dyDescent="0.25">
      <c r="B13" s="42">
        <v>7</v>
      </c>
      <c r="C13" s="62">
        <v>0</v>
      </c>
      <c r="D13" s="62">
        <v>0</v>
      </c>
      <c r="E13" s="62">
        <v>0</v>
      </c>
      <c r="F13" s="62">
        <v>0</v>
      </c>
      <c r="G13" s="60">
        <v>7</v>
      </c>
      <c r="H13" s="60">
        <v>0</v>
      </c>
      <c r="I13" s="60">
        <v>0</v>
      </c>
      <c r="J13" s="62">
        <v>0</v>
      </c>
      <c r="K13" s="62">
        <v>0</v>
      </c>
      <c r="L13" s="72">
        <v>0</v>
      </c>
      <c r="N13" s="42">
        <v>7</v>
      </c>
      <c r="O13" s="51">
        <f t="shared" si="16"/>
        <v>64</v>
      </c>
      <c r="P13" s="44">
        <f t="shared" si="17"/>
        <v>64</v>
      </c>
      <c r="Q13" s="44">
        <f t="shared" si="3"/>
        <v>64</v>
      </c>
      <c r="R13" s="44">
        <f t="shared" si="4"/>
        <v>64</v>
      </c>
      <c r="S13" s="44">
        <f t="shared" si="5"/>
        <v>71</v>
      </c>
      <c r="T13" s="44">
        <f t="shared" si="6"/>
        <v>71</v>
      </c>
      <c r="U13" s="44">
        <f t="shared" si="0"/>
        <v>71</v>
      </c>
      <c r="V13" s="44">
        <f t="shared" si="7"/>
        <v>71</v>
      </c>
      <c r="W13" s="44">
        <f t="shared" si="1"/>
        <v>71</v>
      </c>
      <c r="X13" s="45">
        <f t="shared" si="18"/>
        <v>71</v>
      </c>
      <c r="Z13" s="42">
        <v>7</v>
      </c>
      <c r="AA13" s="62">
        <f t="shared" si="19"/>
        <v>0</v>
      </c>
      <c r="AB13" s="62">
        <f t="shared" si="8"/>
        <v>0</v>
      </c>
      <c r="AC13" s="62">
        <f t="shared" si="20"/>
        <v>0</v>
      </c>
      <c r="AD13" s="62">
        <f t="shared" si="21"/>
        <v>0</v>
      </c>
      <c r="AE13" s="60">
        <f t="shared" si="10"/>
        <v>7</v>
      </c>
      <c r="AF13" s="60">
        <f t="shared" si="11"/>
        <v>7</v>
      </c>
      <c r="AG13" s="60">
        <f t="shared" si="12"/>
        <v>7</v>
      </c>
      <c r="AH13" s="62">
        <f t="shared" si="13"/>
        <v>7</v>
      </c>
      <c r="AI13" s="62">
        <f t="shared" si="14"/>
        <v>7</v>
      </c>
      <c r="AJ13" s="72">
        <f t="shared" si="15"/>
        <v>7</v>
      </c>
    </row>
    <row r="14" spans="2:36" ht="18.75" customHeight="1" x14ac:dyDescent="0.25">
      <c r="B14" s="42">
        <v>8</v>
      </c>
      <c r="C14" s="71">
        <v>4</v>
      </c>
      <c r="D14" s="71">
        <v>0</v>
      </c>
      <c r="E14" s="71">
        <v>0</v>
      </c>
      <c r="F14" s="71">
        <v>0</v>
      </c>
      <c r="G14" s="60">
        <v>3</v>
      </c>
      <c r="H14" s="60">
        <v>0</v>
      </c>
      <c r="I14" s="60">
        <v>0</v>
      </c>
      <c r="J14" s="67">
        <v>3</v>
      </c>
      <c r="K14" s="67">
        <v>0</v>
      </c>
      <c r="L14" s="68">
        <v>0</v>
      </c>
      <c r="N14" s="42">
        <v>8</v>
      </c>
      <c r="O14" s="51">
        <f t="shared" si="16"/>
        <v>75</v>
      </c>
      <c r="P14" s="44">
        <f t="shared" si="17"/>
        <v>75</v>
      </c>
      <c r="Q14" s="44">
        <f t="shared" si="3"/>
        <v>75</v>
      </c>
      <c r="R14" s="44">
        <f t="shared" si="4"/>
        <v>75</v>
      </c>
      <c r="S14" s="44">
        <f t="shared" si="5"/>
        <v>78</v>
      </c>
      <c r="T14" s="44">
        <f t="shared" si="6"/>
        <v>78</v>
      </c>
      <c r="U14" s="44">
        <f t="shared" si="0"/>
        <v>78</v>
      </c>
      <c r="V14" s="44">
        <f t="shared" si="7"/>
        <v>81</v>
      </c>
      <c r="W14" s="44">
        <f t="shared" si="1"/>
        <v>81</v>
      </c>
      <c r="X14" s="45">
        <f t="shared" si="18"/>
        <v>81</v>
      </c>
      <c r="Z14" s="42">
        <v>8</v>
      </c>
      <c r="AA14" s="71">
        <f t="shared" si="19"/>
        <v>4</v>
      </c>
      <c r="AB14" s="71">
        <f t="shared" si="8"/>
        <v>4</v>
      </c>
      <c r="AC14" s="71">
        <f t="shared" si="20"/>
        <v>4</v>
      </c>
      <c r="AD14" s="71">
        <f t="shared" si="21"/>
        <v>4</v>
      </c>
      <c r="AE14" s="60">
        <f t="shared" si="10"/>
        <v>7</v>
      </c>
      <c r="AF14" s="60">
        <f t="shared" si="11"/>
        <v>7</v>
      </c>
      <c r="AG14" s="60">
        <f t="shared" si="12"/>
        <v>7</v>
      </c>
      <c r="AH14" s="67">
        <f t="shared" si="13"/>
        <v>10</v>
      </c>
      <c r="AI14" s="67">
        <f t="shared" si="14"/>
        <v>10</v>
      </c>
      <c r="AJ14" s="68">
        <f t="shared" si="15"/>
        <v>10</v>
      </c>
    </row>
    <row r="15" spans="2:36" ht="18.75" customHeight="1" thickBot="1" x14ac:dyDescent="0.3">
      <c r="B15" s="43">
        <v>9</v>
      </c>
      <c r="C15" s="73">
        <v>0</v>
      </c>
      <c r="D15" s="73">
        <v>0</v>
      </c>
      <c r="E15" s="73">
        <v>0</v>
      </c>
      <c r="F15" s="73">
        <v>0</v>
      </c>
      <c r="G15" s="73">
        <v>4</v>
      </c>
      <c r="H15" s="73">
        <v>0</v>
      </c>
      <c r="I15" s="73">
        <v>0</v>
      </c>
      <c r="J15" s="73">
        <v>3</v>
      </c>
      <c r="K15" s="73">
        <v>0</v>
      </c>
      <c r="L15" s="74">
        <v>0</v>
      </c>
      <c r="N15" s="43">
        <v>9</v>
      </c>
      <c r="O15" s="52">
        <f t="shared" si="16"/>
        <v>81</v>
      </c>
      <c r="P15" s="46">
        <f t="shared" si="17"/>
        <v>81</v>
      </c>
      <c r="Q15" s="46">
        <f t="shared" si="3"/>
        <v>81</v>
      </c>
      <c r="R15" s="46">
        <f t="shared" si="4"/>
        <v>81</v>
      </c>
      <c r="S15" s="46">
        <f t="shared" si="5"/>
        <v>85</v>
      </c>
      <c r="T15" s="46">
        <f t="shared" si="6"/>
        <v>85</v>
      </c>
      <c r="U15" s="46">
        <f t="shared" si="0"/>
        <v>85</v>
      </c>
      <c r="V15" s="46">
        <f t="shared" si="7"/>
        <v>88</v>
      </c>
      <c r="W15" s="46">
        <f t="shared" si="1"/>
        <v>88</v>
      </c>
      <c r="X15" s="47">
        <f t="shared" si="18"/>
        <v>88</v>
      </c>
      <c r="Z15" s="43">
        <v>9</v>
      </c>
      <c r="AA15" s="73">
        <f t="shared" si="19"/>
        <v>0</v>
      </c>
      <c r="AB15" s="73">
        <f t="shared" si="8"/>
        <v>0</v>
      </c>
      <c r="AC15" s="73">
        <f t="shared" si="20"/>
        <v>0</v>
      </c>
      <c r="AD15" s="73">
        <f t="shared" si="21"/>
        <v>0</v>
      </c>
      <c r="AE15" s="73">
        <f t="shared" si="10"/>
        <v>4</v>
      </c>
      <c r="AF15" s="73">
        <f t="shared" si="11"/>
        <v>4</v>
      </c>
      <c r="AG15" s="73">
        <f t="shared" si="12"/>
        <v>4</v>
      </c>
      <c r="AH15" s="73">
        <f t="shared" si="13"/>
        <v>7</v>
      </c>
      <c r="AI15" s="73">
        <f t="shared" si="14"/>
        <v>7</v>
      </c>
      <c r="AJ15" s="74">
        <f t="shared" si="15"/>
        <v>7</v>
      </c>
    </row>
    <row r="16" spans="2:36" ht="18.75" customHeight="1" thickBot="1" x14ac:dyDescent="0.3"/>
    <row r="17" spans="2:36" ht="18.75" customHeight="1" thickBot="1" x14ac:dyDescent="0.3">
      <c r="C17" s="218" t="s">
        <v>37</v>
      </c>
      <c r="D17" s="219"/>
      <c r="E17" s="219"/>
      <c r="F17" s="219"/>
      <c r="G17" s="219"/>
      <c r="H17" s="218" t="s">
        <v>13</v>
      </c>
      <c r="I17" s="219"/>
      <c r="J17" s="219"/>
      <c r="K17" s="219"/>
      <c r="L17" s="220"/>
      <c r="N17" s="89">
        <v>0</v>
      </c>
      <c r="O17" s="88">
        <v>3</v>
      </c>
      <c r="P17" s="89">
        <v>4</v>
      </c>
      <c r="Q17" s="90">
        <v>6</v>
      </c>
      <c r="R17" s="91">
        <v>7</v>
      </c>
      <c r="S17" s="91">
        <v>12</v>
      </c>
      <c r="T17" s="83">
        <v>13</v>
      </c>
      <c r="U17" s="85">
        <v>15</v>
      </c>
      <c r="V17" s="84">
        <v>16</v>
      </c>
      <c r="W17" s="85">
        <v>18</v>
      </c>
    </row>
    <row r="18" spans="2:36" ht="18.75" customHeight="1" thickBot="1" x14ac:dyDescent="0.3">
      <c r="C18" s="215">
        <v>10</v>
      </c>
      <c r="D18" s="216"/>
      <c r="E18" s="216"/>
      <c r="F18" s="216"/>
      <c r="G18" s="216"/>
      <c r="H18" s="215">
        <v>9</v>
      </c>
      <c r="I18" s="216"/>
      <c r="J18" s="216"/>
      <c r="K18" s="216"/>
      <c r="L18" s="217"/>
      <c r="N18" s="92"/>
      <c r="O18" s="93"/>
      <c r="P18" s="92"/>
      <c r="Q18" s="94"/>
      <c r="R18" s="92">
        <f>IF(AND(R17&gt;=$C$18,S17&lt;($C$18+$H$18)),0,1)</f>
        <v>1</v>
      </c>
      <c r="S18" s="93">
        <f>IF(R18=0,S17-R17+1,S17-($C$18)+1)</f>
        <v>3</v>
      </c>
      <c r="T18" s="92">
        <f>IF(AND(T17&gt;=$C$18,U17&lt;($C$18+$H$18)),0,1)</f>
        <v>0</v>
      </c>
      <c r="U18" s="93">
        <f>IF(T18=0,U17-T17+1,U17-($C$18+$H$18)+1)</f>
        <v>3</v>
      </c>
      <c r="V18" s="92">
        <f>IF(AND(V17&gt;=$C$18,W17&lt;($C$18+$H$18)),0,1)</f>
        <v>0</v>
      </c>
      <c r="W18" s="93">
        <f>IF(V18=0,W17-V17+1,W17-($C$18+$H$18)+1)</f>
        <v>3</v>
      </c>
    </row>
    <row r="19" spans="2:36" ht="18.75" customHeight="1" thickBot="1" x14ac:dyDescent="0.3"/>
    <row r="20" spans="2:36" ht="24.75" customHeight="1" thickBot="1" x14ac:dyDescent="0.3">
      <c r="B20" s="41"/>
      <c r="C20" s="57">
        <v>0</v>
      </c>
      <c r="D20" s="57">
        <v>1</v>
      </c>
      <c r="E20" s="57">
        <v>2</v>
      </c>
      <c r="F20" s="57">
        <v>3</v>
      </c>
      <c r="G20" s="57">
        <v>4</v>
      </c>
      <c r="H20" s="57">
        <v>5</v>
      </c>
      <c r="I20" s="57">
        <v>6</v>
      </c>
      <c r="J20" s="57">
        <v>7</v>
      </c>
      <c r="K20" s="57">
        <v>8</v>
      </c>
      <c r="L20" s="58">
        <v>9</v>
      </c>
      <c r="N20" s="41"/>
      <c r="O20" s="40">
        <v>0</v>
      </c>
      <c r="P20" s="40">
        <v>1</v>
      </c>
      <c r="Q20" s="40">
        <v>2</v>
      </c>
      <c r="R20" s="40">
        <v>3</v>
      </c>
      <c r="S20" s="40">
        <v>4</v>
      </c>
      <c r="T20" s="40">
        <v>5</v>
      </c>
      <c r="U20" s="40">
        <v>6</v>
      </c>
      <c r="V20" s="40">
        <v>7</v>
      </c>
      <c r="W20" s="40">
        <v>8</v>
      </c>
      <c r="X20" s="39">
        <v>9</v>
      </c>
      <c r="Z20" s="41"/>
      <c r="AA20" s="57">
        <v>0</v>
      </c>
      <c r="AB20" s="57">
        <v>1</v>
      </c>
      <c r="AC20" s="57">
        <v>2</v>
      </c>
      <c r="AD20" s="57">
        <v>3</v>
      </c>
      <c r="AE20" s="57">
        <v>4</v>
      </c>
      <c r="AF20" s="57">
        <v>5</v>
      </c>
      <c r="AG20" s="57">
        <v>6</v>
      </c>
      <c r="AH20" s="57">
        <v>7</v>
      </c>
      <c r="AI20" s="57">
        <v>8</v>
      </c>
      <c r="AJ20" s="58">
        <v>9</v>
      </c>
    </row>
    <row r="21" spans="2:36" ht="18.75" customHeight="1" x14ac:dyDescent="0.25">
      <c r="B21" s="54">
        <v>0</v>
      </c>
      <c r="C21" s="77">
        <v>3</v>
      </c>
      <c r="D21" s="70">
        <v>0</v>
      </c>
      <c r="E21" s="70">
        <v>0</v>
      </c>
      <c r="F21" s="59">
        <v>3</v>
      </c>
      <c r="G21" s="59">
        <v>0</v>
      </c>
      <c r="H21" s="59">
        <v>0</v>
      </c>
      <c r="I21" s="65">
        <v>3</v>
      </c>
      <c r="J21" s="65">
        <v>0</v>
      </c>
      <c r="K21" s="65">
        <v>0</v>
      </c>
      <c r="L21" s="75">
        <v>0</v>
      </c>
      <c r="N21" s="53">
        <v>0</v>
      </c>
      <c r="O21" s="48">
        <f>C21</f>
        <v>3</v>
      </c>
      <c r="P21" s="49">
        <f>O21+D21</f>
        <v>3</v>
      </c>
      <c r="Q21" s="49">
        <f>P21+E21</f>
        <v>3</v>
      </c>
      <c r="R21" s="49">
        <f>Q21+F21</f>
        <v>6</v>
      </c>
      <c r="S21" s="49">
        <f>R21+G21</f>
        <v>6</v>
      </c>
      <c r="T21" s="49">
        <f>S21+H21</f>
        <v>6</v>
      </c>
      <c r="U21" s="49">
        <f t="shared" ref="U21:V30" si="22">T21+I21</f>
        <v>9</v>
      </c>
      <c r="V21" s="49">
        <f>U21+J21</f>
        <v>9</v>
      </c>
      <c r="W21" s="49">
        <f t="shared" ref="W21:X30" si="23">V21+K21</f>
        <v>9</v>
      </c>
      <c r="X21" s="50">
        <f t="shared" si="23"/>
        <v>9</v>
      </c>
      <c r="Z21" s="53">
        <v>0</v>
      </c>
      <c r="AA21" s="77">
        <f>O21</f>
        <v>3</v>
      </c>
      <c r="AB21" s="70">
        <f>P21</f>
        <v>3</v>
      </c>
      <c r="AC21" s="70">
        <f t="shared" ref="AC21:AJ21" si="24">Q21</f>
        <v>3</v>
      </c>
      <c r="AD21" s="59">
        <f t="shared" si="24"/>
        <v>6</v>
      </c>
      <c r="AE21" s="59">
        <f t="shared" si="24"/>
        <v>6</v>
      </c>
      <c r="AF21" s="59">
        <f t="shared" si="24"/>
        <v>6</v>
      </c>
      <c r="AG21" s="65">
        <f t="shared" si="24"/>
        <v>9</v>
      </c>
      <c r="AH21" s="65">
        <f t="shared" si="24"/>
        <v>9</v>
      </c>
      <c r="AI21" s="65">
        <f t="shared" si="24"/>
        <v>9</v>
      </c>
      <c r="AJ21" s="75">
        <f t="shared" si="24"/>
        <v>9</v>
      </c>
    </row>
    <row r="22" spans="2:36" ht="18.75" customHeight="1" x14ac:dyDescent="0.25">
      <c r="B22" s="55">
        <v>1</v>
      </c>
      <c r="C22" s="78">
        <v>0</v>
      </c>
      <c r="D22" s="62">
        <v>0</v>
      </c>
      <c r="E22" s="62">
        <v>0</v>
      </c>
      <c r="F22" s="62">
        <v>3</v>
      </c>
      <c r="G22" s="63">
        <v>0</v>
      </c>
      <c r="H22" s="62">
        <v>0</v>
      </c>
      <c r="I22" s="67">
        <v>6</v>
      </c>
      <c r="J22" s="67">
        <v>0</v>
      </c>
      <c r="K22" s="67">
        <v>0</v>
      </c>
      <c r="L22" s="64">
        <v>0</v>
      </c>
      <c r="N22" s="42">
        <v>1</v>
      </c>
      <c r="O22" s="51">
        <f>X21+C22</f>
        <v>9</v>
      </c>
      <c r="P22" s="44">
        <f>O22+D22</f>
        <v>9</v>
      </c>
      <c r="Q22" s="44">
        <f t="shared" ref="Q22:R30" si="25">P22+E22</f>
        <v>9</v>
      </c>
      <c r="R22" s="44">
        <f t="shared" si="25"/>
        <v>12</v>
      </c>
      <c r="S22" s="44">
        <f t="shared" ref="S22:S30" si="26">R22+G22</f>
        <v>12</v>
      </c>
      <c r="T22" s="44">
        <f t="shared" ref="T22:T30" si="27">S22+H22</f>
        <v>12</v>
      </c>
      <c r="U22" s="44">
        <f t="shared" si="22"/>
        <v>18</v>
      </c>
      <c r="V22" s="44">
        <f t="shared" si="22"/>
        <v>18</v>
      </c>
      <c r="W22" s="44">
        <f t="shared" si="23"/>
        <v>18</v>
      </c>
      <c r="X22" s="45">
        <f>W22+L22</f>
        <v>18</v>
      </c>
      <c r="Z22" s="42">
        <v>1</v>
      </c>
      <c r="AA22" s="78">
        <f>O22-$X21</f>
        <v>0</v>
      </c>
      <c r="AB22" s="62">
        <f t="shared" ref="AB22:AJ30" si="28">P22-$X21</f>
        <v>0</v>
      </c>
      <c r="AC22" s="62">
        <f t="shared" si="28"/>
        <v>0</v>
      </c>
      <c r="AD22" s="62">
        <f t="shared" si="28"/>
        <v>3</v>
      </c>
      <c r="AE22" s="63">
        <f t="shared" si="28"/>
        <v>3</v>
      </c>
      <c r="AF22" s="62">
        <f t="shared" si="28"/>
        <v>3</v>
      </c>
      <c r="AG22" s="67">
        <f t="shared" si="28"/>
        <v>9</v>
      </c>
      <c r="AH22" s="67">
        <f t="shared" si="28"/>
        <v>9</v>
      </c>
      <c r="AI22" s="67">
        <f t="shared" si="28"/>
        <v>9</v>
      </c>
      <c r="AJ22" s="64">
        <f t="shared" si="28"/>
        <v>9</v>
      </c>
    </row>
    <row r="23" spans="2:36" ht="18.75" customHeight="1" x14ac:dyDescent="0.25">
      <c r="B23" s="55">
        <v>2</v>
      </c>
      <c r="C23" s="79">
        <v>3</v>
      </c>
      <c r="D23" s="71">
        <v>0</v>
      </c>
      <c r="E23" s="71">
        <v>0</v>
      </c>
      <c r="F23" s="60">
        <v>3</v>
      </c>
      <c r="G23" s="60">
        <v>0</v>
      </c>
      <c r="H23" s="60">
        <v>0</v>
      </c>
      <c r="I23" s="67">
        <v>3</v>
      </c>
      <c r="J23" s="67">
        <v>0</v>
      </c>
      <c r="K23" s="67">
        <v>0</v>
      </c>
      <c r="L23" s="64">
        <v>0</v>
      </c>
      <c r="N23" s="42">
        <v>2</v>
      </c>
      <c r="O23" s="51">
        <f t="shared" ref="O23:O30" si="29">X22+C23</f>
        <v>21</v>
      </c>
      <c r="P23" s="44">
        <f t="shared" ref="P23:P30" si="30">O23+D23</f>
        <v>21</v>
      </c>
      <c r="Q23" s="44">
        <f t="shared" si="25"/>
        <v>21</v>
      </c>
      <c r="R23" s="44">
        <f t="shared" si="25"/>
        <v>24</v>
      </c>
      <c r="S23" s="44">
        <f t="shared" si="26"/>
        <v>24</v>
      </c>
      <c r="T23" s="44">
        <f t="shared" si="27"/>
        <v>24</v>
      </c>
      <c r="U23" s="44">
        <f t="shared" si="22"/>
        <v>27</v>
      </c>
      <c r="V23" s="44">
        <f t="shared" si="22"/>
        <v>27</v>
      </c>
      <c r="W23" s="44">
        <f t="shared" si="23"/>
        <v>27</v>
      </c>
      <c r="X23" s="45">
        <f t="shared" si="23"/>
        <v>27</v>
      </c>
      <c r="Z23" s="42">
        <v>2</v>
      </c>
      <c r="AA23" s="79">
        <f t="shared" ref="AA23:AA30" si="31">O23-$X22</f>
        <v>3</v>
      </c>
      <c r="AB23" s="71">
        <f t="shared" si="28"/>
        <v>3</v>
      </c>
      <c r="AC23" s="71">
        <f t="shared" si="28"/>
        <v>3</v>
      </c>
      <c r="AD23" s="60">
        <f t="shared" si="28"/>
        <v>6</v>
      </c>
      <c r="AE23" s="60">
        <f t="shared" si="28"/>
        <v>6</v>
      </c>
      <c r="AF23" s="60">
        <f t="shared" si="28"/>
        <v>6</v>
      </c>
      <c r="AG23" s="67">
        <f t="shared" si="28"/>
        <v>9</v>
      </c>
      <c r="AH23" s="67">
        <f t="shared" si="28"/>
        <v>9</v>
      </c>
      <c r="AI23" s="67">
        <f t="shared" si="28"/>
        <v>9</v>
      </c>
      <c r="AJ23" s="64">
        <f t="shared" si="28"/>
        <v>9</v>
      </c>
    </row>
    <row r="24" spans="2:36" ht="18.75" customHeight="1" x14ac:dyDescent="0.25">
      <c r="B24" s="55">
        <v>3</v>
      </c>
      <c r="C24" s="79">
        <v>3</v>
      </c>
      <c r="D24" s="71">
        <v>0</v>
      </c>
      <c r="E24" s="71">
        <v>0</v>
      </c>
      <c r="F24" s="60">
        <v>3</v>
      </c>
      <c r="G24" s="60">
        <v>0</v>
      </c>
      <c r="H24" s="60">
        <v>0</v>
      </c>
      <c r="I24" s="67">
        <v>3</v>
      </c>
      <c r="J24" s="67">
        <v>0</v>
      </c>
      <c r="K24" s="67">
        <v>0</v>
      </c>
      <c r="L24" s="64">
        <v>0</v>
      </c>
      <c r="N24" s="42">
        <v>3</v>
      </c>
      <c r="O24" s="51">
        <f t="shared" si="29"/>
        <v>30</v>
      </c>
      <c r="P24" s="44">
        <f t="shared" si="30"/>
        <v>30</v>
      </c>
      <c r="Q24" s="44">
        <f t="shared" si="25"/>
        <v>30</v>
      </c>
      <c r="R24" s="44">
        <f t="shared" si="25"/>
        <v>33</v>
      </c>
      <c r="S24" s="44">
        <f t="shared" si="26"/>
        <v>33</v>
      </c>
      <c r="T24" s="44">
        <f t="shared" si="27"/>
        <v>33</v>
      </c>
      <c r="U24" s="44">
        <f t="shared" si="22"/>
        <v>36</v>
      </c>
      <c r="V24" s="44">
        <f t="shared" si="22"/>
        <v>36</v>
      </c>
      <c r="W24" s="44">
        <f t="shared" si="23"/>
        <v>36</v>
      </c>
      <c r="X24" s="45">
        <f t="shared" si="23"/>
        <v>36</v>
      </c>
      <c r="Z24" s="42">
        <v>3</v>
      </c>
      <c r="AA24" s="79">
        <f t="shared" si="31"/>
        <v>3</v>
      </c>
      <c r="AB24" s="71">
        <f t="shared" si="28"/>
        <v>3</v>
      </c>
      <c r="AC24" s="71">
        <f>Q24-$X23</f>
        <v>3</v>
      </c>
      <c r="AD24" s="60">
        <f>R24-$X23</f>
        <v>6</v>
      </c>
      <c r="AE24" s="60">
        <f t="shared" si="28"/>
        <v>6</v>
      </c>
      <c r="AF24" s="60">
        <f t="shared" si="28"/>
        <v>6</v>
      </c>
      <c r="AG24" s="67">
        <f t="shared" si="28"/>
        <v>9</v>
      </c>
      <c r="AH24" s="67">
        <f t="shared" si="28"/>
        <v>9</v>
      </c>
      <c r="AI24" s="67">
        <f t="shared" si="28"/>
        <v>9</v>
      </c>
      <c r="AJ24" s="64">
        <f t="shared" si="28"/>
        <v>9</v>
      </c>
    </row>
    <row r="25" spans="2:36" ht="18.75" customHeight="1" x14ac:dyDescent="0.25">
      <c r="B25" s="55">
        <v>4</v>
      </c>
      <c r="C25" s="79">
        <v>3</v>
      </c>
      <c r="D25" s="71">
        <v>0</v>
      </c>
      <c r="E25" s="71">
        <v>0</v>
      </c>
      <c r="F25" s="60">
        <v>3</v>
      </c>
      <c r="G25" s="60">
        <v>0</v>
      </c>
      <c r="H25" s="60">
        <v>0</v>
      </c>
      <c r="I25" s="67">
        <v>3</v>
      </c>
      <c r="J25" s="67">
        <v>0</v>
      </c>
      <c r="K25" s="67">
        <v>0</v>
      </c>
      <c r="L25" s="64">
        <v>0</v>
      </c>
      <c r="N25" s="42">
        <v>4</v>
      </c>
      <c r="O25" s="51">
        <f t="shared" si="29"/>
        <v>39</v>
      </c>
      <c r="P25" s="44">
        <f t="shared" si="30"/>
        <v>39</v>
      </c>
      <c r="Q25" s="44">
        <f t="shared" si="25"/>
        <v>39</v>
      </c>
      <c r="R25" s="44">
        <f t="shared" si="25"/>
        <v>42</v>
      </c>
      <c r="S25" s="44">
        <f t="shared" si="26"/>
        <v>42</v>
      </c>
      <c r="T25" s="44">
        <f t="shared" si="27"/>
        <v>42</v>
      </c>
      <c r="U25" s="44">
        <f t="shared" si="22"/>
        <v>45</v>
      </c>
      <c r="V25" s="44">
        <f t="shared" si="22"/>
        <v>45</v>
      </c>
      <c r="W25" s="44">
        <f t="shared" si="23"/>
        <v>45</v>
      </c>
      <c r="X25" s="45">
        <f t="shared" si="23"/>
        <v>45</v>
      </c>
      <c r="Z25" s="42">
        <v>4</v>
      </c>
      <c r="AA25" s="79">
        <f t="shared" si="31"/>
        <v>3</v>
      </c>
      <c r="AB25" s="71">
        <f t="shared" si="28"/>
        <v>3</v>
      </c>
      <c r="AC25" s="71">
        <f t="shared" si="28"/>
        <v>3</v>
      </c>
      <c r="AD25" s="60">
        <f t="shared" si="28"/>
        <v>6</v>
      </c>
      <c r="AE25" s="60">
        <f t="shared" si="28"/>
        <v>6</v>
      </c>
      <c r="AF25" s="60">
        <f t="shared" si="28"/>
        <v>6</v>
      </c>
      <c r="AG25" s="67">
        <f t="shared" si="28"/>
        <v>9</v>
      </c>
      <c r="AH25" s="67">
        <f t="shared" si="28"/>
        <v>9</v>
      </c>
      <c r="AI25" s="67">
        <f t="shared" si="28"/>
        <v>9</v>
      </c>
      <c r="AJ25" s="64">
        <f t="shared" si="28"/>
        <v>9</v>
      </c>
    </row>
    <row r="26" spans="2:36" ht="18.75" customHeight="1" x14ac:dyDescent="0.25">
      <c r="B26" s="55">
        <v>5</v>
      </c>
      <c r="C26" s="78">
        <v>0</v>
      </c>
      <c r="D26" s="62">
        <v>0</v>
      </c>
      <c r="E26" s="62">
        <v>0</v>
      </c>
      <c r="F26" s="60">
        <v>6</v>
      </c>
      <c r="G26" s="60">
        <v>0</v>
      </c>
      <c r="H26" s="60">
        <v>0</v>
      </c>
      <c r="I26" s="62">
        <v>0</v>
      </c>
      <c r="J26" s="62">
        <v>0</v>
      </c>
      <c r="K26" s="62">
        <v>0</v>
      </c>
      <c r="L26" s="64">
        <v>0</v>
      </c>
      <c r="N26" s="42">
        <v>5</v>
      </c>
      <c r="O26" s="51">
        <f t="shared" si="29"/>
        <v>45</v>
      </c>
      <c r="P26" s="44">
        <f t="shared" si="30"/>
        <v>45</v>
      </c>
      <c r="Q26" s="44">
        <f t="shared" si="25"/>
        <v>45</v>
      </c>
      <c r="R26" s="44">
        <f t="shared" si="25"/>
        <v>51</v>
      </c>
      <c r="S26" s="44">
        <f t="shared" si="26"/>
        <v>51</v>
      </c>
      <c r="T26" s="44">
        <f t="shared" si="27"/>
        <v>51</v>
      </c>
      <c r="U26" s="44">
        <f t="shared" si="22"/>
        <v>51</v>
      </c>
      <c r="V26" s="44">
        <f t="shared" si="22"/>
        <v>51</v>
      </c>
      <c r="W26" s="44">
        <f t="shared" si="23"/>
        <v>51</v>
      </c>
      <c r="X26" s="45">
        <f t="shared" si="23"/>
        <v>51</v>
      </c>
      <c r="Z26" s="42">
        <v>5</v>
      </c>
      <c r="AA26" s="78">
        <f t="shared" si="31"/>
        <v>0</v>
      </c>
      <c r="AB26" s="62">
        <f t="shared" si="28"/>
        <v>0</v>
      </c>
      <c r="AC26" s="62">
        <f t="shared" si="28"/>
        <v>0</v>
      </c>
      <c r="AD26" s="60">
        <f t="shared" si="28"/>
        <v>6</v>
      </c>
      <c r="AE26" s="60">
        <f t="shared" si="28"/>
        <v>6</v>
      </c>
      <c r="AF26" s="60">
        <f t="shared" si="28"/>
        <v>6</v>
      </c>
      <c r="AG26" s="62">
        <f t="shared" si="28"/>
        <v>6</v>
      </c>
      <c r="AH26" s="62">
        <f t="shared" si="28"/>
        <v>6</v>
      </c>
      <c r="AI26" s="62">
        <f t="shared" si="28"/>
        <v>6</v>
      </c>
      <c r="AJ26" s="64">
        <f t="shared" si="28"/>
        <v>6</v>
      </c>
    </row>
    <row r="27" spans="2:36" ht="18.75" customHeight="1" x14ac:dyDescent="0.25">
      <c r="B27" s="55">
        <v>6</v>
      </c>
      <c r="C27" s="79">
        <v>3</v>
      </c>
      <c r="D27" s="71">
        <v>0</v>
      </c>
      <c r="E27" s="71">
        <v>0</v>
      </c>
      <c r="F27" s="60">
        <v>3</v>
      </c>
      <c r="G27" s="60">
        <v>0</v>
      </c>
      <c r="H27" s="60">
        <v>0</v>
      </c>
      <c r="I27" s="67">
        <v>3</v>
      </c>
      <c r="J27" s="67">
        <v>0</v>
      </c>
      <c r="K27" s="67">
        <v>0</v>
      </c>
      <c r="L27" s="64">
        <v>0</v>
      </c>
      <c r="N27" s="42">
        <v>6</v>
      </c>
      <c r="O27" s="51">
        <f t="shared" si="29"/>
        <v>54</v>
      </c>
      <c r="P27" s="44">
        <f t="shared" si="30"/>
        <v>54</v>
      </c>
      <c r="Q27" s="44">
        <f t="shared" si="25"/>
        <v>54</v>
      </c>
      <c r="R27" s="44">
        <f t="shared" si="25"/>
        <v>57</v>
      </c>
      <c r="S27" s="44">
        <f t="shared" si="26"/>
        <v>57</v>
      </c>
      <c r="T27" s="44">
        <f t="shared" si="27"/>
        <v>57</v>
      </c>
      <c r="U27" s="44">
        <f t="shared" si="22"/>
        <v>60</v>
      </c>
      <c r="V27" s="44">
        <f t="shared" si="22"/>
        <v>60</v>
      </c>
      <c r="W27" s="44">
        <f t="shared" si="23"/>
        <v>60</v>
      </c>
      <c r="X27" s="45">
        <f t="shared" si="23"/>
        <v>60</v>
      </c>
      <c r="Z27" s="42">
        <v>6</v>
      </c>
      <c r="AA27" s="79">
        <f t="shared" si="31"/>
        <v>3</v>
      </c>
      <c r="AB27" s="71">
        <f t="shared" si="28"/>
        <v>3</v>
      </c>
      <c r="AC27" s="71">
        <f t="shared" si="28"/>
        <v>3</v>
      </c>
      <c r="AD27" s="60">
        <f t="shared" si="28"/>
        <v>6</v>
      </c>
      <c r="AE27" s="60">
        <f t="shared" si="28"/>
        <v>6</v>
      </c>
      <c r="AF27" s="60">
        <f t="shared" si="28"/>
        <v>6</v>
      </c>
      <c r="AG27" s="67">
        <f t="shared" si="28"/>
        <v>9</v>
      </c>
      <c r="AH27" s="67">
        <f t="shared" si="28"/>
        <v>9</v>
      </c>
      <c r="AI27" s="67">
        <f t="shared" si="28"/>
        <v>9</v>
      </c>
      <c r="AJ27" s="64">
        <f t="shared" si="28"/>
        <v>9</v>
      </c>
    </row>
    <row r="28" spans="2:36" ht="18.75" customHeight="1" x14ac:dyDescent="0.25">
      <c r="B28" s="55">
        <v>7</v>
      </c>
      <c r="C28" s="78">
        <v>0</v>
      </c>
      <c r="D28" s="62">
        <v>0</v>
      </c>
      <c r="E28" s="62">
        <v>0</v>
      </c>
      <c r="F28" s="60">
        <v>6</v>
      </c>
      <c r="G28" s="60">
        <v>0</v>
      </c>
      <c r="H28" s="60">
        <v>0</v>
      </c>
      <c r="I28" s="67">
        <v>3</v>
      </c>
      <c r="J28" s="67">
        <v>0</v>
      </c>
      <c r="K28" s="67">
        <v>0</v>
      </c>
      <c r="L28" s="64">
        <v>0</v>
      </c>
      <c r="N28" s="42">
        <v>7</v>
      </c>
      <c r="O28" s="51">
        <f t="shared" si="29"/>
        <v>60</v>
      </c>
      <c r="P28" s="44">
        <f t="shared" si="30"/>
        <v>60</v>
      </c>
      <c r="Q28" s="44">
        <f t="shared" si="25"/>
        <v>60</v>
      </c>
      <c r="R28" s="44">
        <f t="shared" si="25"/>
        <v>66</v>
      </c>
      <c r="S28" s="44">
        <f t="shared" si="26"/>
        <v>66</v>
      </c>
      <c r="T28" s="44">
        <f t="shared" si="27"/>
        <v>66</v>
      </c>
      <c r="U28" s="44">
        <f t="shared" si="22"/>
        <v>69</v>
      </c>
      <c r="V28" s="44">
        <f t="shared" si="22"/>
        <v>69</v>
      </c>
      <c r="W28" s="44">
        <f t="shared" si="23"/>
        <v>69</v>
      </c>
      <c r="X28" s="45">
        <f t="shared" si="23"/>
        <v>69</v>
      </c>
      <c r="Z28" s="42">
        <v>7</v>
      </c>
      <c r="AA28" s="78">
        <f t="shared" si="31"/>
        <v>0</v>
      </c>
      <c r="AB28" s="62">
        <f t="shared" si="28"/>
        <v>0</v>
      </c>
      <c r="AC28" s="62">
        <f t="shared" si="28"/>
        <v>0</v>
      </c>
      <c r="AD28" s="60">
        <f t="shared" si="28"/>
        <v>6</v>
      </c>
      <c r="AE28" s="60">
        <f t="shared" si="28"/>
        <v>6</v>
      </c>
      <c r="AF28" s="60">
        <f t="shared" si="28"/>
        <v>6</v>
      </c>
      <c r="AG28" s="67">
        <f t="shared" si="28"/>
        <v>9</v>
      </c>
      <c r="AH28" s="67">
        <f t="shared" si="28"/>
        <v>9</v>
      </c>
      <c r="AI28" s="67">
        <f t="shared" si="28"/>
        <v>9</v>
      </c>
      <c r="AJ28" s="64">
        <f t="shared" si="28"/>
        <v>9</v>
      </c>
    </row>
    <row r="29" spans="2:36" ht="18.75" customHeight="1" x14ac:dyDescent="0.25">
      <c r="B29" s="55">
        <v>8</v>
      </c>
      <c r="C29" s="79">
        <v>3</v>
      </c>
      <c r="D29" s="71">
        <v>0</v>
      </c>
      <c r="E29" s="71">
        <v>0</v>
      </c>
      <c r="F29" s="60">
        <v>3</v>
      </c>
      <c r="G29" s="60">
        <v>0</v>
      </c>
      <c r="H29" s="60">
        <v>0</v>
      </c>
      <c r="I29" s="67">
        <v>3</v>
      </c>
      <c r="J29" s="67">
        <v>0</v>
      </c>
      <c r="K29" s="67">
        <v>0</v>
      </c>
      <c r="L29" s="64">
        <v>0</v>
      </c>
      <c r="N29" s="42">
        <v>8</v>
      </c>
      <c r="O29" s="51">
        <f t="shared" si="29"/>
        <v>72</v>
      </c>
      <c r="P29" s="44">
        <f t="shared" si="30"/>
        <v>72</v>
      </c>
      <c r="Q29" s="44">
        <f t="shared" si="25"/>
        <v>72</v>
      </c>
      <c r="R29" s="44">
        <f t="shared" si="25"/>
        <v>75</v>
      </c>
      <c r="S29" s="44">
        <f t="shared" si="26"/>
        <v>75</v>
      </c>
      <c r="T29" s="44">
        <f t="shared" si="27"/>
        <v>75</v>
      </c>
      <c r="U29" s="44">
        <f t="shared" si="22"/>
        <v>78</v>
      </c>
      <c r="V29" s="44">
        <f t="shared" si="22"/>
        <v>78</v>
      </c>
      <c r="W29" s="44">
        <f t="shared" si="23"/>
        <v>78</v>
      </c>
      <c r="X29" s="45">
        <f t="shared" si="23"/>
        <v>78</v>
      </c>
      <c r="Z29" s="42">
        <v>8</v>
      </c>
      <c r="AA29" s="79">
        <f t="shared" si="31"/>
        <v>3</v>
      </c>
      <c r="AB29" s="71">
        <f t="shared" si="28"/>
        <v>3</v>
      </c>
      <c r="AC29" s="71">
        <f t="shared" si="28"/>
        <v>3</v>
      </c>
      <c r="AD29" s="60">
        <f t="shared" si="28"/>
        <v>6</v>
      </c>
      <c r="AE29" s="60">
        <f t="shared" si="28"/>
        <v>6</v>
      </c>
      <c r="AF29" s="60">
        <f t="shared" si="28"/>
        <v>6</v>
      </c>
      <c r="AG29" s="67">
        <f t="shared" si="28"/>
        <v>9</v>
      </c>
      <c r="AH29" s="67">
        <f t="shared" si="28"/>
        <v>9</v>
      </c>
      <c r="AI29" s="67">
        <f t="shared" si="28"/>
        <v>9</v>
      </c>
      <c r="AJ29" s="64">
        <f t="shared" si="28"/>
        <v>9</v>
      </c>
    </row>
    <row r="30" spans="2:36" ht="18.75" customHeight="1" thickBot="1" x14ac:dyDescent="0.3">
      <c r="B30" s="56">
        <v>9</v>
      </c>
      <c r="C30" s="80">
        <v>0</v>
      </c>
      <c r="D30" s="73">
        <v>0</v>
      </c>
      <c r="E30" s="73">
        <v>0</v>
      </c>
      <c r="F30" s="61">
        <v>6</v>
      </c>
      <c r="G30" s="61">
        <v>0</v>
      </c>
      <c r="H30" s="61">
        <v>0</v>
      </c>
      <c r="I30" s="69">
        <v>3</v>
      </c>
      <c r="J30" s="69">
        <v>0</v>
      </c>
      <c r="K30" s="69">
        <v>0</v>
      </c>
      <c r="L30" s="76">
        <v>0</v>
      </c>
      <c r="N30" s="43">
        <v>9</v>
      </c>
      <c r="O30" s="52">
        <f t="shared" si="29"/>
        <v>78</v>
      </c>
      <c r="P30" s="46">
        <f t="shared" si="30"/>
        <v>78</v>
      </c>
      <c r="Q30" s="46">
        <f t="shared" si="25"/>
        <v>78</v>
      </c>
      <c r="R30" s="46">
        <f t="shared" si="25"/>
        <v>84</v>
      </c>
      <c r="S30" s="46">
        <f t="shared" si="26"/>
        <v>84</v>
      </c>
      <c r="T30" s="46">
        <f t="shared" si="27"/>
        <v>84</v>
      </c>
      <c r="U30" s="46">
        <f t="shared" si="22"/>
        <v>87</v>
      </c>
      <c r="V30" s="46">
        <f t="shared" si="22"/>
        <v>87</v>
      </c>
      <c r="W30" s="46">
        <f t="shared" si="23"/>
        <v>87</v>
      </c>
      <c r="X30" s="47">
        <f t="shared" si="23"/>
        <v>87</v>
      </c>
      <c r="Z30" s="43">
        <v>9</v>
      </c>
      <c r="AA30" s="80">
        <f t="shared" si="31"/>
        <v>0</v>
      </c>
      <c r="AB30" s="73">
        <f t="shared" si="28"/>
        <v>0</v>
      </c>
      <c r="AC30" s="73">
        <f t="shared" si="28"/>
        <v>0</v>
      </c>
      <c r="AD30" s="61">
        <f t="shared" si="28"/>
        <v>6</v>
      </c>
      <c r="AE30" s="61">
        <f t="shared" si="28"/>
        <v>6</v>
      </c>
      <c r="AF30" s="61">
        <f t="shared" si="28"/>
        <v>6</v>
      </c>
      <c r="AG30" s="69">
        <f t="shared" si="28"/>
        <v>9</v>
      </c>
      <c r="AH30" s="69">
        <f t="shared" si="28"/>
        <v>9</v>
      </c>
      <c r="AI30" s="69">
        <f t="shared" si="28"/>
        <v>9</v>
      </c>
      <c r="AJ30" s="76">
        <f t="shared" si="28"/>
        <v>9</v>
      </c>
    </row>
  </sheetData>
  <mergeCells count="8">
    <mergeCell ref="H3:L3"/>
    <mergeCell ref="C18:G18"/>
    <mergeCell ref="H18:L18"/>
    <mergeCell ref="C2:G2"/>
    <mergeCell ref="H2:L2"/>
    <mergeCell ref="C3:G3"/>
    <mergeCell ref="C17:G17"/>
    <mergeCell ref="H17:L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87"/>
  <sheetViews>
    <sheetView zoomScale="85" zoomScaleNormal="85" workbookViewId="0">
      <selection activeCell="R163" sqref="R163"/>
    </sheetView>
  </sheetViews>
  <sheetFormatPr defaultRowHeight="15" x14ac:dyDescent="0.25"/>
  <cols>
    <col min="1" max="1" width="3.85546875" style="1" customWidth="1"/>
    <col min="2" max="2" width="9.140625" style="1"/>
    <col min="3" max="17" width="11.140625" style="1" customWidth="1"/>
    <col min="18" max="18" width="9.140625" style="1"/>
    <col min="19" max="19" width="17.5703125" style="1" customWidth="1"/>
    <col min="20" max="20" width="22" style="1" customWidth="1"/>
    <col min="21" max="21" width="19" style="1" customWidth="1"/>
    <col min="22" max="22" width="16.140625" style="1" customWidth="1"/>
    <col min="23" max="23" width="15.140625" style="1" customWidth="1"/>
    <col min="24" max="24" width="19.5703125" style="1" customWidth="1"/>
    <col min="25" max="25" width="20.28515625" style="1" customWidth="1"/>
    <col min="26" max="16384" width="9.140625" style="1"/>
  </cols>
  <sheetData>
    <row r="1" spans="2:19" ht="15.75" thickBot="1" x14ac:dyDescent="0.3"/>
    <row r="2" spans="2:19" s="2" customFormat="1" ht="48" customHeight="1" thickBot="1" x14ac:dyDescent="0.3">
      <c r="C2" s="118" t="s">
        <v>93</v>
      </c>
      <c r="D2" s="119" t="s">
        <v>94</v>
      </c>
      <c r="E2" s="119" t="s">
        <v>95</v>
      </c>
      <c r="F2" s="119" t="s">
        <v>96</v>
      </c>
      <c r="G2" s="119" t="s">
        <v>97</v>
      </c>
      <c r="H2" s="119" t="s">
        <v>98</v>
      </c>
      <c r="I2" s="119" t="s">
        <v>99</v>
      </c>
      <c r="J2" s="119" t="s">
        <v>100</v>
      </c>
      <c r="K2" s="119" t="s">
        <v>101</v>
      </c>
      <c r="L2" s="119" t="s">
        <v>102</v>
      </c>
      <c r="M2" s="119" t="s">
        <v>103</v>
      </c>
      <c r="N2" s="119" t="s">
        <v>104</v>
      </c>
      <c r="O2" s="119" t="s">
        <v>105</v>
      </c>
      <c r="P2" s="119" t="s">
        <v>107</v>
      </c>
      <c r="Q2" s="120" t="s">
        <v>106</v>
      </c>
    </row>
    <row r="3" spans="2:19" ht="21.75" customHeight="1" x14ac:dyDescent="0.25">
      <c r="B3" s="97">
        <v>0</v>
      </c>
      <c r="C3" s="100">
        <v>12</v>
      </c>
      <c r="D3" s="101">
        <v>12</v>
      </c>
      <c r="E3" s="101">
        <v>732</v>
      </c>
      <c r="F3" s="101">
        <v>1452</v>
      </c>
      <c r="G3" s="101">
        <v>2172</v>
      </c>
      <c r="H3" s="101">
        <v>2892</v>
      </c>
      <c r="I3" s="101">
        <v>3612</v>
      </c>
      <c r="J3" s="101">
        <v>4332</v>
      </c>
      <c r="K3" s="101">
        <v>5052</v>
      </c>
      <c r="L3" s="101">
        <v>5772</v>
      </c>
      <c r="M3" s="102">
        <v>7212</v>
      </c>
      <c r="N3" s="101">
        <v>7212</v>
      </c>
      <c r="O3" s="101">
        <v>7932</v>
      </c>
      <c r="P3" s="102">
        <v>9372</v>
      </c>
      <c r="Q3" s="103">
        <v>10000</v>
      </c>
      <c r="R3" s="95"/>
      <c r="S3" s="95"/>
    </row>
    <row r="4" spans="2:19" ht="21.75" customHeight="1" x14ac:dyDescent="0.25">
      <c r="B4" s="98">
        <v>1</v>
      </c>
      <c r="C4" s="104">
        <v>12</v>
      </c>
      <c r="D4" s="105">
        <v>12</v>
      </c>
      <c r="E4" s="105">
        <v>732</v>
      </c>
      <c r="F4" s="105">
        <v>1452</v>
      </c>
      <c r="G4" s="105">
        <v>2172</v>
      </c>
      <c r="H4" s="106">
        <v>3612</v>
      </c>
      <c r="I4" s="105">
        <v>3612</v>
      </c>
      <c r="J4" s="105">
        <v>4332</v>
      </c>
      <c r="K4" s="105">
        <v>5052</v>
      </c>
      <c r="L4" s="106">
        <v>6492</v>
      </c>
      <c r="M4" s="106">
        <v>7212</v>
      </c>
      <c r="N4" s="105">
        <v>7212</v>
      </c>
      <c r="O4" s="105">
        <v>7932</v>
      </c>
      <c r="P4" s="106">
        <v>9372</v>
      </c>
      <c r="Q4" s="107">
        <v>10000</v>
      </c>
      <c r="R4" s="95"/>
      <c r="S4" s="95"/>
    </row>
    <row r="5" spans="2:19" ht="21.75" customHeight="1" x14ac:dyDescent="0.25">
      <c r="B5" s="98">
        <v>2</v>
      </c>
      <c r="C5" s="104">
        <v>12</v>
      </c>
      <c r="D5" s="105">
        <v>12</v>
      </c>
      <c r="E5" s="105">
        <v>732</v>
      </c>
      <c r="F5" s="106">
        <v>2172</v>
      </c>
      <c r="G5" s="106">
        <v>2892</v>
      </c>
      <c r="H5" s="106">
        <v>3612</v>
      </c>
      <c r="I5" s="105">
        <v>3612</v>
      </c>
      <c r="J5" s="105">
        <v>4332</v>
      </c>
      <c r="K5" s="106">
        <v>5772</v>
      </c>
      <c r="L5" s="106">
        <v>6492</v>
      </c>
      <c r="M5" s="106">
        <v>7212</v>
      </c>
      <c r="N5" s="105">
        <v>7212</v>
      </c>
      <c r="O5" s="105">
        <v>7932</v>
      </c>
      <c r="P5" s="106">
        <v>9372</v>
      </c>
      <c r="Q5" s="107">
        <v>10000</v>
      </c>
      <c r="R5" s="95"/>
      <c r="S5" s="95"/>
    </row>
    <row r="6" spans="2:19" ht="21.75" customHeight="1" x14ac:dyDescent="0.25">
      <c r="B6" s="98">
        <v>3</v>
      </c>
      <c r="C6" s="104">
        <v>12</v>
      </c>
      <c r="D6" s="105">
        <v>12</v>
      </c>
      <c r="E6" s="106">
        <v>1452</v>
      </c>
      <c r="F6" s="106">
        <v>2172</v>
      </c>
      <c r="G6" s="106">
        <v>2892</v>
      </c>
      <c r="H6" s="106">
        <v>3612</v>
      </c>
      <c r="I6" s="105">
        <v>3612</v>
      </c>
      <c r="J6" s="105">
        <v>4332</v>
      </c>
      <c r="K6" s="106">
        <v>5772</v>
      </c>
      <c r="L6" s="106">
        <v>6492</v>
      </c>
      <c r="M6" s="106">
        <v>7212</v>
      </c>
      <c r="N6" s="105">
        <v>7212</v>
      </c>
      <c r="O6" s="105">
        <v>7932</v>
      </c>
      <c r="P6" s="106">
        <v>9372</v>
      </c>
      <c r="Q6" s="107">
        <v>10000</v>
      </c>
      <c r="R6" s="95"/>
      <c r="S6" s="95"/>
    </row>
    <row r="7" spans="2:19" ht="21.75" customHeight="1" x14ac:dyDescent="0.25">
      <c r="B7" s="98">
        <v>4</v>
      </c>
      <c r="C7" s="104">
        <v>12</v>
      </c>
      <c r="D7" s="106">
        <v>732</v>
      </c>
      <c r="E7" s="106">
        <v>1452</v>
      </c>
      <c r="F7" s="106">
        <v>2172</v>
      </c>
      <c r="G7" s="106">
        <v>2892</v>
      </c>
      <c r="H7" s="106">
        <v>3612</v>
      </c>
      <c r="I7" s="106">
        <v>4332</v>
      </c>
      <c r="J7" s="106">
        <v>5052</v>
      </c>
      <c r="K7" s="106">
        <v>5772</v>
      </c>
      <c r="L7" s="106">
        <v>6492</v>
      </c>
      <c r="M7" s="106">
        <v>7212</v>
      </c>
      <c r="N7" s="106">
        <v>7932</v>
      </c>
      <c r="O7" s="106">
        <v>8652</v>
      </c>
      <c r="P7" s="106">
        <v>9372</v>
      </c>
      <c r="Q7" s="107">
        <v>10000</v>
      </c>
      <c r="R7" s="95"/>
      <c r="S7" s="95"/>
    </row>
    <row r="8" spans="2:19" ht="21.75" customHeight="1" x14ac:dyDescent="0.25">
      <c r="B8" s="98">
        <v>5</v>
      </c>
      <c r="C8" s="104">
        <v>12</v>
      </c>
      <c r="D8" s="106">
        <v>732</v>
      </c>
      <c r="E8" s="106">
        <v>1452</v>
      </c>
      <c r="F8" s="106">
        <v>2172</v>
      </c>
      <c r="G8" s="106">
        <v>2892</v>
      </c>
      <c r="H8" s="106">
        <v>3612</v>
      </c>
      <c r="I8" s="106">
        <v>4332</v>
      </c>
      <c r="J8" s="106">
        <v>5052</v>
      </c>
      <c r="K8" s="106">
        <v>5772</v>
      </c>
      <c r="L8" s="106">
        <v>6492</v>
      </c>
      <c r="M8" s="106">
        <v>7212</v>
      </c>
      <c r="N8" s="106">
        <v>7932</v>
      </c>
      <c r="O8" s="106">
        <v>8652</v>
      </c>
      <c r="P8" s="106">
        <v>9372</v>
      </c>
      <c r="Q8" s="107">
        <v>10000</v>
      </c>
      <c r="R8" s="95"/>
      <c r="S8" s="95"/>
    </row>
    <row r="9" spans="2:19" ht="21.75" customHeight="1" x14ac:dyDescent="0.25">
      <c r="B9" s="98">
        <v>6</v>
      </c>
      <c r="C9" s="104">
        <v>12</v>
      </c>
      <c r="D9" s="106">
        <v>732</v>
      </c>
      <c r="E9" s="106">
        <v>1452</v>
      </c>
      <c r="F9" s="106">
        <v>2172</v>
      </c>
      <c r="G9" s="106">
        <v>2892</v>
      </c>
      <c r="H9" s="106">
        <v>3612</v>
      </c>
      <c r="I9" s="106">
        <v>4332</v>
      </c>
      <c r="J9" s="106">
        <v>5052</v>
      </c>
      <c r="K9" s="106">
        <v>5772</v>
      </c>
      <c r="L9" s="106">
        <v>6492</v>
      </c>
      <c r="M9" s="105">
        <v>6492</v>
      </c>
      <c r="N9" s="106">
        <v>7932</v>
      </c>
      <c r="O9" s="106">
        <v>8652</v>
      </c>
      <c r="P9" s="106">
        <v>9372</v>
      </c>
      <c r="Q9" s="108">
        <v>9372</v>
      </c>
      <c r="R9" s="95"/>
      <c r="S9" s="95"/>
    </row>
    <row r="10" spans="2:19" ht="21.75" customHeight="1" x14ac:dyDescent="0.25">
      <c r="B10" s="98">
        <v>7</v>
      </c>
      <c r="C10" s="104">
        <v>12</v>
      </c>
      <c r="D10" s="106">
        <v>732</v>
      </c>
      <c r="E10" s="106">
        <v>1452</v>
      </c>
      <c r="F10" s="106">
        <v>2172</v>
      </c>
      <c r="G10" s="106">
        <v>2892</v>
      </c>
      <c r="H10" s="105">
        <v>2892</v>
      </c>
      <c r="I10" s="106">
        <v>4332</v>
      </c>
      <c r="J10" s="106">
        <v>5052</v>
      </c>
      <c r="K10" s="106">
        <v>5772</v>
      </c>
      <c r="L10" s="105">
        <v>5772</v>
      </c>
      <c r="M10" s="105">
        <v>6492</v>
      </c>
      <c r="N10" s="106">
        <v>7932</v>
      </c>
      <c r="O10" s="106">
        <v>8652</v>
      </c>
      <c r="P10" s="106">
        <v>9372</v>
      </c>
      <c r="Q10" s="108">
        <v>9372</v>
      </c>
      <c r="R10" s="95"/>
      <c r="S10" s="95"/>
    </row>
    <row r="11" spans="2:19" ht="21.75" customHeight="1" x14ac:dyDescent="0.25">
      <c r="B11" s="98">
        <v>8</v>
      </c>
      <c r="C11" s="104">
        <v>12</v>
      </c>
      <c r="D11" s="106">
        <v>732</v>
      </c>
      <c r="E11" s="106">
        <v>1452</v>
      </c>
      <c r="F11" s="105">
        <v>1452</v>
      </c>
      <c r="G11" s="105">
        <v>2172</v>
      </c>
      <c r="H11" s="105">
        <v>2892</v>
      </c>
      <c r="I11" s="106">
        <v>4332</v>
      </c>
      <c r="J11" s="106">
        <v>5052</v>
      </c>
      <c r="K11" s="106">
        <v>5772</v>
      </c>
      <c r="L11" s="105">
        <v>5772</v>
      </c>
      <c r="M11" s="105">
        <v>6492</v>
      </c>
      <c r="N11" s="106">
        <v>7932</v>
      </c>
      <c r="O11" s="106">
        <v>8652</v>
      </c>
      <c r="P11" s="106">
        <v>9372</v>
      </c>
      <c r="Q11" s="108">
        <v>9372</v>
      </c>
      <c r="R11" s="95"/>
      <c r="S11" s="95"/>
    </row>
    <row r="12" spans="2:19" ht="21.75" customHeight="1" x14ac:dyDescent="0.25">
      <c r="B12" s="98">
        <v>9</v>
      </c>
      <c r="C12" s="104">
        <v>12</v>
      </c>
      <c r="D12" s="105">
        <v>12</v>
      </c>
      <c r="E12" s="105">
        <v>732</v>
      </c>
      <c r="F12" s="105">
        <v>1452</v>
      </c>
      <c r="G12" s="105">
        <v>2172</v>
      </c>
      <c r="H12" s="105">
        <v>2892</v>
      </c>
      <c r="I12" s="106">
        <v>4332</v>
      </c>
      <c r="J12" s="106">
        <v>5052</v>
      </c>
      <c r="K12" s="105">
        <v>5052</v>
      </c>
      <c r="L12" s="105">
        <v>5772</v>
      </c>
      <c r="M12" s="105">
        <v>6492</v>
      </c>
      <c r="N12" s="106">
        <v>7932</v>
      </c>
      <c r="O12" s="106">
        <v>8652</v>
      </c>
      <c r="P12" s="105">
        <v>8652</v>
      </c>
      <c r="Q12" s="108">
        <v>9372</v>
      </c>
      <c r="R12" s="95"/>
      <c r="S12" s="95"/>
    </row>
    <row r="13" spans="2:19" ht="21.75" customHeight="1" x14ac:dyDescent="0.25">
      <c r="B13" s="98">
        <v>10</v>
      </c>
      <c r="C13" s="104">
        <v>12</v>
      </c>
      <c r="D13" s="106">
        <v>732</v>
      </c>
      <c r="E13" s="106">
        <v>1452</v>
      </c>
      <c r="F13" s="106">
        <v>2172</v>
      </c>
      <c r="G13" s="106">
        <v>2892</v>
      </c>
      <c r="H13" s="106">
        <v>3612</v>
      </c>
      <c r="I13" s="106">
        <v>4332</v>
      </c>
      <c r="J13" s="106">
        <v>5052</v>
      </c>
      <c r="K13" s="106">
        <v>5772</v>
      </c>
      <c r="L13" s="106">
        <v>6492</v>
      </c>
      <c r="M13" s="106">
        <v>7212</v>
      </c>
      <c r="N13" s="106">
        <v>7932</v>
      </c>
      <c r="O13" s="106">
        <v>8652</v>
      </c>
      <c r="P13" s="106">
        <v>9372</v>
      </c>
      <c r="Q13" s="107">
        <v>10000</v>
      </c>
      <c r="R13" s="95"/>
      <c r="S13" s="95"/>
    </row>
    <row r="14" spans="2:19" ht="21.75" customHeight="1" x14ac:dyDescent="0.25">
      <c r="B14" s="98">
        <v>11</v>
      </c>
      <c r="C14" s="104">
        <v>12</v>
      </c>
      <c r="D14" s="105">
        <v>12</v>
      </c>
      <c r="E14" s="105">
        <v>732</v>
      </c>
      <c r="F14" s="105">
        <v>1452</v>
      </c>
      <c r="G14" s="105">
        <v>2172</v>
      </c>
      <c r="H14" s="105">
        <v>2892</v>
      </c>
      <c r="I14" s="105">
        <v>3612</v>
      </c>
      <c r="J14" s="105">
        <v>4332</v>
      </c>
      <c r="K14" s="105">
        <v>5052</v>
      </c>
      <c r="L14" s="105">
        <v>5772</v>
      </c>
      <c r="M14" s="105">
        <v>6492</v>
      </c>
      <c r="N14" s="105">
        <v>7212</v>
      </c>
      <c r="O14" s="105">
        <v>7932</v>
      </c>
      <c r="P14" s="105">
        <v>8652</v>
      </c>
      <c r="Q14" s="107">
        <v>10000</v>
      </c>
      <c r="R14" s="95"/>
      <c r="S14" s="95"/>
    </row>
    <row r="15" spans="2:19" ht="21.75" customHeight="1" x14ac:dyDescent="0.25">
      <c r="B15" s="98">
        <v>12</v>
      </c>
      <c r="C15" s="104">
        <v>12</v>
      </c>
      <c r="D15" s="105">
        <v>12</v>
      </c>
      <c r="E15" s="105">
        <v>732</v>
      </c>
      <c r="F15" s="105">
        <v>1452</v>
      </c>
      <c r="G15" s="105">
        <v>2172</v>
      </c>
      <c r="H15" s="105">
        <v>2892</v>
      </c>
      <c r="I15" s="105">
        <v>3612</v>
      </c>
      <c r="J15" s="105">
        <v>4332</v>
      </c>
      <c r="K15" s="105">
        <v>5052</v>
      </c>
      <c r="L15" s="105">
        <v>5772</v>
      </c>
      <c r="M15" s="105">
        <v>6492</v>
      </c>
      <c r="N15" s="105">
        <v>7212</v>
      </c>
      <c r="O15" s="105">
        <v>7932</v>
      </c>
      <c r="P15" s="105">
        <v>8652</v>
      </c>
      <c r="Q15" s="107">
        <v>10000</v>
      </c>
      <c r="R15" s="95"/>
      <c r="S15" s="95"/>
    </row>
    <row r="16" spans="2:19" ht="21.75" customHeight="1" x14ac:dyDescent="0.25">
      <c r="B16" s="98">
        <v>13</v>
      </c>
      <c r="C16" s="104">
        <v>12</v>
      </c>
      <c r="D16" s="105">
        <v>12</v>
      </c>
      <c r="E16" s="105">
        <v>732</v>
      </c>
      <c r="F16" s="105">
        <v>1452</v>
      </c>
      <c r="G16" s="105">
        <v>2172</v>
      </c>
      <c r="H16" s="105">
        <v>2892</v>
      </c>
      <c r="I16" s="105">
        <v>3612</v>
      </c>
      <c r="J16" s="105">
        <v>4332</v>
      </c>
      <c r="K16" s="105">
        <v>5052</v>
      </c>
      <c r="L16" s="105">
        <v>5772</v>
      </c>
      <c r="M16" s="105">
        <v>6492</v>
      </c>
      <c r="N16" s="105">
        <v>7212</v>
      </c>
      <c r="O16" s="105">
        <v>7932</v>
      </c>
      <c r="P16" s="106">
        <v>9372</v>
      </c>
      <c r="Q16" s="107">
        <v>10000</v>
      </c>
      <c r="R16" s="95"/>
      <c r="S16" s="95"/>
    </row>
    <row r="17" spans="2:19" ht="21.75" customHeight="1" x14ac:dyDescent="0.25">
      <c r="B17" s="98">
        <v>14</v>
      </c>
      <c r="C17" s="104">
        <v>12</v>
      </c>
      <c r="D17" s="105">
        <v>12</v>
      </c>
      <c r="E17" s="105">
        <v>732</v>
      </c>
      <c r="F17" s="105">
        <v>1452</v>
      </c>
      <c r="G17" s="105">
        <v>2172</v>
      </c>
      <c r="H17" s="105">
        <v>2892</v>
      </c>
      <c r="I17" s="105">
        <v>3612</v>
      </c>
      <c r="J17" s="105">
        <v>4332</v>
      </c>
      <c r="K17" s="105">
        <v>5052</v>
      </c>
      <c r="L17" s="105">
        <v>5772</v>
      </c>
      <c r="M17" s="105">
        <v>6492</v>
      </c>
      <c r="N17" s="105">
        <v>7212</v>
      </c>
      <c r="O17" s="105">
        <v>7932</v>
      </c>
      <c r="P17" s="106">
        <v>9372</v>
      </c>
      <c r="Q17" s="107">
        <v>10000</v>
      </c>
      <c r="R17" s="95"/>
      <c r="S17" s="95"/>
    </row>
    <row r="18" spans="2:19" ht="21.75" customHeight="1" x14ac:dyDescent="0.25">
      <c r="B18" s="98">
        <v>15</v>
      </c>
      <c r="C18" s="104">
        <v>12</v>
      </c>
      <c r="D18" s="105">
        <v>12</v>
      </c>
      <c r="E18" s="105">
        <v>732</v>
      </c>
      <c r="F18" s="105">
        <v>1452</v>
      </c>
      <c r="G18" s="105">
        <v>2172</v>
      </c>
      <c r="H18" s="105">
        <v>2892</v>
      </c>
      <c r="I18" s="105">
        <v>3612</v>
      </c>
      <c r="J18" s="105">
        <v>4332</v>
      </c>
      <c r="K18" s="105">
        <v>5052</v>
      </c>
      <c r="L18" s="105">
        <v>5772</v>
      </c>
      <c r="M18" s="105">
        <v>6492</v>
      </c>
      <c r="N18" s="105">
        <v>7212</v>
      </c>
      <c r="O18" s="105">
        <v>7932</v>
      </c>
      <c r="P18" s="106">
        <v>9372</v>
      </c>
      <c r="Q18" s="107">
        <v>10000</v>
      </c>
      <c r="R18" s="95"/>
      <c r="S18" s="95"/>
    </row>
    <row r="19" spans="2:19" ht="21.75" customHeight="1" x14ac:dyDescent="0.25">
      <c r="B19" s="98">
        <v>16</v>
      </c>
      <c r="C19" s="104">
        <v>12</v>
      </c>
      <c r="D19" s="105">
        <v>12</v>
      </c>
      <c r="E19" s="105">
        <v>732</v>
      </c>
      <c r="F19" s="105">
        <v>1452</v>
      </c>
      <c r="G19" s="105">
        <v>2172</v>
      </c>
      <c r="H19" s="105">
        <v>2892</v>
      </c>
      <c r="I19" s="105">
        <v>3612</v>
      </c>
      <c r="J19" s="105">
        <v>4332</v>
      </c>
      <c r="K19" s="105">
        <v>5052</v>
      </c>
      <c r="L19" s="105">
        <v>5772</v>
      </c>
      <c r="M19" s="105">
        <v>6492</v>
      </c>
      <c r="N19" s="105">
        <v>7212</v>
      </c>
      <c r="O19" s="106">
        <v>8652</v>
      </c>
      <c r="P19" s="106">
        <v>9372</v>
      </c>
      <c r="Q19" s="108">
        <v>9372</v>
      </c>
      <c r="R19" s="95"/>
      <c r="S19" s="95"/>
    </row>
    <row r="20" spans="2:19" ht="21.75" customHeight="1" x14ac:dyDescent="0.25">
      <c r="B20" s="98">
        <v>17</v>
      </c>
      <c r="C20" s="104">
        <v>12</v>
      </c>
      <c r="D20" s="105">
        <v>12</v>
      </c>
      <c r="E20" s="105">
        <v>732</v>
      </c>
      <c r="F20" s="105">
        <v>1452</v>
      </c>
      <c r="G20" s="105">
        <v>2172</v>
      </c>
      <c r="H20" s="105">
        <v>2892</v>
      </c>
      <c r="I20" s="105">
        <v>3612</v>
      </c>
      <c r="J20" s="105">
        <v>4332</v>
      </c>
      <c r="K20" s="105">
        <v>5052</v>
      </c>
      <c r="L20" s="105">
        <v>5772</v>
      </c>
      <c r="M20" s="105">
        <v>6492</v>
      </c>
      <c r="N20" s="106">
        <v>7932</v>
      </c>
      <c r="O20" s="106">
        <v>8652</v>
      </c>
      <c r="P20" s="106">
        <v>9372</v>
      </c>
      <c r="Q20" s="108">
        <v>9372</v>
      </c>
      <c r="R20" s="95"/>
      <c r="S20" s="95"/>
    </row>
    <row r="21" spans="2:19" ht="21.75" customHeight="1" x14ac:dyDescent="0.25">
      <c r="B21" s="98">
        <v>18</v>
      </c>
      <c r="C21" s="104">
        <v>12</v>
      </c>
      <c r="D21" s="105">
        <v>12</v>
      </c>
      <c r="E21" s="105">
        <v>732</v>
      </c>
      <c r="F21" s="105">
        <v>1452</v>
      </c>
      <c r="G21" s="105">
        <v>2172</v>
      </c>
      <c r="H21" s="105">
        <v>2892</v>
      </c>
      <c r="I21" s="105">
        <v>3612</v>
      </c>
      <c r="J21" s="105">
        <v>4332</v>
      </c>
      <c r="K21" s="105">
        <v>5052</v>
      </c>
      <c r="L21" s="105">
        <v>5772</v>
      </c>
      <c r="M21" s="105">
        <v>6492</v>
      </c>
      <c r="N21" s="106">
        <v>7932</v>
      </c>
      <c r="O21" s="106">
        <v>8652</v>
      </c>
      <c r="P21" s="106">
        <v>9372</v>
      </c>
      <c r="Q21" s="108">
        <v>9372</v>
      </c>
      <c r="R21" s="95"/>
      <c r="S21" s="95"/>
    </row>
    <row r="22" spans="2:19" ht="21.75" customHeight="1" x14ac:dyDescent="0.25">
      <c r="B22" s="98">
        <v>19</v>
      </c>
      <c r="C22" s="104">
        <v>12</v>
      </c>
      <c r="D22" s="105">
        <v>12</v>
      </c>
      <c r="E22" s="105">
        <v>732</v>
      </c>
      <c r="F22" s="105">
        <v>1452</v>
      </c>
      <c r="G22" s="105">
        <v>2172</v>
      </c>
      <c r="H22" s="105">
        <v>2892</v>
      </c>
      <c r="I22" s="105">
        <v>3612</v>
      </c>
      <c r="J22" s="105">
        <v>4332</v>
      </c>
      <c r="K22" s="105">
        <v>5052</v>
      </c>
      <c r="L22" s="105">
        <v>5772</v>
      </c>
      <c r="M22" s="105">
        <v>6492</v>
      </c>
      <c r="N22" s="106">
        <v>7932</v>
      </c>
      <c r="O22" s="106">
        <v>8652</v>
      </c>
      <c r="P22" s="105">
        <v>8652</v>
      </c>
      <c r="Q22" s="108">
        <v>9372</v>
      </c>
      <c r="R22" s="95"/>
      <c r="S22" s="95"/>
    </row>
    <row r="23" spans="2:19" ht="21.75" customHeight="1" x14ac:dyDescent="0.25">
      <c r="B23" s="98">
        <v>20</v>
      </c>
      <c r="C23" s="104">
        <v>12</v>
      </c>
      <c r="D23" s="105">
        <v>12</v>
      </c>
      <c r="E23" s="105">
        <v>732</v>
      </c>
      <c r="F23" s="105">
        <v>1452</v>
      </c>
      <c r="G23" s="105">
        <v>2172</v>
      </c>
      <c r="H23" s="105">
        <v>2892</v>
      </c>
      <c r="I23" s="105">
        <v>3612</v>
      </c>
      <c r="J23" s="105">
        <v>4332</v>
      </c>
      <c r="K23" s="105">
        <v>5052</v>
      </c>
      <c r="L23" s="105">
        <v>5772</v>
      </c>
      <c r="M23" s="105">
        <v>6492</v>
      </c>
      <c r="N23" s="106">
        <v>7932</v>
      </c>
      <c r="O23" s="106">
        <v>8652</v>
      </c>
      <c r="P23" s="105">
        <v>8652</v>
      </c>
      <c r="Q23" s="108">
        <v>9372</v>
      </c>
      <c r="R23" s="95"/>
      <c r="S23" s="95"/>
    </row>
    <row r="24" spans="2:19" ht="21.75" customHeight="1" x14ac:dyDescent="0.25">
      <c r="B24" s="98">
        <v>21</v>
      </c>
      <c r="C24" s="104">
        <v>12</v>
      </c>
      <c r="D24" s="105">
        <v>12</v>
      </c>
      <c r="E24" s="105">
        <v>732</v>
      </c>
      <c r="F24" s="105">
        <v>1452</v>
      </c>
      <c r="G24" s="105">
        <v>2172</v>
      </c>
      <c r="H24" s="105">
        <v>2892</v>
      </c>
      <c r="I24" s="105">
        <v>3612</v>
      </c>
      <c r="J24" s="105">
        <v>4332</v>
      </c>
      <c r="K24" s="105">
        <v>5052</v>
      </c>
      <c r="L24" s="105">
        <v>5772</v>
      </c>
      <c r="M24" s="105">
        <v>6492</v>
      </c>
      <c r="N24" s="106">
        <v>7932</v>
      </c>
      <c r="O24" s="106">
        <v>8652</v>
      </c>
      <c r="P24" s="105">
        <v>8652</v>
      </c>
      <c r="Q24" s="108">
        <v>9372</v>
      </c>
      <c r="R24" s="95"/>
      <c r="S24" s="95"/>
    </row>
    <row r="25" spans="2:19" ht="21.75" customHeight="1" x14ac:dyDescent="0.25">
      <c r="B25" s="98">
        <v>22</v>
      </c>
      <c r="C25" s="104">
        <v>12</v>
      </c>
      <c r="D25" s="106">
        <v>732</v>
      </c>
      <c r="E25" s="106">
        <v>1452</v>
      </c>
      <c r="F25" s="106">
        <v>2172</v>
      </c>
      <c r="G25" s="106">
        <v>2892</v>
      </c>
      <c r="H25" s="106">
        <v>3612</v>
      </c>
      <c r="I25" s="106">
        <v>4332</v>
      </c>
      <c r="J25" s="106">
        <v>5052</v>
      </c>
      <c r="K25" s="106">
        <v>5772</v>
      </c>
      <c r="L25" s="106">
        <v>6492</v>
      </c>
      <c r="M25" s="106">
        <v>7212</v>
      </c>
      <c r="N25" s="106">
        <v>7932</v>
      </c>
      <c r="O25" s="106">
        <v>8652</v>
      </c>
      <c r="P25" s="106">
        <v>9372</v>
      </c>
      <c r="Q25" s="107">
        <v>10000</v>
      </c>
      <c r="R25" s="95"/>
      <c r="S25" s="95"/>
    </row>
    <row r="26" spans="2:19" ht="21.75" customHeight="1" x14ac:dyDescent="0.25">
      <c r="B26" s="98">
        <v>23</v>
      </c>
      <c r="C26" s="104">
        <v>12</v>
      </c>
      <c r="D26" s="105">
        <v>12</v>
      </c>
      <c r="E26" s="105">
        <v>732</v>
      </c>
      <c r="F26" s="105">
        <v>1452</v>
      </c>
      <c r="G26" s="106">
        <v>2892</v>
      </c>
      <c r="H26" s="106">
        <v>3612</v>
      </c>
      <c r="I26" s="105">
        <v>3612</v>
      </c>
      <c r="J26" s="105">
        <v>4332</v>
      </c>
      <c r="K26" s="105">
        <v>5052</v>
      </c>
      <c r="L26" s="106">
        <v>6492</v>
      </c>
      <c r="M26" s="106">
        <v>7212</v>
      </c>
      <c r="N26" s="105">
        <v>7212</v>
      </c>
      <c r="O26" s="105">
        <v>7932</v>
      </c>
      <c r="P26" s="106">
        <v>9372</v>
      </c>
      <c r="Q26" s="107">
        <v>10000</v>
      </c>
      <c r="R26" s="95"/>
      <c r="S26" s="95"/>
    </row>
    <row r="27" spans="2:19" ht="21.75" customHeight="1" x14ac:dyDescent="0.25">
      <c r="B27" s="98">
        <v>24</v>
      </c>
      <c r="C27" s="104">
        <v>12</v>
      </c>
      <c r="D27" s="105">
        <v>12</v>
      </c>
      <c r="E27" s="105">
        <v>732</v>
      </c>
      <c r="F27" s="106">
        <v>2172</v>
      </c>
      <c r="G27" s="106">
        <v>2892</v>
      </c>
      <c r="H27" s="106">
        <v>3612</v>
      </c>
      <c r="I27" s="105">
        <v>3612</v>
      </c>
      <c r="J27" s="105">
        <v>4332</v>
      </c>
      <c r="K27" s="106">
        <v>5772</v>
      </c>
      <c r="L27" s="106">
        <v>6492</v>
      </c>
      <c r="M27" s="106">
        <v>7212</v>
      </c>
      <c r="N27" s="105">
        <v>7212</v>
      </c>
      <c r="O27" s="105">
        <v>7932</v>
      </c>
      <c r="P27" s="106">
        <v>9372</v>
      </c>
      <c r="Q27" s="107">
        <v>10000</v>
      </c>
      <c r="R27" s="95"/>
      <c r="S27" s="95"/>
    </row>
    <row r="28" spans="2:19" ht="21.75" customHeight="1" x14ac:dyDescent="0.25">
      <c r="B28" s="98">
        <v>25</v>
      </c>
      <c r="C28" s="104">
        <v>12</v>
      </c>
      <c r="D28" s="105">
        <v>12</v>
      </c>
      <c r="E28" s="106">
        <v>1452</v>
      </c>
      <c r="F28" s="106">
        <v>2172</v>
      </c>
      <c r="G28" s="106">
        <v>2892</v>
      </c>
      <c r="H28" s="106">
        <v>3612</v>
      </c>
      <c r="I28" s="105">
        <v>3612</v>
      </c>
      <c r="J28" s="105">
        <v>4332</v>
      </c>
      <c r="K28" s="106">
        <v>5772</v>
      </c>
      <c r="L28" s="106">
        <v>6492</v>
      </c>
      <c r="M28" s="106">
        <v>7212</v>
      </c>
      <c r="N28" s="105">
        <v>7212</v>
      </c>
      <c r="O28" s="105">
        <v>7932</v>
      </c>
      <c r="P28" s="106">
        <v>9372</v>
      </c>
      <c r="Q28" s="107">
        <v>10000</v>
      </c>
      <c r="R28" s="95"/>
      <c r="S28" s="95"/>
    </row>
    <row r="29" spans="2:19" ht="21.75" customHeight="1" x14ac:dyDescent="0.25">
      <c r="B29" s="98">
        <v>26</v>
      </c>
      <c r="C29" s="104">
        <v>12</v>
      </c>
      <c r="D29" s="106">
        <v>732</v>
      </c>
      <c r="E29" s="106">
        <v>1452</v>
      </c>
      <c r="F29" s="106">
        <v>2172</v>
      </c>
      <c r="G29" s="106">
        <v>2892</v>
      </c>
      <c r="H29" s="106">
        <v>3612</v>
      </c>
      <c r="I29" s="106">
        <v>4332</v>
      </c>
      <c r="J29" s="106">
        <v>5052</v>
      </c>
      <c r="K29" s="106">
        <v>5772</v>
      </c>
      <c r="L29" s="106">
        <v>6492</v>
      </c>
      <c r="M29" s="106">
        <v>7212</v>
      </c>
      <c r="N29" s="106">
        <v>7932</v>
      </c>
      <c r="O29" s="106">
        <v>8652</v>
      </c>
      <c r="P29" s="106">
        <v>9372</v>
      </c>
      <c r="Q29" s="107">
        <v>10000</v>
      </c>
      <c r="R29" s="95"/>
      <c r="S29" s="95"/>
    </row>
    <row r="30" spans="2:19" ht="21.75" customHeight="1" x14ac:dyDescent="0.25">
      <c r="B30" s="98">
        <v>27</v>
      </c>
      <c r="C30" s="104">
        <v>12</v>
      </c>
      <c r="D30" s="106">
        <v>732</v>
      </c>
      <c r="E30" s="106">
        <v>1452</v>
      </c>
      <c r="F30" s="106">
        <v>2172</v>
      </c>
      <c r="G30" s="106">
        <v>2892</v>
      </c>
      <c r="H30" s="106">
        <v>3612</v>
      </c>
      <c r="I30" s="106">
        <v>4332</v>
      </c>
      <c r="J30" s="106">
        <v>5052</v>
      </c>
      <c r="K30" s="106">
        <v>5772</v>
      </c>
      <c r="L30" s="106">
        <v>6492</v>
      </c>
      <c r="M30" s="106">
        <v>7212</v>
      </c>
      <c r="N30" s="106">
        <v>7932</v>
      </c>
      <c r="O30" s="106">
        <v>8652</v>
      </c>
      <c r="P30" s="106">
        <v>9372</v>
      </c>
      <c r="Q30" s="107">
        <v>10000</v>
      </c>
      <c r="R30" s="95"/>
      <c r="S30" s="95"/>
    </row>
    <row r="31" spans="2:19" ht="21.75" customHeight="1" x14ac:dyDescent="0.25">
      <c r="B31" s="98">
        <v>28</v>
      </c>
      <c r="C31" s="104">
        <v>12</v>
      </c>
      <c r="D31" s="106">
        <v>732</v>
      </c>
      <c r="E31" s="106">
        <v>1452</v>
      </c>
      <c r="F31" s="106">
        <v>2172</v>
      </c>
      <c r="G31" s="106">
        <v>2892</v>
      </c>
      <c r="H31" s="106">
        <v>3612</v>
      </c>
      <c r="I31" s="106">
        <v>4332</v>
      </c>
      <c r="J31" s="106">
        <v>5052</v>
      </c>
      <c r="K31" s="106">
        <v>5772</v>
      </c>
      <c r="L31" s="106">
        <v>6492</v>
      </c>
      <c r="M31" s="106">
        <v>7212</v>
      </c>
      <c r="N31" s="106">
        <v>7932</v>
      </c>
      <c r="O31" s="106">
        <v>8652</v>
      </c>
      <c r="P31" s="106">
        <v>9372</v>
      </c>
      <c r="Q31" s="107">
        <v>10000</v>
      </c>
      <c r="R31" s="95"/>
      <c r="S31" s="95"/>
    </row>
    <row r="32" spans="2:19" ht="21.75" customHeight="1" x14ac:dyDescent="0.25">
      <c r="B32" s="98">
        <v>29</v>
      </c>
      <c r="C32" s="104">
        <v>12</v>
      </c>
      <c r="D32" s="106">
        <v>732</v>
      </c>
      <c r="E32" s="106">
        <v>1452</v>
      </c>
      <c r="F32" s="106">
        <v>2172</v>
      </c>
      <c r="G32" s="105">
        <v>2172</v>
      </c>
      <c r="H32" s="105">
        <v>2892</v>
      </c>
      <c r="I32" s="106">
        <v>4332</v>
      </c>
      <c r="J32" s="106">
        <v>5052</v>
      </c>
      <c r="K32" s="106">
        <v>5772</v>
      </c>
      <c r="L32" s="105">
        <v>5772</v>
      </c>
      <c r="M32" s="105">
        <v>6492</v>
      </c>
      <c r="N32" s="106">
        <v>7932</v>
      </c>
      <c r="O32" s="106">
        <v>8652</v>
      </c>
      <c r="P32" s="106">
        <v>9372</v>
      </c>
      <c r="Q32" s="108">
        <v>9372</v>
      </c>
      <c r="R32" s="95"/>
      <c r="S32" s="95"/>
    </row>
    <row r="33" spans="2:19" ht="21.75" customHeight="1" x14ac:dyDescent="0.25">
      <c r="B33" s="98">
        <v>30</v>
      </c>
      <c r="C33" s="104">
        <v>12</v>
      </c>
      <c r="D33" s="106">
        <v>732</v>
      </c>
      <c r="E33" s="106">
        <v>1452</v>
      </c>
      <c r="F33" s="105">
        <v>1452</v>
      </c>
      <c r="G33" s="105">
        <v>2172</v>
      </c>
      <c r="H33" s="105">
        <v>2892</v>
      </c>
      <c r="I33" s="106">
        <v>4332</v>
      </c>
      <c r="J33" s="106">
        <v>5052</v>
      </c>
      <c r="K33" s="105">
        <v>5052</v>
      </c>
      <c r="L33" s="105">
        <v>5772</v>
      </c>
      <c r="M33" s="105">
        <v>6492</v>
      </c>
      <c r="N33" s="106">
        <v>7932</v>
      </c>
      <c r="O33" s="106">
        <v>8652</v>
      </c>
      <c r="P33" s="106">
        <v>9372</v>
      </c>
      <c r="Q33" s="108">
        <v>9372</v>
      </c>
      <c r="R33" s="95"/>
      <c r="S33" s="95"/>
    </row>
    <row r="34" spans="2:19" ht="21.75" customHeight="1" x14ac:dyDescent="0.25">
      <c r="B34" s="98">
        <v>31</v>
      </c>
      <c r="C34" s="104">
        <v>12</v>
      </c>
      <c r="D34" s="106">
        <v>732</v>
      </c>
      <c r="E34" s="105">
        <v>732</v>
      </c>
      <c r="F34" s="105">
        <v>1452</v>
      </c>
      <c r="G34" s="105">
        <v>2172</v>
      </c>
      <c r="H34" s="105">
        <v>2892</v>
      </c>
      <c r="I34" s="106">
        <v>4332</v>
      </c>
      <c r="J34" s="106">
        <v>5052</v>
      </c>
      <c r="K34" s="105">
        <v>5052</v>
      </c>
      <c r="L34" s="105">
        <v>5772</v>
      </c>
      <c r="M34" s="105">
        <v>6492</v>
      </c>
      <c r="N34" s="106">
        <v>7932</v>
      </c>
      <c r="O34" s="106">
        <v>8652</v>
      </c>
      <c r="P34" s="106">
        <v>9372</v>
      </c>
      <c r="Q34" s="108">
        <v>9372</v>
      </c>
      <c r="R34" s="95"/>
      <c r="S34" s="95"/>
    </row>
    <row r="35" spans="2:19" ht="21.75" customHeight="1" x14ac:dyDescent="0.25">
      <c r="B35" s="98">
        <v>32</v>
      </c>
      <c r="C35" s="104">
        <v>12</v>
      </c>
      <c r="D35" s="106">
        <v>732</v>
      </c>
      <c r="E35" s="106">
        <v>1452</v>
      </c>
      <c r="F35" s="106">
        <v>2172</v>
      </c>
      <c r="G35" s="106">
        <v>2892</v>
      </c>
      <c r="H35" s="106">
        <v>3612</v>
      </c>
      <c r="I35" s="106">
        <v>4332</v>
      </c>
      <c r="J35" s="106">
        <v>5052</v>
      </c>
      <c r="K35" s="106">
        <v>5772</v>
      </c>
      <c r="L35" s="106">
        <v>6492</v>
      </c>
      <c r="M35" s="106">
        <v>7212</v>
      </c>
      <c r="N35" s="106">
        <v>7932</v>
      </c>
      <c r="O35" s="106">
        <v>8652</v>
      </c>
      <c r="P35" s="106">
        <v>9372</v>
      </c>
      <c r="Q35" s="107">
        <v>10000</v>
      </c>
      <c r="R35" s="95"/>
      <c r="S35" s="95"/>
    </row>
    <row r="36" spans="2:19" ht="21.75" customHeight="1" x14ac:dyDescent="0.25">
      <c r="B36" s="98">
        <v>33</v>
      </c>
      <c r="C36" s="104">
        <v>12</v>
      </c>
      <c r="D36" s="105">
        <v>12</v>
      </c>
      <c r="E36" s="105">
        <v>732</v>
      </c>
      <c r="F36" s="105">
        <v>1452</v>
      </c>
      <c r="G36" s="105">
        <v>2172</v>
      </c>
      <c r="H36" s="105">
        <v>2892</v>
      </c>
      <c r="I36" s="105">
        <v>3612</v>
      </c>
      <c r="J36" s="105">
        <v>4332</v>
      </c>
      <c r="K36" s="105">
        <v>5052</v>
      </c>
      <c r="L36" s="105">
        <v>5772</v>
      </c>
      <c r="M36" s="105">
        <v>6492</v>
      </c>
      <c r="N36" s="105">
        <v>7212</v>
      </c>
      <c r="O36" s="105">
        <v>7932</v>
      </c>
      <c r="P36" s="106">
        <v>9372</v>
      </c>
      <c r="Q36" s="107">
        <v>10000</v>
      </c>
      <c r="R36" s="95"/>
      <c r="S36" s="95"/>
    </row>
    <row r="37" spans="2:19" ht="21.75" customHeight="1" x14ac:dyDescent="0.25">
      <c r="B37" s="98">
        <v>34</v>
      </c>
      <c r="C37" s="104">
        <v>12</v>
      </c>
      <c r="D37" s="105">
        <v>12</v>
      </c>
      <c r="E37" s="105">
        <v>732</v>
      </c>
      <c r="F37" s="105">
        <v>1452</v>
      </c>
      <c r="G37" s="105">
        <v>2172</v>
      </c>
      <c r="H37" s="105">
        <v>2892</v>
      </c>
      <c r="I37" s="105">
        <v>3612</v>
      </c>
      <c r="J37" s="105">
        <v>4332</v>
      </c>
      <c r="K37" s="105">
        <v>5052</v>
      </c>
      <c r="L37" s="105">
        <v>5772</v>
      </c>
      <c r="M37" s="105">
        <v>6492</v>
      </c>
      <c r="N37" s="105">
        <v>7212</v>
      </c>
      <c r="O37" s="105">
        <v>7932</v>
      </c>
      <c r="P37" s="106">
        <v>9372</v>
      </c>
      <c r="Q37" s="107">
        <v>10000</v>
      </c>
      <c r="R37" s="95"/>
      <c r="S37" s="95"/>
    </row>
    <row r="38" spans="2:19" ht="21.75" customHeight="1" x14ac:dyDescent="0.25">
      <c r="B38" s="98">
        <v>35</v>
      </c>
      <c r="C38" s="104">
        <v>12</v>
      </c>
      <c r="D38" s="105">
        <v>12</v>
      </c>
      <c r="E38" s="105">
        <v>732</v>
      </c>
      <c r="F38" s="105">
        <v>1452</v>
      </c>
      <c r="G38" s="105">
        <v>2172</v>
      </c>
      <c r="H38" s="105">
        <v>2892</v>
      </c>
      <c r="I38" s="105">
        <v>3612</v>
      </c>
      <c r="J38" s="105">
        <v>4332</v>
      </c>
      <c r="K38" s="105">
        <v>5052</v>
      </c>
      <c r="L38" s="105">
        <v>5772</v>
      </c>
      <c r="M38" s="106">
        <v>7212</v>
      </c>
      <c r="N38" s="105">
        <v>7212</v>
      </c>
      <c r="O38" s="105">
        <v>7932</v>
      </c>
      <c r="P38" s="106">
        <v>9372</v>
      </c>
      <c r="Q38" s="107">
        <v>10000</v>
      </c>
      <c r="R38" s="95"/>
      <c r="S38" s="95"/>
    </row>
    <row r="39" spans="2:19" ht="21.75" customHeight="1" x14ac:dyDescent="0.25">
      <c r="B39" s="98">
        <v>36</v>
      </c>
      <c r="C39" s="104">
        <v>12</v>
      </c>
      <c r="D39" s="105">
        <v>12</v>
      </c>
      <c r="E39" s="105">
        <v>732</v>
      </c>
      <c r="F39" s="105">
        <v>1452</v>
      </c>
      <c r="G39" s="105">
        <v>2172</v>
      </c>
      <c r="H39" s="105">
        <v>2892</v>
      </c>
      <c r="I39" s="105">
        <v>3612</v>
      </c>
      <c r="J39" s="105">
        <v>4332</v>
      </c>
      <c r="K39" s="105">
        <v>5052</v>
      </c>
      <c r="L39" s="105">
        <v>5772</v>
      </c>
      <c r="M39" s="105">
        <v>6492</v>
      </c>
      <c r="N39" s="105">
        <v>7212</v>
      </c>
      <c r="O39" s="105">
        <v>7932</v>
      </c>
      <c r="P39" s="106">
        <v>9372</v>
      </c>
      <c r="Q39" s="107">
        <v>10000</v>
      </c>
      <c r="R39" s="95"/>
      <c r="S39" s="95"/>
    </row>
    <row r="40" spans="2:19" ht="21.75" customHeight="1" x14ac:dyDescent="0.25">
      <c r="B40" s="98">
        <v>37</v>
      </c>
      <c r="C40" s="104">
        <v>12</v>
      </c>
      <c r="D40" s="105">
        <v>12</v>
      </c>
      <c r="E40" s="105">
        <v>732</v>
      </c>
      <c r="F40" s="105">
        <v>1452</v>
      </c>
      <c r="G40" s="105">
        <v>2172</v>
      </c>
      <c r="H40" s="105">
        <v>2892</v>
      </c>
      <c r="I40" s="105">
        <v>3612</v>
      </c>
      <c r="J40" s="105">
        <v>4332</v>
      </c>
      <c r="K40" s="105">
        <v>5052</v>
      </c>
      <c r="L40" s="105">
        <v>5772</v>
      </c>
      <c r="M40" s="105">
        <v>6492</v>
      </c>
      <c r="N40" s="105">
        <v>7212</v>
      </c>
      <c r="O40" s="105">
        <v>7932</v>
      </c>
      <c r="P40" s="106">
        <v>9372</v>
      </c>
      <c r="Q40" s="108">
        <v>9372</v>
      </c>
      <c r="R40" s="95"/>
      <c r="S40" s="95"/>
    </row>
    <row r="41" spans="2:19" ht="21.75" customHeight="1" x14ac:dyDescent="0.25">
      <c r="B41" s="98">
        <v>38</v>
      </c>
      <c r="C41" s="104">
        <v>12</v>
      </c>
      <c r="D41" s="105">
        <v>12</v>
      </c>
      <c r="E41" s="105">
        <v>732</v>
      </c>
      <c r="F41" s="105">
        <v>1452</v>
      </c>
      <c r="G41" s="105">
        <v>2172</v>
      </c>
      <c r="H41" s="105">
        <v>2892</v>
      </c>
      <c r="I41" s="105">
        <v>3612</v>
      </c>
      <c r="J41" s="105">
        <v>4332</v>
      </c>
      <c r="K41" s="105">
        <v>5052</v>
      </c>
      <c r="L41" s="105">
        <v>5772</v>
      </c>
      <c r="M41" s="105">
        <v>6492</v>
      </c>
      <c r="N41" s="106">
        <v>7932</v>
      </c>
      <c r="O41" s="106">
        <v>8652</v>
      </c>
      <c r="P41" s="106">
        <v>9372</v>
      </c>
      <c r="Q41" s="108">
        <v>9372</v>
      </c>
      <c r="R41" s="95"/>
      <c r="S41" s="95"/>
    </row>
    <row r="42" spans="2:19" ht="21.75" customHeight="1" x14ac:dyDescent="0.25">
      <c r="B42" s="98">
        <v>39</v>
      </c>
      <c r="C42" s="104">
        <v>12</v>
      </c>
      <c r="D42" s="105">
        <v>12</v>
      </c>
      <c r="E42" s="105">
        <v>732</v>
      </c>
      <c r="F42" s="105">
        <v>1452</v>
      </c>
      <c r="G42" s="105">
        <v>2172</v>
      </c>
      <c r="H42" s="105">
        <v>2892</v>
      </c>
      <c r="I42" s="106">
        <v>4332</v>
      </c>
      <c r="J42" s="105">
        <v>4332</v>
      </c>
      <c r="K42" s="105">
        <v>5052</v>
      </c>
      <c r="L42" s="105">
        <v>5772</v>
      </c>
      <c r="M42" s="105">
        <v>6492</v>
      </c>
      <c r="N42" s="106">
        <v>7932</v>
      </c>
      <c r="O42" s="106">
        <v>8652</v>
      </c>
      <c r="P42" s="106">
        <v>9372</v>
      </c>
      <c r="Q42" s="108">
        <v>9372</v>
      </c>
      <c r="R42" s="95"/>
      <c r="S42" s="95"/>
    </row>
    <row r="43" spans="2:19" ht="21.75" customHeight="1" x14ac:dyDescent="0.25">
      <c r="B43" s="98">
        <v>40</v>
      </c>
      <c r="C43" s="104">
        <v>12</v>
      </c>
      <c r="D43" s="105">
        <v>12</v>
      </c>
      <c r="E43" s="105">
        <v>732</v>
      </c>
      <c r="F43" s="105">
        <v>1452</v>
      </c>
      <c r="G43" s="105">
        <v>2172</v>
      </c>
      <c r="H43" s="105">
        <v>2892</v>
      </c>
      <c r="I43" s="105">
        <v>3612</v>
      </c>
      <c r="J43" s="105">
        <v>4332</v>
      </c>
      <c r="K43" s="105">
        <v>5052</v>
      </c>
      <c r="L43" s="105">
        <v>5772</v>
      </c>
      <c r="M43" s="105">
        <v>6492</v>
      </c>
      <c r="N43" s="106">
        <v>7932</v>
      </c>
      <c r="O43" s="106">
        <v>8652</v>
      </c>
      <c r="P43" s="106">
        <v>9372</v>
      </c>
      <c r="Q43" s="108">
        <v>9372</v>
      </c>
      <c r="R43" s="95"/>
      <c r="S43" s="95"/>
    </row>
    <row r="44" spans="2:19" ht="21.75" customHeight="1" x14ac:dyDescent="0.25">
      <c r="B44" s="98">
        <v>41</v>
      </c>
      <c r="C44" s="104">
        <v>12</v>
      </c>
      <c r="D44" s="105">
        <v>12</v>
      </c>
      <c r="E44" s="105">
        <v>732</v>
      </c>
      <c r="F44" s="105">
        <v>1452</v>
      </c>
      <c r="G44" s="105">
        <v>2172</v>
      </c>
      <c r="H44" s="105">
        <v>2892</v>
      </c>
      <c r="I44" s="105">
        <v>3612</v>
      </c>
      <c r="J44" s="105">
        <v>4332</v>
      </c>
      <c r="K44" s="105">
        <v>5052</v>
      </c>
      <c r="L44" s="105">
        <v>5772</v>
      </c>
      <c r="M44" s="105">
        <v>6492</v>
      </c>
      <c r="N44" s="106">
        <v>7932</v>
      </c>
      <c r="O44" s="106">
        <v>8652</v>
      </c>
      <c r="P44" s="106">
        <v>9372</v>
      </c>
      <c r="Q44" s="108">
        <v>9372</v>
      </c>
      <c r="R44" s="95"/>
      <c r="S44" s="95"/>
    </row>
    <row r="45" spans="2:19" ht="21.75" customHeight="1" x14ac:dyDescent="0.25">
      <c r="B45" s="98">
        <v>42</v>
      </c>
      <c r="C45" s="104">
        <v>12</v>
      </c>
      <c r="D45" s="105">
        <v>12</v>
      </c>
      <c r="E45" s="105">
        <v>732</v>
      </c>
      <c r="F45" s="105">
        <v>1452</v>
      </c>
      <c r="G45" s="105">
        <v>2172</v>
      </c>
      <c r="H45" s="105">
        <v>2892</v>
      </c>
      <c r="I45" s="105">
        <v>3612</v>
      </c>
      <c r="J45" s="105">
        <v>4332</v>
      </c>
      <c r="K45" s="105">
        <v>5052</v>
      </c>
      <c r="L45" s="105">
        <v>5772</v>
      </c>
      <c r="M45" s="105">
        <v>6492</v>
      </c>
      <c r="N45" s="105">
        <v>7212</v>
      </c>
      <c r="O45" s="106">
        <v>8652</v>
      </c>
      <c r="P45" s="106">
        <v>9372</v>
      </c>
      <c r="Q45" s="108">
        <v>9372</v>
      </c>
      <c r="R45" s="95"/>
      <c r="S45" s="95"/>
    </row>
    <row r="46" spans="2:19" ht="21.75" customHeight="1" thickBot="1" x14ac:dyDescent="0.3">
      <c r="B46" s="99">
        <v>43</v>
      </c>
      <c r="C46" s="111">
        <v>12</v>
      </c>
      <c r="D46" s="112">
        <v>732</v>
      </c>
      <c r="E46" s="112">
        <v>1452</v>
      </c>
      <c r="F46" s="112">
        <v>2172</v>
      </c>
      <c r="G46" s="112">
        <v>2892</v>
      </c>
      <c r="H46" s="112">
        <v>3612</v>
      </c>
      <c r="I46" s="112">
        <v>4332</v>
      </c>
      <c r="J46" s="112">
        <v>5052</v>
      </c>
      <c r="K46" s="112">
        <v>5772</v>
      </c>
      <c r="L46" s="112">
        <v>6492</v>
      </c>
      <c r="M46" s="112">
        <v>7212</v>
      </c>
      <c r="N46" s="112">
        <v>7932</v>
      </c>
      <c r="O46" s="112">
        <v>8652</v>
      </c>
      <c r="P46" s="112">
        <v>9372</v>
      </c>
      <c r="Q46" s="113">
        <v>10000</v>
      </c>
      <c r="R46" s="95"/>
      <c r="S46" s="95"/>
    </row>
    <row r="49" spans="2:17" ht="15.75" thickBot="1" x14ac:dyDescent="0.3"/>
    <row r="50" spans="2:17" s="2" customFormat="1" ht="48" customHeight="1" thickBot="1" x14ac:dyDescent="0.3">
      <c r="C50" s="118" t="s">
        <v>93</v>
      </c>
      <c r="D50" s="119" t="s">
        <v>94</v>
      </c>
      <c r="E50" s="119" t="s">
        <v>95</v>
      </c>
      <c r="F50" s="119" t="s">
        <v>96</v>
      </c>
      <c r="G50" s="119" t="s">
        <v>97</v>
      </c>
      <c r="H50" s="119" t="s">
        <v>98</v>
      </c>
      <c r="I50" s="119" t="s">
        <v>99</v>
      </c>
      <c r="J50" s="119" t="s">
        <v>100</v>
      </c>
      <c r="K50" s="119" t="s">
        <v>101</v>
      </c>
      <c r="L50" s="119" t="s">
        <v>102</v>
      </c>
      <c r="M50" s="119" t="s">
        <v>103</v>
      </c>
      <c r="N50" s="119" t="s">
        <v>104</v>
      </c>
      <c r="O50" s="119" t="s">
        <v>105</v>
      </c>
      <c r="P50" s="119" t="s">
        <v>107</v>
      </c>
      <c r="Q50" s="120" t="s">
        <v>106</v>
      </c>
    </row>
    <row r="51" spans="2:17" ht="21.75" customHeight="1" x14ac:dyDescent="0.25">
      <c r="B51" s="97">
        <v>0</v>
      </c>
      <c r="C51" s="114">
        <v>12</v>
      </c>
      <c r="D51" s="115">
        <v>0</v>
      </c>
      <c r="E51" s="115">
        <v>720</v>
      </c>
      <c r="F51" s="115">
        <v>720</v>
      </c>
      <c r="G51" s="115">
        <v>720</v>
      </c>
      <c r="H51" s="115">
        <v>720</v>
      </c>
      <c r="I51" s="115">
        <v>720</v>
      </c>
      <c r="J51" s="115">
        <v>720</v>
      </c>
      <c r="K51" s="115">
        <v>720</v>
      </c>
      <c r="L51" s="115">
        <v>720</v>
      </c>
      <c r="M51" s="116">
        <v>1440</v>
      </c>
      <c r="N51" s="115">
        <v>0</v>
      </c>
      <c r="O51" s="115">
        <v>720</v>
      </c>
      <c r="P51" s="116">
        <v>1440</v>
      </c>
      <c r="Q51" s="117">
        <v>628</v>
      </c>
    </row>
    <row r="52" spans="2:17" ht="21.75" customHeight="1" x14ac:dyDescent="0.25">
      <c r="B52" s="98">
        <v>1</v>
      </c>
      <c r="C52" s="104">
        <v>12</v>
      </c>
      <c r="D52" s="105">
        <v>0</v>
      </c>
      <c r="E52" s="105">
        <v>720</v>
      </c>
      <c r="F52" s="105">
        <v>720</v>
      </c>
      <c r="G52" s="105">
        <v>720</v>
      </c>
      <c r="H52" s="106">
        <v>1440</v>
      </c>
      <c r="I52" s="105">
        <v>0</v>
      </c>
      <c r="J52" s="105">
        <v>720</v>
      </c>
      <c r="K52" s="105">
        <v>720</v>
      </c>
      <c r="L52" s="106">
        <v>1440</v>
      </c>
      <c r="M52" s="106">
        <v>720</v>
      </c>
      <c r="N52" s="105">
        <v>0</v>
      </c>
      <c r="O52" s="105">
        <v>720</v>
      </c>
      <c r="P52" s="106">
        <v>1440</v>
      </c>
      <c r="Q52" s="107">
        <v>628</v>
      </c>
    </row>
    <row r="53" spans="2:17" ht="21.75" customHeight="1" x14ac:dyDescent="0.25">
      <c r="B53" s="98">
        <v>2</v>
      </c>
      <c r="C53" s="104">
        <v>12</v>
      </c>
      <c r="D53" s="105">
        <v>0</v>
      </c>
      <c r="E53" s="105">
        <v>720</v>
      </c>
      <c r="F53" s="106">
        <v>1440</v>
      </c>
      <c r="G53" s="106">
        <v>720</v>
      </c>
      <c r="H53" s="106">
        <v>720</v>
      </c>
      <c r="I53" s="105">
        <v>0</v>
      </c>
      <c r="J53" s="105">
        <v>720</v>
      </c>
      <c r="K53" s="106">
        <v>1440</v>
      </c>
      <c r="L53" s="106">
        <v>720</v>
      </c>
      <c r="M53" s="106">
        <v>720</v>
      </c>
      <c r="N53" s="105">
        <v>0</v>
      </c>
      <c r="O53" s="105">
        <v>720</v>
      </c>
      <c r="P53" s="106">
        <v>1440</v>
      </c>
      <c r="Q53" s="107">
        <v>628</v>
      </c>
    </row>
    <row r="54" spans="2:17" ht="21.75" customHeight="1" x14ac:dyDescent="0.25">
      <c r="B54" s="98">
        <v>3</v>
      </c>
      <c r="C54" s="104">
        <v>12</v>
      </c>
      <c r="D54" s="105">
        <v>0</v>
      </c>
      <c r="E54" s="106">
        <v>1440</v>
      </c>
      <c r="F54" s="106">
        <v>720</v>
      </c>
      <c r="G54" s="106">
        <v>720</v>
      </c>
      <c r="H54" s="106">
        <v>720</v>
      </c>
      <c r="I54" s="105">
        <v>0</v>
      </c>
      <c r="J54" s="105">
        <v>720</v>
      </c>
      <c r="K54" s="106">
        <v>1440</v>
      </c>
      <c r="L54" s="106">
        <v>720</v>
      </c>
      <c r="M54" s="106">
        <v>720</v>
      </c>
      <c r="N54" s="105">
        <v>0</v>
      </c>
      <c r="O54" s="105">
        <v>720</v>
      </c>
      <c r="P54" s="106">
        <v>1440</v>
      </c>
      <c r="Q54" s="107">
        <v>628</v>
      </c>
    </row>
    <row r="55" spans="2:17" ht="21.75" customHeight="1" x14ac:dyDescent="0.25">
      <c r="B55" s="98">
        <v>4</v>
      </c>
      <c r="C55" s="104">
        <v>12</v>
      </c>
      <c r="D55" s="106">
        <v>720</v>
      </c>
      <c r="E55" s="106">
        <v>720</v>
      </c>
      <c r="F55" s="106">
        <v>720</v>
      </c>
      <c r="G55" s="106">
        <v>720</v>
      </c>
      <c r="H55" s="106">
        <v>720</v>
      </c>
      <c r="I55" s="106">
        <v>720</v>
      </c>
      <c r="J55" s="106">
        <v>720</v>
      </c>
      <c r="K55" s="106">
        <v>720</v>
      </c>
      <c r="L55" s="106">
        <v>720</v>
      </c>
      <c r="M55" s="106">
        <v>720</v>
      </c>
      <c r="N55" s="106">
        <v>720</v>
      </c>
      <c r="O55" s="106">
        <v>720</v>
      </c>
      <c r="P55" s="106">
        <v>720</v>
      </c>
      <c r="Q55" s="107">
        <v>628</v>
      </c>
    </row>
    <row r="56" spans="2:17" ht="21.75" customHeight="1" x14ac:dyDescent="0.25">
      <c r="B56" s="98">
        <v>5</v>
      </c>
      <c r="C56" s="104">
        <v>12</v>
      </c>
      <c r="D56" s="106">
        <v>720</v>
      </c>
      <c r="E56" s="106">
        <v>720</v>
      </c>
      <c r="F56" s="106">
        <v>720</v>
      </c>
      <c r="G56" s="106">
        <v>720</v>
      </c>
      <c r="H56" s="106">
        <v>720</v>
      </c>
      <c r="I56" s="106">
        <v>720</v>
      </c>
      <c r="J56" s="106">
        <v>720</v>
      </c>
      <c r="K56" s="106">
        <v>720</v>
      </c>
      <c r="L56" s="106">
        <v>720</v>
      </c>
      <c r="M56" s="106">
        <v>720</v>
      </c>
      <c r="N56" s="106">
        <v>720</v>
      </c>
      <c r="O56" s="106">
        <v>720</v>
      </c>
      <c r="P56" s="106">
        <v>720</v>
      </c>
      <c r="Q56" s="107">
        <v>628</v>
      </c>
    </row>
    <row r="57" spans="2:17" ht="21.75" customHeight="1" x14ac:dyDescent="0.25">
      <c r="B57" s="98">
        <v>6</v>
      </c>
      <c r="C57" s="104">
        <v>12</v>
      </c>
      <c r="D57" s="106">
        <v>720</v>
      </c>
      <c r="E57" s="106">
        <v>720</v>
      </c>
      <c r="F57" s="106">
        <v>720</v>
      </c>
      <c r="G57" s="106">
        <v>720</v>
      </c>
      <c r="H57" s="106">
        <v>720</v>
      </c>
      <c r="I57" s="106">
        <v>720</v>
      </c>
      <c r="J57" s="106">
        <v>720</v>
      </c>
      <c r="K57" s="106">
        <v>720</v>
      </c>
      <c r="L57" s="106">
        <v>720</v>
      </c>
      <c r="M57" s="105">
        <v>0</v>
      </c>
      <c r="N57" s="106">
        <v>1440</v>
      </c>
      <c r="O57" s="106">
        <v>720</v>
      </c>
      <c r="P57" s="106">
        <v>720</v>
      </c>
      <c r="Q57" s="108">
        <v>0</v>
      </c>
    </row>
    <row r="58" spans="2:17" ht="21.75" customHeight="1" x14ac:dyDescent="0.25">
      <c r="B58" s="98">
        <v>7</v>
      </c>
      <c r="C58" s="104">
        <v>12</v>
      </c>
      <c r="D58" s="106">
        <v>720</v>
      </c>
      <c r="E58" s="106">
        <v>720</v>
      </c>
      <c r="F58" s="106">
        <v>720</v>
      </c>
      <c r="G58" s="106">
        <v>720</v>
      </c>
      <c r="H58" s="105">
        <v>0</v>
      </c>
      <c r="I58" s="106">
        <v>1440</v>
      </c>
      <c r="J58" s="106">
        <v>720</v>
      </c>
      <c r="K58" s="106">
        <v>720</v>
      </c>
      <c r="L58" s="105">
        <v>0</v>
      </c>
      <c r="M58" s="105">
        <v>720</v>
      </c>
      <c r="N58" s="106">
        <v>1440</v>
      </c>
      <c r="O58" s="106">
        <v>720</v>
      </c>
      <c r="P58" s="106">
        <v>720</v>
      </c>
      <c r="Q58" s="108">
        <v>0</v>
      </c>
    </row>
    <row r="59" spans="2:17" ht="21.75" customHeight="1" x14ac:dyDescent="0.25">
      <c r="B59" s="98">
        <v>8</v>
      </c>
      <c r="C59" s="104">
        <v>12</v>
      </c>
      <c r="D59" s="106">
        <v>720</v>
      </c>
      <c r="E59" s="106">
        <v>720</v>
      </c>
      <c r="F59" s="105">
        <v>0</v>
      </c>
      <c r="G59" s="105">
        <v>720</v>
      </c>
      <c r="H59" s="105">
        <v>720</v>
      </c>
      <c r="I59" s="106">
        <v>1440</v>
      </c>
      <c r="J59" s="106">
        <v>720</v>
      </c>
      <c r="K59" s="106">
        <v>720</v>
      </c>
      <c r="L59" s="105">
        <v>0</v>
      </c>
      <c r="M59" s="105">
        <v>720</v>
      </c>
      <c r="N59" s="106">
        <v>1440</v>
      </c>
      <c r="O59" s="106">
        <v>720</v>
      </c>
      <c r="P59" s="106">
        <v>720</v>
      </c>
      <c r="Q59" s="108">
        <v>0</v>
      </c>
    </row>
    <row r="60" spans="2:17" ht="21.75" customHeight="1" x14ac:dyDescent="0.25">
      <c r="B60" s="98">
        <v>9</v>
      </c>
      <c r="C60" s="104">
        <v>12</v>
      </c>
      <c r="D60" s="105">
        <v>0</v>
      </c>
      <c r="E60" s="105">
        <v>720</v>
      </c>
      <c r="F60" s="105">
        <v>720</v>
      </c>
      <c r="G60" s="105">
        <v>720</v>
      </c>
      <c r="H60" s="105">
        <v>720</v>
      </c>
      <c r="I60" s="106">
        <v>1440</v>
      </c>
      <c r="J60" s="106">
        <v>720</v>
      </c>
      <c r="K60" s="105">
        <v>0</v>
      </c>
      <c r="L60" s="105">
        <v>720</v>
      </c>
      <c r="M60" s="105">
        <v>720</v>
      </c>
      <c r="N60" s="106">
        <v>1440</v>
      </c>
      <c r="O60" s="106">
        <v>720</v>
      </c>
      <c r="P60" s="105">
        <v>0</v>
      </c>
      <c r="Q60" s="108">
        <v>720</v>
      </c>
    </row>
    <row r="61" spans="2:17" ht="21.75" customHeight="1" x14ac:dyDescent="0.25">
      <c r="B61" s="98">
        <v>10</v>
      </c>
      <c r="C61" s="104">
        <v>12</v>
      </c>
      <c r="D61" s="106">
        <v>720</v>
      </c>
      <c r="E61" s="106">
        <v>720</v>
      </c>
      <c r="F61" s="106">
        <v>720</v>
      </c>
      <c r="G61" s="106">
        <v>720</v>
      </c>
      <c r="H61" s="106">
        <v>720</v>
      </c>
      <c r="I61" s="106">
        <v>720</v>
      </c>
      <c r="J61" s="106">
        <v>720</v>
      </c>
      <c r="K61" s="106">
        <v>720</v>
      </c>
      <c r="L61" s="106">
        <v>720</v>
      </c>
      <c r="M61" s="106">
        <v>720</v>
      </c>
      <c r="N61" s="106">
        <v>720</v>
      </c>
      <c r="O61" s="106">
        <v>720</v>
      </c>
      <c r="P61" s="106">
        <v>720</v>
      </c>
      <c r="Q61" s="107">
        <v>628</v>
      </c>
    </row>
    <row r="62" spans="2:17" ht="21.75" customHeight="1" x14ac:dyDescent="0.25">
      <c r="B62" s="98">
        <v>11</v>
      </c>
      <c r="C62" s="104">
        <v>12</v>
      </c>
      <c r="D62" s="105">
        <v>0</v>
      </c>
      <c r="E62" s="105">
        <v>720</v>
      </c>
      <c r="F62" s="105">
        <v>720</v>
      </c>
      <c r="G62" s="105">
        <v>720</v>
      </c>
      <c r="H62" s="105">
        <v>720</v>
      </c>
      <c r="I62" s="105">
        <v>720</v>
      </c>
      <c r="J62" s="105">
        <v>720</v>
      </c>
      <c r="K62" s="105">
        <v>720</v>
      </c>
      <c r="L62" s="105">
        <v>720</v>
      </c>
      <c r="M62" s="105">
        <v>720</v>
      </c>
      <c r="N62" s="105">
        <v>720</v>
      </c>
      <c r="O62" s="105">
        <v>720</v>
      </c>
      <c r="P62" s="105">
        <v>720</v>
      </c>
      <c r="Q62" s="107">
        <v>1348</v>
      </c>
    </row>
    <row r="63" spans="2:17" ht="21.75" customHeight="1" x14ac:dyDescent="0.25">
      <c r="B63" s="98">
        <v>12</v>
      </c>
      <c r="C63" s="104">
        <v>12</v>
      </c>
      <c r="D63" s="105">
        <v>0</v>
      </c>
      <c r="E63" s="105">
        <v>720</v>
      </c>
      <c r="F63" s="105">
        <v>720</v>
      </c>
      <c r="G63" s="105">
        <v>720</v>
      </c>
      <c r="H63" s="105">
        <v>720</v>
      </c>
      <c r="I63" s="105">
        <v>720</v>
      </c>
      <c r="J63" s="105">
        <v>720</v>
      </c>
      <c r="K63" s="105">
        <v>720</v>
      </c>
      <c r="L63" s="105">
        <v>720</v>
      </c>
      <c r="M63" s="105">
        <v>720</v>
      </c>
      <c r="N63" s="105">
        <v>720</v>
      </c>
      <c r="O63" s="105">
        <v>720</v>
      </c>
      <c r="P63" s="105">
        <v>720</v>
      </c>
      <c r="Q63" s="107">
        <v>1348</v>
      </c>
    </row>
    <row r="64" spans="2:17" ht="21.75" customHeight="1" x14ac:dyDescent="0.25">
      <c r="B64" s="98">
        <v>13</v>
      </c>
      <c r="C64" s="104">
        <v>12</v>
      </c>
      <c r="D64" s="105">
        <v>0</v>
      </c>
      <c r="E64" s="105">
        <v>720</v>
      </c>
      <c r="F64" s="105">
        <v>720</v>
      </c>
      <c r="G64" s="105">
        <v>720</v>
      </c>
      <c r="H64" s="105">
        <v>720</v>
      </c>
      <c r="I64" s="105">
        <v>720</v>
      </c>
      <c r="J64" s="105">
        <v>720</v>
      </c>
      <c r="K64" s="105">
        <v>720</v>
      </c>
      <c r="L64" s="105">
        <v>720</v>
      </c>
      <c r="M64" s="105">
        <v>720</v>
      </c>
      <c r="N64" s="105">
        <v>720</v>
      </c>
      <c r="O64" s="105">
        <v>720</v>
      </c>
      <c r="P64" s="106">
        <v>1440</v>
      </c>
      <c r="Q64" s="107">
        <v>628</v>
      </c>
    </row>
    <row r="65" spans="2:17" ht="21.75" customHeight="1" x14ac:dyDescent="0.25">
      <c r="B65" s="98">
        <v>14</v>
      </c>
      <c r="C65" s="104">
        <v>12</v>
      </c>
      <c r="D65" s="105">
        <v>0</v>
      </c>
      <c r="E65" s="105">
        <v>720</v>
      </c>
      <c r="F65" s="105">
        <v>720</v>
      </c>
      <c r="G65" s="105">
        <v>720</v>
      </c>
      <c r="H65" s="105">
        <v>720</v>
      </c>
      <c r="I65" s="105">
        <v>720</v>
      </c>
      <c r="J65" s="105">
        <v>720</v>
      </c>
      <c r="K65" s="105">
        <v>720</v>
      </c>
      <c r="L65" s="105">
        <v>720</v>
      </c>
      <c r="M65" s="105">
        <v>720</v>
      </c>
      <c r="N65" s="105">
        <v>720</v>
      </c>
      <c r="O65" s="105">
        <v>720</v>
      </c>
      <c r="P65" s="106">
        <v>1440</v>
      </c>
      <c r="Q65" s="107">
        <v>628</v>
      </c>
    </row>
    <row r="66" spans="2:17" ht="21.75" customHeight="1" x14ac:dyDescent="0.25">
      <c r="B66" s="98">
        <v>15</v>
      </c>
      <c r="C66" s="104">
        <v>12</v>
      </c>
      <c r="D66" s="105">
        <v>0</v>
      </c>
      <c r="E66" s="105">
        <v>720</v>
      </c>
      <c r="F66" s="105">
        <v>720</v>
      </c>
      <c r="G66" s="105">
        <v>720</v>
      </c>
      <c r="H66" s="105">
        <v>720</v>
      </c>
      <c r="I66" s="105">
        <v>720</v>
      </c>
      <c r="J66" s="105">
        <v>720</v>
      </c>
      <c r="K66" s="105">
        <v>720</v>
      </c>
      <c r="L66" s="105">
        <v>720</v>
      </c>
      <c r="M66" s="105">
        <v>720</v>
      </c>
      <c r="N66" s="105">
        <v>720</v>
      </c>
      <c r="O66" s="105">
        <v>720</v>
      </c>
      <c r="P66" s="106">
        <v>1440</v>
      </c>
      <c r="Q66" s="107">
        <v>628</v>
      </c>
    </row>
    <row r="67" spans="2:17" ht="21.75" customHeight="1" x14ac:dyDescent="0.25">
      <c r="B67" s="98">
        <v>16</v>
      </c>
      <c r="C67" s="104">
        <v>12</v>
      </c>
      <c r="D67" s="105">
        <v>0</v>
      </c>
      <c r="E67" s="105">
        <v>720</v>
      </c>
      <c r="F67" s="105">
        <v>720</v>
      </c>
      <c r="G67" s="105">
        <v>720</v>
      </c>
      <c r="H67" s="105">
        <v>720</v>
      </c>
      <c r="I67" s="105">
        <v>720</v>
      </c>
      <c r="J67" s="105">
        <v>720</v>
      </c>
      <c r="K67" s="105">
        <v>720</v>
      </c>
      <c r="L67" s="105">
        <v>720</v>
      </c>
      <c r="M67" s="105">
        <v>720</v>
      </c>
      <c r="N67" s="105">
        <v>720</v>
      </c>
      <c r="O67" s="106">
        <v>1440</v>
      </c>
      <c r="P67" s="106">
        <v>720</v>
      </c>
      <c r="Q67" s="108">
        <v>0</v>
      </c>
    </row>
    <row r="68" spans="2:17" ht="21.75" customHeight="1" x14ac:dyDescent="0.25">
      <c r="B68" s="98">
        <v>17</v>
      </c>
      <c r="C68" s="104">
        <v>12</v>
      </c>
      <c r="D68" s="105">
        <v>0</v>
      </c>
      <c r="E68" s="105">
        <v>720</v>
      </c>
      <c r="F68" s="105">
        <v>720</v>
      </c>
      <c r="G68" s="105">
        <v>720</v>
      </c>
      <c r="H68" s="105">
        <v>720</v>
      </c>
      <c r="I68" s="105">
        <v>720</v>
      </c>
      <c r="J68" s="105">
        <v>720</v>
      </c>
      <c r="K68" s="105">
        <v>720</v>
      </c>
      <c r="L68" s="105">
        <v>720</v>
      </c>
      <c r="M68" s="105">
        <v>720</v>
      </c>
      <c r="N68" s="106">
        <v>1440</v>
      </c>
      <c r="O68" s="106">
        <v>720</v>
      </c>
      <c r="P68" s="106">
        <v>720</v>
      </c>
      <c r="Q68" s="108">
        <v>0</v>
      </c>
    </row>
    <row r="69" spans="2:17" ht="21.75" customHeight="1" x14ac:dyDescent="0.25">
      <c r="B69" s="98">
        <v>18</v>
      </c>
      <c r="C69" s="104">
        <v>12</v>
      </c>
      <c r="D69" s="105">
        <v>0</v>
      </c>
      <c r="E69" s="105">
        <v>720</v>
      </c>
      <c r="F69" s="105">
        <v>720</v>
      </c>
      <c r="G69" s="105">
        <v>720</v>
      </c>
      <c r="H69" s="105">
        <v>720</v>
      </c>
      <c r="I69" s="105">
        <v>720</v>
      </c>
      <c r="J69" s="105">
        <v>720</v>
      </c>
      <c r="K69" s="105">
        <v>720</v>
      </c>
      <c r="L69" s="105">
        <v>720</v>
      </c>
      <c r="M69" s="105">
        <v>720</v>
      </c>
      <c r="N69" s="106">
        <v>1440</v>
      </c>
      <c r="O69" s="106">
        <v>720</v>
      </c>
      <c r="P69" s="106">
        <v>720</v>
      </c>
      <c r="Q69" s="108">
        <v>0</v>
      </c>
    </row>
    <row r="70" spans="2:17" ht="21.75" customHeight="1" x14ac:dyDescent="0.25">
      <c r="B70" s="98">
        <v>19</v>
      </c>
      <c r="C70" s="104">
        <v>12</v>
      </c>
      <c r="D70" s="105">
        <v>0</v>
      </c>
      <c r="E70" s="105">
        <v>720</v>
      </c>
      <c r="F70" s="105">
        <v>720</v>
      </c>
      <c r="G70" s="105">
        <v>720</v>
      </c>
      <c r="H70" s="105">
        <v>720</v>
      </c>
      <c r="I70" s="105">
        <v>720</v>
      </c>
      <c r="J70" s="105">
        <v>720</v>
      </c>
      <c r="K70" s="105">
        <v>720</v>
      </c>
      <c r="L70" s="105">
        <v>720</v>
      </c>
      <c r="M70" s="105">
        <v>720</v>
      </c>
      <c r="N70" s="106">
        <v>1440</v>
      </c>
      <c r="O70" s="106">
        <v>720</v>
      </c>
      <c r="P70" s="105">
        <v>0</v>
      </c>
      <c r="Q70" s="108">
        <v>720</v>
      </c>
    </row>
    <row r="71" spans="2:17" ht="21.75" customHeight="1" x14ac:dyDescent="0.25">
      <c r="B71" s="98">
        <v>20</v>
      </c>
      <c r="C71" s="104">
        <v>12</v>
      </c>
      <c r="D71" s="105">
        <v>0</v>
      </c>
      <c r="E71" s="105">
        <v>720</v>
      </c>
      <c r="F71" s="105">
        <v>720</v>
      </c>
      <c r="G71" s="105">
        <v>720</v>
      </c>
      <c r="H71" s="105">
        <v>720</v>
      </c>
      <c r="I71" s="105">
        <v>720</v>
      </c>
      <c r="J71" s="105">
        <v>720</v>
      </c>
      <c r="K71" s="105">
        <v>720</v>
      </c>
      <c r="L71" s="105">
        <v>720</v>
      </c>
      <c r="M71" s="105">
        <v>720</v>
      </c>
      <c r="N71" s="106">
        <v>1440</v>
      </c>
      <c r="O71" s="106">
        <v>720</v>
      </c>
      <c r="P71" s="105">
        <v>0</v>
      </c>
      <c r="Q71" s="108">
        <v>720</v>
      </c>
    </row>
    <row r="72" spans="2:17" ht="21.75" customHeight="1" x14ac:dyDescent="0.25">
      <c r="B72" s="98">
        <v>21</v>
      </c>
      <c r="C72" s="104">
        <v>12</v>
      </c>
      <c r="D72" s="105">
        <v>0</v>
      </c>
      <c r="E72" s="105">
        <v>720</v>
      </c>
      <c r="F72" s="105">
        <v>720</v>
      </c>
      <c r="G72" s="105">
        <v>720</v>
      </c>
      <c r="H72" s="105">
        <v>720</v>
      </c>
      <c r="I72" s="105">
        <v>720</v>
      </c>
      <c r="J72" s="105">
        <v>720</v>
      </c>
      <c r="K72" s="105">
        <v>720</v>
      </c>
      <c r="L72" s="105">
        <v>720</v>
      </c>
      <c r="M72" s="105">
        <v>720</v>
      </c>
      <c r="N72" s="106">
        <v>1440</v>
      </c>
      <c r="O72" s="106">
        <v>720</v>
      </c>
      <c r="P72" s="105">
        <v>0</v>
      </c>
      <c r="Q72" s="108">
        <v>720</v>
      </c>
    </row>
    <row r="73" spans="2:17" ht="21.75" customHeight="1" x14ac:dyDescent="0.25">
      <c r="B73" s="98">
        <v>22</v>
      </c>
      <c r="C73" s="104">
        <v>12</v>
      </c>
      <c r="D73" s="106">
        <v>720</v>
      </c>
      <c r="E73" s="106">
        <v>720</v>
      </c>
      <c r="F73" s="106">
        <v>720</v>
      </c>
      <c r="G73" s="106">
        <v>720</v>
      </c>
      <c r="H73" s="106">
        <v>720</v>
      </c>
      <c r="I73" s="106">
        <v>720</v>
      </c>
      <c r="J73" s="106">
        <v>720</v>
      </c>
      <c r="K73" s="106">
        <v>720</v>
      </c>
      <c r="L73" s="106">
        <v>720</v>
      </c>
      <c r="M73" s="106">
        <v>720</v>
      </c>
      <c r="N73" s="106">
        <v>720</v>
      </c>
      <c r="O73" s="106">
        <v>720</v>
      </c>
      <c r="P73" s="106">
        <v>720</v>
      </c>
      <c r="Q73" s="107">
        <v>628</v>
      </c>
    </row>
    <row r="74" spans="2:17" ht="21.75" customHeight="1" x14ac:dyDescent="0.25">
      <c r="B74" s="98">
        <v>23</v>
      </c>
      <c r="C74" s="104">
        <v>12</v>
      </c>
      <c r="D74" s="105">
        <v>0</v>
      </c>
      <c r="E74" s="105">
        <v>720</v>
      </c>
      <c r="F74" s="105">
        <v>720</v>
      </c>
      <c r="G74" s="106">
        <v>1440</v>
      </c>
      <c r="H74" s="106">
        <v>720</v>
      </c>
      <c r="I74" s="105">
        <v>0</v>
      </c>
      <c r="J74" s="105">
        <v>720</v>
      </c>
      <c r="K74" s="105">
        <v>720</v>
      </c>
      <c r="L74" s="106">
        <v>1440</v>
      </c>
      <c r="M74" s="106">
        <v>720</v>
      </c>
      <c r="N74" s="105">
        <v>0</v>
      </c>
      <c r="O74" s="105">
        <v>720</v>
      </c>
      <c r="P74" s="106">
        <v>1440</v>
      </c>
      <c r="Q74" s="107">
        <v>628</v>
      </c>
    </row>
    <row r="75" spans="2:17" ht="21.75" customHeight="1" x14ac:dyDescent="0.25">
      <c r="B75" s="98">
        <v>24</v>
      </c>
      <c r="C75" s="104">
        <v>12</v>
      </c>
      <c r="D75" s="105">
        <v>0</v>
      </c>
      <c r="E75" s="105">
        <v>720</v>
      </c>
      <c r="F75" s="106">
        <v>1440</v>
      </c>
      <c r="G75" s="106">
        <v>720</v>
      </c>
      <c r="H75" s="106">
        <v>720</v>
      </c>
      <c r="I75" s="105">
        <v>0</v>
      </c>
      <c r="J75" s="105">
        <v>720</v>
      </c>
      <c r="K75" s="106">
        <v>1440</v>
      </c>
      <c r="L75" s="106">
        <v>720</v>
      </c>
      <c r="M75" s="106">
        <v>720</v>
      </c>
      <c r="N75" s="105">
        <v>0</v>
      </c>
      <c r="O75" s="105">
        <v>720</v>
      </c>
      <c r="P75" s="106">
        <v>1440</v>
      </c>
      <c r="Q75" s="107">
        <v>628</v>
      </c>
    </row>
    <row r="76" spans="2:17" ht="21.75" customHeight="1" x14ac:dyDescent="0.25">
      <c r="B76" s="98">
        <v>25</v>
      </c>
      <c r="C76" s="104">
        <v>12</v>
      </c>
      <c r="D76" s="105">
        <v>0</v>
      </c>
      <c r="E76" s="106">
        <v>1440</v>
      </c>
      <c r="F76" s="106">
        <v>720</v>
      </c>
      <c r="G76" s="106">
        <v>720</v>
      </c>
      <c r="H76" s="106">
        <v>720</v>
      </c>
      <c r="I76" s="105">
        <v>0</v>
      </c>
      <c r="J76" s="105">
        <v>720</v>
      </c>
      <c r="K76" s="106">
        <v>1440</v>
      </c>
      <c r="L76" s="106">
        <v>720</v>
      </c>
      <c r="M76" s="106">
        <v>720</v>
      </c>
      <c r="N76" s="105">
        <v>0</v>
      </c>
      <c r="O76" s="105">
        <v>720</v>
      </c>
      <c r="P76" s="106">
        <v>1440</v>
      </c>
      <c r="Q76" s="107">
        <v>628</v>
      </c>
    </row>
    <row r="77" spans="2:17" ht="21.75" customHeight="1" x14ac:dyDescent="0.25">
      <c r="B77" s="98">
        <v>26</v>
      </c>
      <c r="C77" s="104">
        <v>12</v>
      </c>
      <c r="D77" s="106">
        <v>720</v>
      </c>
      <c r="E77" s="106">
        <v>720</v>
      </c>
      <c r="F77" s="106">
        <v>720</v>
      </c>
      <c r="G77" s="106">
        <v>720</v>
      </c>
      <c r="H77" s="106">
        <v>720</v>
      </c>
      <c r="I77" s="106">
        <v>720</v>
      </c>
      <c r="J77" s="106">
        <v>720</v>
      </c>
      <c r="K77" s="106">
        <v>720</v>
      </c>
      <c r="L77" s="106">
        <v>720</v>
      </c>
      <c r="M77" s="106">
        <v>720</v>
      </c>
      <c r="N77" s="106">
        <v>720</v>
      </c>
      <c r="O77" s="106">
        <v>720</v>
      </c>
      <c r="P77" s="106">
        <v>720</v>
      </c>
      <c r="Q77" s="107">
        <v>628</v>
      </c>
    </row>
    <row r="78" spans="2:17" ht="21.75" customHeight="1" x14ac:dyDescent="0.25">
      <c r="B78" s="98">
        <v>27</v>
      </c>
      <c r="C78" s="104">
        <v>12</v>
      </c>
      <c r="D78" s="106">
        <v>720</v>
      </c>
      <c r="E78" s="106">
        <v>720</v>
      </c>
      <c r="F78" s="106">
        <v>720</v>
      </c>
      <c r="G78" s="106">
        <v>720</v>
      </c>
      <c r="H78" s="106">
        <v>720</v>
      </c>
      <c r="I78" s="106">
        <v>720</v>
      </c>
      <c r="J78" s="106">
        <v>720</v>
      </c>
      <c r="K78" s="106">
        <v>720</v>
      </c>
      <c r="L78" s="106">
        <v>720</v>
      </c>
      <c r="M78" s="106">
        <v>720</v>
      </c>
      <c r="N78" s="106">
        <v>720</v>
      </c>
      <c r="O78" s="106">
        <v>720</v>
      </c>
      <c r="P78" s="106">
        <v>720</v>
      </c>
      <c r="Q78" s="107">
        <v>628</v>
      </c>
    </row>
    <row r="79" spans="2:17" ht="21.75" customHeight="1" x14ac:dyDescent="0.25">
      <c r="B79" s="98">
        <v>28</v>
      </c>
      <c r="C79" s="104">
        <v>12</v>
      </c>
      <c r="D79" s="106">
        <v>720</v>
      </c>
      <c r="E79" s="106">
        <v>720</v>
      </c>
      <c r="F79" s="106">
        <v>720</v>
      </c>
      <c r="G79" s="106">
        <v>720</v>
      </c>
      <c r="H79" s="106">
        <v>720</v>
      </c>
      <c r="I79" s="106">
        <v>720</v>
      </c>
      <c r="J79" s="106">
        <v>720</v>
      </c>
      <c r="K79" s="106">
        <v>720</v>
      </c>
      <c r="L79" s="106">
        <v>720</v>
      </c>
      <c r="M79" s="106">
        <v>720</v>
      </c>
      <c r="N79" s="106">
        <v>720</v>
      </c>
      <c r="O79" s="106">
        <v>720</v>
      </c>
      <c r="P79" s="106">
        <v>720</v>
      </c>
      <c r="Q79" s="107">
        <v>628</v>
      </c>
    </row>
    <row r="80" spans="2:17" ht="21.75" customHeight="1" x14ac:dyDescent="0.25">
      <c r="B80" s="98">
        <v>29</v>
      </c>
      <c r="C80" s="104">
        <v>12</v>
      </c>
      <c r="D80" s="106">
        <v>720</v>
      </c>
      <c r="E80" s="106">
        <v>720</v>
      </c>
      <c r="F80" s="106">
        <v>720</v>
      </c>
      <c r="G80" s="105">
        <v>0</v>
      </c>
      <c r="H80" s="105">
        <v>720</v>
      </c>
      <c r="I80" s="106">
        <v>1440</v>
      </c>
      <c r="J80" s="106">
        <v>720</v>
      </c>
      <c r="K80" s="106">
        <v>720</v>
      </c>
      <c r="L80" s="105">
        <v>0</v>
      </c>
      <c r="M80" s="105">
        <v>720</v>
      </c>
      <c r="N80" s="106">
        <v>1440</v>
      </c>
      <c r="O80" s="106">
        <v>720</v>
      </c>
      <c r="P80" s="106">
        <v>720</v>
      </c>
      <c r="Q80" s="108">
        <v>0</v>
      </c>
    </row>
    <row r="81" spans="2:17" ht="21.75" customHeight="1" x14ac:dyDescent="0.25">
      <c r="B81" s="98">
        <v>30</v>
      </c>
      <c r="C81" s="104">
        <v>12</v>
      </c>
      <c r="D81" s="106">
        <v>720</v>
      </c>
      <c r="E81" s="106">
        <v>720</v>
      </c>
      <c r="F81" s="105">
        <v>0</v>
      </c>
      <c r="G81" s="105">
        <v>720</v>
      </c>
      <c r="H81" s="105">
        <v>720</v>
      </c>
      <c r="I81" s="106">
        <v>1440</v>
      </c>
      <c r="J81" s="106">
        <v>720</v>
      </c>
      <c r="K81" s="105">
        <v>0</v>
      </c>
      <c r="L81" s="105">
        <v>720</v>
      </c>
      <c r="M81" s="105">
        <v>720</v>
      </c>
      <c r="N81" s="106">
        <v>1440</v>
      </c>
      <c r="O81" s="106">
        <v>720</v>
      </c>
      <c r="P81" s="106">
        <v>720</v>
      </c>
      <c r="Q81" s="108">
        <v>0</v>
      </c>
    </row>
    <row r="82" spans="2:17" ht="21.75" customHeight="1" x14ac:dyDescent="0.25">
      <c r="B82" s="98">
        <v>31</v>
      </c>
      <c r="C82" s="104">
        <v>12</v>
      </c>
      <c r="D82" s="106">
        <v>720</v>
      </c>
      <c r="E82" s="105">
        <v>0</v>
      </c>
      <c r="F82" s="105">
        <v>720</v>
      </c>
      <c r="G82" s="105">
        <v>720</v>
      </c>
      <c r="H82" s="105">
        <v>720</v>
      </c>
      <c r="I82" s="106">
        <v>1440</v>
      </c>
      <c r="J82" s="106">
        <v>720</v>
      </c>
      <c r="K82" s="105">
        <v>0</v>
      </c>
      <c r="L82" s="105">
        <v>720</v>
      </c>
      <c r="M82" s="105">
        <v>720</v>
      </c>
      <c r="N82" s="106">
        <v>1440</v>
      </c>
      <c r="O82" s="106">
        <v>720</v>
      </c>
      <c r="P82" s="106">
        <v>720</v>
      </c>
      <c r="Q82" s="108">
        <v>0</v>
      </c>
    </row>
    <row r="83" spans="2:17" ht="21.75" customHeight="1" x14ac:dyDescent="0.25">
      <c r="B83" s="98">
        <v>32</v>
      </c>
      <c r="C83" s="104">
        <v>12</v>
      </c>
      <c r="D83" s="106">
        <v>720</v>
      </c>
      <c r="E83" s="106">
        <v>720</v>
      </c>
      <c r="F83" s="106">
        <v>720</v>
      </c>
      <c r="G83" s="106">
        <v>720</v>
      </c>
      <c r="H83" s="106">
        <v>720</v>
      </c>
      <c r="I83" s="106">
        <v>720</v>
      </c>
      <c r="J83" s="106">
        <v>720</v>
      </c>
      <c r="K83" s="106">
        <v>720</v>
      </c>
      <c r="L83" s="106">
        <v>720</v>
      </c>
      <c r="M83" s="106">
        <v>720</v>
      </c>
      <c r="N83" s="106">
        <v>720</v>
      </c>
      <c r="O83" s="106">
        <v>720</v>
      </c>
      <c r="P83" s="106">
        <v>720</v>
      </c>
      <c r="Q83" s="107">
        <v>628</v>
      </c>
    </row>
    <row r="84" spans="2:17" ht="21.75" customHeight="1" x14ac:dyDescent="0.25">
      <c r="B84" s="98">
        <v>33</v>
      </c>
      <c r="C84" s="104">
        <v>12</v>
      </c>
      <c r="D84" s="105">
        <v>0</v>
      </c>
      <c r="E84" s="105">
        <v>720</v>
      </c>
      <c r="F84" s="105">
        <v>720</v>
      </c>
      <c r="G84" s="105">
        <v>720</v>
      </c>
      <c r="H84" s="105">
        <v>720</v>
      </c>
      <c r="I84" s="105">
        <v>720</v>
      </c>
      <c r="J84" s="105">
        <v>720</v>
      </c>
      <c r="K84" s="105">
        <v>720</v>
      </c>
      <c r="L84" s="105">
        <v>720</v>
      </c>
      <c r="M84" s="105">
        <v>720</v>
      </c>
      <c r="N84" s="105">
        <v>720</v>
      </c>
      <c r="O84" s="105">
        <v>720</v>
      </c>
      <c r="P84" s="106">
        <v>1440</v>
      </c>
      <c r="Q84" s="107">
        <v>628</v>
      </c>
    </row>
    <row r="85" spans="2:17" ht="21.75" customHeight="1" x14ac:dyDescent="0.25">
      <c r="B85" s="98">
        <v>34</v>
      </c>
      <c r="C85" s="104">
        <v>12</v>
      </c>
      <c r="D85" s="105">
        <v>0</v>
      </c>
      <c r="E85" s="105">
        <v>720</v>
      </c>
      <c r="F85" s="105">
        <v>720</v>
      </c>
      <c r="G85" s="105">
        <v>720</v>
      </c>
      <c r="H85" s="105">
        <v>720</v>
      </c>
      <c r="I85" s="105">
        <v>720</v>
      </c>
      <c r="J85" s="105">
        <v>720</v>
      </c>
      <c r="K85" s="105">
        <v>720</v>
      </c>
      <c r="L85" s="105">
        <v>720</v>
      </c>
      <c r="M85" s="105">
        <v>720</v>
      </c>
      <c r="N85" s="105">
        <v>720</v>
      </c>
      <c r="O85" s="105">
        <v>720</v>
      </c>
      <c r="P85" s="106">
        <v>1440</v>
      </c>
      <c r="Q85" s="107">
        <v>628</v>
      </c>
    </row>
    <row r="86" spans="2:17" ht="21.75" customHeight="1" x14ac:dyDescent="0.25">
      <c r="B86" s="98">
        <v>35</v>
      </c>
      <c r="C86" s="104">
        <v>12</v>
      </c>
      <c r="D86" s="105">
        <v>0</v>
      </c>
      <c r="E86" s="105">
        <v>720</v>
      </c>
      <c r="F86" s="105">
        <v>720</v>
      </c>
      <c r="G86" s="105">
        <v>720</v>
      </c>
      <c r="H86" s="105">
        <v>720</v>
      </c>
      <c r="I86" s="105">
        <v>720</v>
      </c>
      <c r="J86" s="105">
        <v>720</v>
      </c>
      <c r="K86" s="105">
        <v>720</v>
      </c>
      <c r="L86" s="105">
        <v>720</v>
      </c>
      <c r="M86" s="106">
        <v>1440</v>
      </c>
      <c r="N86" s="105">
        <v>0</v>
      </c>
      <c r="O86" s="105">
        <v>720</v>
      </c>
      <c r="P86" s="106">
        <v>1440</v>
      </c>
      <c r="Q86" s="107">
        <v>628</v>
      </c>
    </row>
    <row r="87" spans="2:17" ht="21.75" customHeight="1" x14ac:dyDescent="0.25">
      <c r="B87" s="98">
        <v>36</v>
      </c>
      <c r="C87" s="104">
        <v>12</v>
      </c>
      <c r="D87" s="105">
        <v>0</v>
      </c>
      <c r="E87" s="105">
        <v>720</v>
      </c>
      <c r="F87" s="105">
        <v>720</v>
      </c>
      <c r="G87" s="105">
        <v>720</v>
      </c>
      <c r="H87" s="105">
        <v>720</v>
      </c>
      <c r="I87" s="105">
        <v>720</v>
      </c>
      <c r="J87" s="105">
        <v>720</v>
      </c>
      <c r="K87" s="105">
        <v>720</v>
      </c>
      <c r="L87" s="105">
        <v>720</v>
      </c>
      <c r="M87" s="105">
        <v>720</v>
      </c>
      <c r="N87" s="105">
        <v>720</v>
      </c>
      <c r="O87" s="105">
        <v>720</v>
      </c>
      <c r="P87" s="106">
        <v>1440</v>
      </c>
      <c r="Q87" s="107">
        <v>628</v>
      </c>
    </row>
    <row r="88" spans="2:17" ht="21.75" customHeight="1" x14ac:dyDescent="0.25">
      <c r="B88" s="98">
        <v>37</v>
      </c>
      <c r="C88" s="104">
        <v>12</v>
      </c>
      <c r="D88" s="105">
        <v>0</v>
      </c>
      <c r="E88" s="105">
        <v>720</v>
      </c>
      <c r="F88" s="105">
        <v>720</v>
      </c>
      <c r="G88" s="105">
        <v>720</v>
      </c>
      <c r="H88" s="105">
        <v>720</v>
      </c>
      <c r="I88" s="105">
        <v>720</v>
      </c>
      <c r="J88" s="105">
        <v>720</v>
      </c>
      <c r="K88" s="105">
        <v>720</v>
      </c>
      <c r="L88" s="105">
        <v>720</v>
      </c>
      <c r="M88" s="105">
        <v>720</v>
      </c>
      <c r="N88" s="105">
        <v>720</v>
      </c>
      <c r="O88" s="105">
        <v>720</v>
      </c>
      <c r="P88" s="106">
        <v>1440</v>
      </c>
      <c r="Q88" s="108">
        <v>0</v>
      </c>
    </row>
    <row r="89" spans="2:17" ht="21.75" customHeight="1" x14ac:dyDescent="0.25">
      <c r="B89" s="98">
        <v>38</v>
      </c>
      <c r="C89" s="104">
        <v>12</v>
      </c>
      <c r="D89" s="105">
        <v>0</v>
      </c>
      <c r="E89" s="105">
        <v>720</v>
      </c>
      <c r="F89" s="105">
        <v>720</v>
      </c>
      <c r="G89" s="105">
        <v>720</v>
      </c>
      <c r="H89" s="105">
        <v>720</v>
      </c>
      <c r="I89" s="105">
        <v>720</v>
      </c>
      <c r="J89" s="105">
        <v>720</v>
      </c>
      <c r="K89" s="105">
        <v>720</v>
      </c>
      <c r="L89" s="105">
        <v>720</v>
      </c>
      <c r="M89" s="105">
        <v>720</v>
      </c>
      <c r="N89" s="106">
        <v>1440</v>
      </c>
      <c r="O89" s="106">
        <v>720</v>
      </c>
      <c r="P89" s="106">
        <v>720</v>
      </c>
      <c r="Q89" s="108">
        <v>0</v>
      </c>
    </row>
    <row r="90" spans="2:17" ht="21.75" customHeight="1" x14ac:dyDescent="0.25">
      <c r="B90" s="98">
        <v>39</v>
      </c>
      <c r="C90" s="104">
        <v>12</v>
      </c>
      <c r="D90" s="105">
        <v>0</v>
      </c>
      <c r="E90" s="105">
        <v>720</v>
      </c>
      <c r="F90" s="105">
        <v>720</v>
      </c>
      <c r="G90" s="105">
        <v>720</v>
      </c>
      <c r="H90" s="105">
        <v>720</v>
      </c>
      <c r="I90" s="106">
        <v>1440</v>
      </c>
      <c r="J90" s="105">
        <v>0</v>
      </c>
      <c r="K90" s="105">
        <v>720</v>
      </c>
      <c r="L90" s="105">
        <v>720</v>
      </c>
      <c r="M90" s="105">
        <v>720</v>
      </c>
      <c r="N90" s="106">
        <v>1440</v>
      </c>
      <c r="O90" s="106">
        <v>720</v>
      </c>
      <c r="P90" s="106">
        <v>720</v>
      </c>
      <c r="Q90" s="108">
        <v>0</v>
      </c>
    </row>
    <row r="91" spans="2:17" ht="21.75" customHeight="1" x14ac:dyDescent="0.25">
      <c r="B91" s="98">
        <v>40</v>
      </c>
      <c r="C91" s="104">
        <v>12</v>
      </c>
      <c r="D91" s="105">
        <v>0</v>
      </c>
      <c r="E91" s="105">
        <v>720</v>
      </c>
      <c r="F91" s="105">
        <v>720</v>
      </c>
      <c r="G91" s="105">
        <v>720</v>
      </c>
      <c r="H91" s="105">
        <v>720</v>
      </c>
      <c r="I91" s="105">
        <v>720</v>
      </c>
      <c r="J91" s="105">
        <v>720</v>
      </c>
      <c r="K91" s="105">
        <v>720</v>
      </c>
      <c r="L91" s="105">
        <v>720</v>
      </c>
      <c r="M91" s="105">
        <v>720</v>
      </c>
      <c r="N91" s="106">
        <v>1440</v>
      </c>
      <c r="O91" s="106">
        <v>720</v>
      </c>
      <c r="P91" s="106">
        <v>720</v>
      </c>
      <c r="Q91" s="108">
        <v>0</v>
      </c>
    </row>
    <row r="92" spans="2:17" ht="21.75" customHeight="1" x14ac:dyDescent="0.25">
      <c r="B92" s="98">
        <v>41</v>
      </c>
      <c r="C92" s="104">
        <v>12</v>
      </c>
      <c r="D92" s="105">
        <v>0</v>
      </c>
      <c r="E92" s="105">
        <v>720</v>
      </c>
      <c r="F92" s="105">
        <v>720</v>
      </c>
      <c r="G92" s="105">
        <v>720</v>
      </c>
      <c r="H92" s="105">
        <v>720</v>
      </c>
      <c r="I92" s="105">
        <v>720</v>
      </c>
      <c r="J92" s="105">
        <v>720</v>
      </c>
      <c r="K92" s="105">
        <v>720</v>
      </c>
      <c r="L92" s="105">
        <v>720</v>
      </c>
      <c r="M92" s="105">
        <v>720</v>
      </c>
      <c r="N92" s="106">
        <v>1440</v>
      </c>
      <c r="O92" s="106">
        <v>720</v>
      </c>
      <c r="P92" s="106">
        <v>720</v>
      </c>
      <c r="Q92" s="108">
        <v>0</v>
      </c>
    </row>
    <row r="93" spans="2:17" ht="21.75" customHeight="1" x14ac:dyDescent="0.25">
      <c r="B93" s="98">
        <v>42</v>
      </c>
      <c r="C93" s="104">
        <v>12</v>
      </c>
      <c r="D93" s="105">
        <v>0</v>
      </c>
      <c r="E93" s="105">
        <v>720</v>
      </c>
      <c r="F93" s="105">
        <v>720</v>
      </c>
      <c r="G93" s="105">
        <v>720</v>
      </c>
      <c r="H93" s="105">
        <v>720</v>
      </c>
      <c r="I93" s="105">
        <v>720</v>
      </c>
      <c r="J93" s="105">
        <v>720</v>
      </c>
      <c r="K93" s="105">
        <v>720</v>
      </c>
      <c r="L93" s="105">
        <v>720</v>
      </c>
      <c r="M93" s="105">
        <v>720</v>
      </c>
      <c r="N93" s="105">
        <v>720</v>
      </c>
      <c r="O93" s="106">
        <v>1440</v>
      </c>
      <c r="P93" s="106">
        <v>720</v>
      </c>
      <c r="Q93" s="108">
        <v>0</v>
      </c>
    </row>
    <row r="94" spans="2:17" ht="21.75" customHeight="1" thickBot="1" x14ac:dyDescent="0.3">
      <c r="B94" s="99">
        <v>43</v>
      </c>
      <c r="C94" s="111">
        <v>12</v>
      </c>
      <c r="D94" s="112">
        <v>720</v>
      </c>
      <c r="E94" s="112">
        <v>720</v>
      </c>
      <c r="F94" s="112">
        <v>720</v>
      </c>
      <c r="G94" s="112">
        <v>720</v>
      </c>
      <c r="H94" s="112">
        <v>720</v>
      </c>
      <c r="I94" s="112">
        <v>720</v>
      </c>
      <c r="J94" s="112">
        <v>720</v>
      </c>
      <c r="K94" s="112">
        <v>720</v>
      </c>
      <c r="L94" s="112">
        <v>720</v>
      </c>
      <c r="M94" s="112">
        <v>720</v>
      </c>
      <c r="N94" s="112">
        <v>720</v>
      </c>
      <c r="O94" s="112">
        <v>720</v>
      </c>
      <c r="P94" s="112">
        <v>720</v>
      </c>
      <c r="Q94" s="113">
        <v>628</v>
      </c>
    </row>
    <row r="95" spans="2:17" ht="15.75" thickBot="1" x14ac:dyDescent="0.3"/>
    <row r="96" spans="2:17" s="2" customFormat="1" ht="48" customHeight="1" thickBot="1" x14ac:dyDescent="0.3">
      <c r="C96" s="118" t="s">
        <v>106</v>
      </c>
      <c r="D96" s="119" t="s">
        <v>108</v>
      </c>
      <c r="E96" s="119" t="s">
        <v>109</v>
      </c>
      <c r="F96" s="119" t="s">
        <v>111</v>
      </c>
      <c r="G96" s="119" t="s">
        <v>110</v>
      </c>
      <c r="H96" s="119" t="s">
        <v>112</v>
      </c>
      <c r="I96" s="119" t="s">
        <v>113</v>
      </c>
      <c r="J96" s="119" t="s">
        <v>114</v>
      </c>
      <c r="K96" s="119" t="s">
        <v>115</v>
      </c>
      <c r="L96" s="119" t="s">
        <v>117</v>
      </c>
      <c r="M96" s="119" t="s">
        <v>116</v>
      </c>
      <c r="N96" s="119" t="s">
        <v>118</v>
      </c>
      <c r="O96" s="119" t="s">
        <v>119</v>
      </c>
      <c r="P96" s="119"/>
      <c r="Q96" s="120"/>
    </row>
    <row r="97" spans="2:25" ht="21.75" customHeight="1" x14ac:dyDescent="0.25">
      <c r="B97" s="96">
        <v>0</v>
      </c>
      <c r="C97" s="128">
        <v>628</v>
      </c>
      <c r="D97" s="116">
        <v>92</v>
      </c>
      <c r="E97" s="116">
        <v>720</v>
      </c>
      <c r="F97" s="115">
        <v>0</v>
      </c>
      <c r="G97" s="115">
        <v>720</v>
      </c>
      <c r="H97" s="115">
        <v>720</v>
      </c>
      <c r="I97" s="115">
        <v>720</v>
      </c>
      <c r="J97" s="115">
        <v>720</v>
      </c>
      <c r="K97" s="115">
        <v>720</v>
      </c>
      <c r="L97" s="115">
        <v>720</v>
      </c>
      <c r="M97" s="115">
        <v>720</v>
      </c>
      <c r="N97" s="115">
        <v>720</v>
      </c>
      <c r="O97" s="115">
        <v>720</v>
      </c>
      <c r="P97" s="129"/>
      <c r="Q97" s="130"/>
      <c r="S97" s="131" t="s">
        <v>76</v>
      </c>
      <c r="T97" s="131" t="s">
        <v>40</v>
      </c>
      <c r="U97" s="131" t="s">
        <v>41</v>
      </c>
      <c r="V97" s="131" t="s">
        <v>42</v>
      </c>
      <c r="W97" s="131" t="s">
        <v>79</v>
      </c>
      <c r="X97" s="131" t="s">
        <v>91</v>
      </c>
      <c r="Y97" s="131" t="s">
        <v>80</v>
      </c>
    </row>
    <row r="98" spans="2:25" ht="21.75" customHeight="1" x14ac:dyDescent="0.25">
      <c r="B98" s="132">
        <v>1</v>
      </c>
      <c r="C98" s="125">
        <v>628</v>
      </c>
      <c r="D98" s="106">
        <v>92</v>
      </c>
      <c r="E98" s="106">
        <v>720</v>
      </c>
      <c r="F98" s="105">
        <v>0</v>
      </c>
      <c r="G98" s="105">
        <v>720</v>
      </c>
      <c r="H98" s="105">
        <v>720</v>
      </c>
      <c r="I98" s="105">
        <v>720</v>
      </c>
      <c r="J98" s="106">
        <v>1440</v>
      </c>
      <c r="K98" s="105">
        <v>0</v>
      </c>
      <c r="L98" s="105">
        <v>720</v>
      </c>
      <c r="M98" s="105">
        <v>720</v>
      </c>
      <c r="N98" s="105">
        <v>720</v>
      </c>
      <c r="O98" s="105">
        <v>720</v>
      </c>
      <c r="P98" s="109"/>
      <c r="Q98" s="110"/>
      <c r="S98" s="82" t="s">
        <v>76</v>
      </c>
      <c r="T98" s="82" t="s">
        <v>43</v>
      </c>
      <c r="U98" s="82" t="s">
        <v>44</v>
      </c>
      <c r="V98" s="82" t="s">
        <v>45</v>
      </c>
      <c r="W98" s="82" t="s">
        <v>38</v>
      </c>
      <c r="X98" s="82" t="s">
        <v>120</v>
      </c>
      <c r="Y98" s="82" t="s">
        <v>39</v>
      </c>
    </row>
    <row r="99" spans="2:25" ht="21.75" customHeight="1" x14ac:dyDescent="0.25">
      <c r="B99" s="132">
        <v>2</v>
      </c>
      <c r="C99" s="125">
        <v>628</v>
      </c>
      <c r="D99" s="106">
        <v>92</v>
      </c>
      <c r="E99" s="106">
        <v>720</v>
      </c>
      <c r="F99" s="105">
        <v>0</v>
      </c>
      <c r="G99" s="105">
        <v>720</v>
      </c>
      <c r="H99" s="105">
        <v>720</v>
      </c>
      <c r="I99" s="106">
        <v>1440</v>
      </c>
      <c r="J99" s="106">
        <v>720</v>
      </c>
      <c r="K99" s="105">
        <v>0</v>
      </c>
      <c r="L99" s="105">
        <v>720</v>
      </c>
      <c r="M99" s="105">
        <v>720</v>
      </c>
      <c r="N99" s="105">
        <v>720</v>
      </c>
      <c r="O99" s="105">
        <v>720</v>
      </c>
      <c r="P99" s="109"/>
      <c r="Q99" s="110"/>
      <c r="S99" s="81" t="s">
        <v>92</v>
      </c>
      <c r="T99" s="81" t="s">
        <v>46</v>
      </c>
      <c r="U99" s="81" t="s">
        <v>47</v>
      </c>
      <c r="V99" s="81" t="s">
        <v>48</v>
      </c>
      <c r="W99" s="81" t="s">
        <v>38</v>
      </c>
      <c r="X99" s="81" t="s">
        <v>81</v>
      </c>
      <c r="Y99" s="81" t="s">
        <v>39</v>
      </c>
    </row>
    <row r="100" spans="2:25" ht="21.75" customHeight="1" x14ac:dyDescent="0.25">
      <c r="B100" s="123">
        <v>3</v>
      </c>
      <c r="C100" s="125">
        <v>628</v>
      </c>
      <c r="D100" s="106">
        <v>92</v>
      </c>
      <c r="E100" s="106">
        <v>720</v>
      </c>
      <c r="F100" s="105">
        <v>0</v>
      </c>
      <c r="G100" s="105">
        <v>720</v>
      </c>
      <c r="H100" s="105">
        <v>720</v>
      </c>
      <c r="I100" s="105">
        <v>720</v>
      </c>
      <c r="J100" s="105">
        <v>720</v>
      </c>
      <c r="K100" s="105">
        <v>720</v>
      </c>
      <c r="L100" s="105">
        <v>720</v>
      </c>
      <c r="M100" s="105">
        <v>720</v>
      </c>
      <c r="N100" s="105">
        <v>720</v>
      </c>
      <c r="O100" s="105">
        <v>720</v>
      </c>
      <c r="P100" s="109"/>
      <c r="Q100" s="110"/>
      <c r="S100" s="81" t="s">
        <v>92</v>
      </c>
      <c r="T100" s="81" t="s">
        <v>49</v>
      </c>
      <c r="U100" s="81" t="s">
        <v>50</v>
      </c>
      <c r="V100" s="81" t="s">
        <v>51</v>
      </c>
      <c r="W100" s="81" t="s">
        <v>38</v>
      </c>
      <c r="X100" s="81" t="s">
        <v>82</v>
      </c>
      <c r="Y100" s="81" t="s">
        <v>39</v>
      </c>
    </row>
    <row r="101" spans="2:25" ht="21.75" customHeight="1" x14ac:dyDescent="0.25">
      <c r="B101" s="123">
        <v>4</v>
      </c>
      <c r="C101" s="125">
        <v>628</v>
      </c>
      <c r="D101" s="106">
        <v>92</v>
      </c>
      <c r="E101" s="106">
        <v>720</v>
      </c>
      <c r="F101" s="106">
        <v>720</v>
      </c>
      <c r="G101" s="106">
        <v>720</v>
      </c>
      <c r="H101" s="106">
        <v>720</v>
      </c>
      <c r="I101" s="106">
        <v>720</v>
      </c>
      <c r="J101" s="106">
        <v>720</v>
      </c>
      <c r="K101" s="106">
        <v>720</v>
      </c>
      <c r="L101" s="106">
        <v>720</v>
      </c>
      <c r="M101" s="106">
        <v>720</v>
      </c>
      <c r="N101" s="106">
        <v>720</v>
      </c>
      <c r="O101" s="106">
        <v>720</v>
      </c>
      <c r="P101" s="109"/>
      <c r="Q101" s="110"/>
      <c r="S101" s="81" t="s">
        <v>92</v>
      </c>
      <c r="T101" s="81" t="s">
        <v>52</v>
      </c>
      <c r="U101" s="81" t="s">
        <v>53</v>
      </c>
      <c r="V101" s="81" t="s">
        <v>54</v>
      </c>
      <c r="W101" s="81" t="s">
        <v>38</v>
      </c>
      <c r="X101" s="81" t="s">
        <v>83</v>
      </c>
      <c r="Y101" s="81" t="s">
        <v>39</v>
      </c>
    </row>
    <row r="102" spans="2:25" ht="21.75" customHeight="1" x14ac:dyDescent="0.25">
      <c r="B102" s="123">
        <v>5</v>
      </c>
      <c r="C102" s="125">
        <v>628</v>
      </c>
      <c r="D102" s="106">
        <v>92</v>
      </c>
      <c r="E102" s="105">
        <v>0</v>
      </c>
      <c r="F102" s="106">
        <v>1440</v>
      </c>
      <c r="G102" s="105">
        <v>0</v>
      </c>
      <c r="H102" s="105">
        <v>720</v>
      </c>
      <c r="I102" s="105">
        <v>720</v>
      </c>
      <c r="J102" s="105">
        <v>720</v>
      </c>
      <c r="K102" s="105">
        <v>720</v>
      </c>
      <c r="L102" s="105">
        <v>720</v>
      </c>
      <c r="M102" s="105">
        <v>720</v>
      </c>
      <c r="N102" s="105">
        <v>720</v>
      </c>
      <c r="O102" s="105">
        <v>720</v>
      </c>
      <c r="P102" s="109"/>
      <c r="Q102" s="110"/>
      <c r="S102" s="81" t="s">
        <v>92</v>
      </c>
      <c r="T102" s="81" t="s">
        <v>55</v>
      </c>
      <c r="U102" s="81" t="s">
        <v>56</v>
      </c>
      <c r="V102" s="81" t="s">
        <v>57</v>
      </c>
      <c r="W102" s="81" t="s">
        <v>38</v>
      </c>
      <c r="X102" s="81" t="s">
        <v>84</v>
      </c>
      <c r="Y102" s="81" t="s">
        <v>39</v>
      </c>
    </row>
    <row r="103" spans="2:25" ht="21.75" customHeight="1" x14ac:dyDescent="0.25">
      <c r="B103" s="123">
        <v>6</v>
      </c>
      <c r="C103" s="126">
        <v>0</v>
      </c>
      <c r="D103" s="105">
        <v>0</v>
      </c>
      <c r="E103" s="105">
        <v>92</v>
      </c>
      <c r="F103" s="106">
        <v>1440</v>
      </c>
      <c r="G103" s="105">
        <v>0</v>
      </c>
      <c r="H103" s="105">
        <v>720</v>
      </c>
      <c r="I103" s="105">
        <v>720</v>
      </c>
      <c r="J103" s="105">
        <v>720</v>
      </c>
      <c r="K103" s="105">
        <v>720</v>
      </c>
      <c r="L103" s="105">
        <v>720</v>
      </c>
      <c r="M103" s="105">
        <v>720</v>
      </c>
      <c r="N103" s="105">
        <v>720</v>
      </c>
      <c r="O103" s="105">
        <v>720</v>
      </c>
      <c r="P103" s="109"/>
      <c r="Q103" s="110"/>
      <c r="S103" s="82" t="s">
        <v>76</v>
      </c>
      <c r="T103" s="82" t="s">
        <v>58</v>
      </c>
      <c r="U103" s="82" t="s">
        <v>59</v>
      </c>
      <c r="V103" s="82" t="s">
        <v>60</v>
      </c>
      <c r="W103" s="82" t="s">
        <v>38</v>
      </c>
      <c r="X103" s="82" t="s">
        <v>84</v>
      </c>
      <c r="Y103" s="82" t="s">
        <v>39</v>
      </c>
    </row>
    <row r="104" spans="2:25" ht="21.75" customHeight="1" x14ac:dyDescent="0.25">
      <c r="B104" s="132">
        <v>7</v>
      </c>
      <c r="C104" s="126">
        <v>0</v>
      </c>
      <c r="D104" s="105">
        <v>0</v>
      </c>
      <c r="E104" s="105">
        <v>92</v>
      </c>
      <c r="F104" s="106">
        <v>1440</v>
      </c>
      <c r="G104" s="106">
        <v>720</v>
      </c>
      <c r="H104" s="105">
        <v>0</v>
      </c>
      <c r="I104" s="105">
        <v>720</v>
      </c>
      <c r="J104" s="105">
        <v>720</v>
      </c>
      <c r="K104" s="105">
        <v>720</v>
      </c>
      <c r="L104" s="105">
        <v>720</v>
      </c>
      <c r="M104" s="105">
        <v>720</v>
      </c>
      <c r="N104" s="105">
        <v>720</v>
      </c>
      <c r="O104" s="105">
        <v>720</v>
      </c>
      <c r="P104" s="109"/>
      <c r="Q104" s="110"/>
      <c r="S104" s="81" t="s">
        <v>92</v>
      </c>
      <c r="T104" s="81" t="s">
        <v>61</v>
      </c>
      <c r="U104" s="81" t="s">
        <v>62</v>
      </c>
      <c r="V104" s="81" t="s">
        <v>63</v>
      </c>
      <c r="W104" s="81" t="s">
        <v>38</v>
      </c>
      <c r="X104" s="81" t="s">
        <v>86</v>
      </c>
      <c r="Y104" s="81" t="s">
        <v>39</v>
      </c>
    </row>
    <row r="105" spans="2:25" ht="21.75" customHeight="1" x14ac:dyDescent="0.25">
      <c r="B105" s="123">
        <v>8</v>
      </c>
      <c r="C105" s="126">
        <v>0</v>
      </c>
      <c r="D105" s="105">
        <v>0</v>
      </c>
      <c r="E105" s="105">
        <v>92</v>
      </c>
      <c r="F105" s="106">
        <v>1440</v>
      </c>
      <c r="G105" s="105">
        <v>0</v>
      </c>
      <c r="H105" s="105">
        <v>720</v>
      </c>
      <c r="I105" s="105">
        <v>720</v>
      </c>
      <c r="J105" s="105">
        <v>720</v>
      </c>
      <c r="K105" s="105">
        <v>720</v>
      </c>
      <c r="L105" s="105">
        <v>720</v>
      </c>
      <c r="M105" s="105">
        <v>720</v>
      </c>
      <c r="N105" s="105">
        <v>720</v>
      </c>
      <c r="O105" s="105">
        <v>720</v>
      </c>
      <c r="P105" s="109"/>
      <c r="Q105" s="110"/>
      <c r="S105" s="81" t="s">
        <v>92</v>
      </c>
      <c r="T105" s="81" t="s">
        <v>64</v>
      </c>
      <c r="U105" s="81" t="s">
        <v>65</v>
      </c>
      <c r="V105" s="81" t="s">
        <v>66</v>
      </c>
      <c r="W105" s="81" t="s">
        <v>38</v>
      </c>
      <c r="X105" s="81" t="s">
        <v>87</v>
      </c>
      <c r="Y105" s="81" t="s">
        <v>39</v>
      </c>
    </row>
    <row r="106" spans="2:25" ht="21.75" customHeight="1" x14ac:dyDescent="0.25">
      <c r="B106" s="123">
        <v>9</v>
      </c>
      <c r="C106" s="126">
        <v>720</v>
      </c>
      <c r="D106" s="106">
        <v>0</v>
      </c>
      <c r="E106" s="106">
        <v>92</v>
      </c>
      <c r="F106" s="106">
        <v>720</v>
      </c>
      <c r="G106" s="106">
        <v>720</v>
      </c>
      <c r="H106" s="106">
        <v>720</v>
      </c>
      <c r="I106" s="106">
        <v>720</v>
      </c>
      <c r="J106" s="106">
        <v>720</v>
      </c>
      <c r="K106" s="106">
        <v>720</v>
      </c>
      <c r="L106" s="106">
        <v>720</v>
      </c>
      <c r="M106" s="106">
        <v>720</v>
      </c>
      <c r="N106" s="106">
        <v>720</v>
      </c>
      <c r="O106" s="106">
        <v>720</v>
      </c>
      <c r="P106" s="109"/>
      <c r="Q106" s="110"/>
      <c r="S106" s="81" t="s">
        <v>92</v>
      </c>
      <c r="T106" s="81" t="s">
        <v>67</v>
      </c>
      <c r="U106" s="81" t="s">
        <v>68</v>
      </c>
      <c r="V106" s="81" t="s">
        <v>69</v>
      </c>
      <c r="W106" s="81" t="s">
        <v>38</v>
      </c>
      <c r="X106" s="81" t="s">
        <v>88</v>
      </c>
      <c r="Y106" s="81" t="s">
        <v>39</v>
      </c>
    </row>
    <row r="107" spans="2:25" ht="21.75" customHeight="1" x14ac:dyDescent="0.25">
      <c r="B107" s="123">
        <v>10</v>
      </c>
      <c r="C107" s="125">
        <v>628</v>
      </c>
      <c r="D107" s="106">
        <v>92</v>
      </c>
      <c r="E107" s="106">
        <v>720</v>
      </c>
      <c r="F107" s="106">
        <v>720</v>
      </c>
      <c r="G107" s="106">
        <v>720</v>
      </c>
      <c r="H107" s="106">
        <v>720</v>
      </c>
      <c r="I107" s="106">
        <v>720</v>
      </c>
      <c r="J107" s="106">
        <v>720</v>
      </c>
      <c r="K107" s="106">
        <v>720</v>
      </c>
      <c r="L107" s="106">
        <v>720</v>
      </c>
      <c r="M107" s="106">
        <v>720</v>
      </c>
      <c r="N107" s="106">
        <v>720</v>
      </c>
      <c r="O107" s="106">
        <v>720</v>
      </c>
      <c r="P107" s="109"/>
      <c r="Q107" s="110"/>
      <c r="S107" s="81" t="s">
        <v>92</v>
      </c>
      <c r="T107" s="81" t="s">
        <v>70</v>
      </c>
      <c r="U107" s="81" t="s">
        <v>71</v>
      </c>
      <c r="V107" s="81" t="s">
        <v>72</v>
      </c>
      <c r="W107" s="81" t="s">
        <v>38</v>
      </c>
      <c r="X107" s="81" t="s">
        <v>89</v>
      </c>
      <c r="Y107" s="81" t="s">
        <v>39</v>
      </c>
    </row>
    <row r="108" spans="2:25" ht="21.75" customHeight="1" x14ac:dyDescent="0.25">
      <c r="B108" s="123">
        <v>11</v>
      </c>
      <c r="C108" s="125">
        <v>1348</v>
      </c>
      <c r="D108" s="106">
        <v>92</v>
      </c>
      <c r="E108" s="106">
        <v>720</v>
      </c>
      <c r="F108" s="105">
        <v>0</v>
      </c>
      <c r="G108" s="105">
        <v>720</v>
      </c>
      <c r="H108" s="105">
        <v>720</v>
      </c>
      <c r="I108" s="105">
        <v>720</v>
      </c>
      <c r="J108" s="105">
        <v>720</v>
      </c>
      <c r="K108" s="105">
        <v>720</v>
      </c>
      <c r="L108" s="105">
        <v>720</v>
      </c>
      <c r="M108" s="105">
        <v>720</v>
      </c>
      <c r="N108" s="105">
        <v>720</v>
      </c>
      <c r="O108" s="105">
        <v>720</v>
      </c>
      <c r="P108" s="109"/>
      <c r="Q108" s="110"/>
      <c r="S108" s="81" t="s">
        <v>92</v>
      </c>
      <c r="T108" s="81" t="s">
        <v>73</v>
      </c>
      <c r="U108" s="81" t="s">
        <v>74</v>
      </c>
      <c r="V108" s="81" t="s">
        <v>75</v>
      </c>
      <c r="W108" s="81" t="s">
        <v>38</v>
      </c>
      <c r="X108" s="81" t="s">
        <v>90</v>
      </c>
      <c r="Y108" s="81" t="s">
        <v>39</v>
      </c>
    </row>
    <row r="109" spans="2:25" ht="21.75" customHeight="1" x14ac:dyDescent="0.25">
      <c r="B109" s="123">
        <v>12</v>
      </c>
      <c r="C109" s="125">
        <v>1348</v>
      </c>
      <c r="D109" s="106">
        <v>92</v>
      </c>
      <c r="E109" s="106">
        <v>720</v>
      </c>
      <c r="F109" s="105">
        <v>0</v>
      </c>
      <c r="G109" s="105">
        <v>720</v>
      </c>
      <c r="H109" s="105">
        <v>720</v>
      </c>
      <c r="I109" s="105">
        <v>720</v>
      </c>
      <c r="J109" s="106">
        <v>1440</v>
      </c>
      <c r="K109" s="105">
        <v>0</v>
      </c>
      <c r="L109" s="105">
        <v>720</v>
      </c>
      <c r="M109" s="105">
        <v>720</v>
      </c>
      <c r="N109" s="105">
        <v>720</v>
      </c>
      <c r="O109" s="105">
        <v>720</v>
      </c>
      <c r="P109" s="109"/>
      <c r="Q109" s="110"/>
    </row>
    <row r="110" spans="2:25" ht="21.75" customHeight="1" x14ac:dyDescent="0.25">
      <c r="B110" s="123">
        <v>13</v>
      </c>
      <c r="C110" s="125">
        <v>628</v>
      </c>
      <c r="D110" s="106">
        <v>92</v>
      </c>
      <c r="E110" s="106">
        <v>720</v>
      </c>
      <c r="F110" s="105">
        <v>0</v>
      </c>
      <c r="G110" s="105">
        <v>720</v>
      </c>
      <c r="H110" s="105">
        <v>720</v>
      </c>
      <c r="I110" s="106">
        <v>1440</v>
      </c>
      <c r="J110" s="106">
        <v>720</v>
      </c>
      <c r="K110" s="105">
        <v>0</v>
      </c>
      <c r="L110" s="105">
        <v>720</v>
      </c>
      <c r="M110" s="105">
        <v>720</v>
      </c>
      <c r="N110" s="105">
        <v>720</v>
      </c>
      <c r="O110" s="105">
        <v>720</v>
      </c>
      <c r="P110" s="109"/>
      <c r="Q110" s="110"/>
      <c r="S110" s="82" t="s">
        <v>77</v>
      </c>
      <c r="T110" s="82" t="s">
        <v>40</v>
      </c>
      <c r="U110" s="82" t="s">
        <v>41</v>
      </c>
      <c r="V110" s="82" t="s">
        <v>42</v>
      </c>
      <c r="W110" s="82" t="s">
        <v>79</v>
      </c>
      <c r="X110" s="82" t="s">
        <v>91</v>
      </c>
      <c r="Y110" s="82" t="s">
        <v>80</v>
      </c>
    </row>
    <row r="111" spans="2:25" ht="21.75" customHeight="1" x14ac:dyDescent="0.25">
      <c r="B111" s="123">
        <v>14</v>
      </c>
      <c r="C111" s="125">
        <v>628</v>
      </c>
      <c r="D111" s="106">
        <v>92</v>
      </c>
      <c r="E111" s="105">
        <v>0</v>
      </c>
      <c r="F111" s="105">
        <v>720</v>
      </c>
      <c r="G111" s="105">
        <v>720</v>
      </c>
      <c r="H111" s="105">
        <v>720</v>
      </c>
      <c r="I111" s="106">
        <v>1440</v>
      </c>
      <c r="J111" s="105">
        <v>0</v>
      </c>
      <c r="K111" s="105">
        <v>720</v>
      </c>
      <c r="L111" s="105">
        <v>720</v>
      </c>
      <c r="M111" s="105">
        <v>720</v>
      </c>
      <c r="N111" s="105">
        <v>720</v>
      </c>
      <c r="O111" s="105">
        <v>720</v>
      </c>
      <c r="P111" s="109"/>
      <c r="Q111" s="110"/>
      <c r="S111" s="82" t="s">
        <v>77</v>
      </c>
      <c r="T111" s="82" t="s">
        <v>43</v>
      </c>
      <c r="U111" s="82" t="s">
        <v>44</v>
      </c>
      <c r="V111" s="82" t="s">
        <v>45</v>
      </c>
      <c r="W111" s="82" t="s">
        <v>38</v>
      </c>
      <c r="X111" s="82" t="s">
        <v>120</v>
      </c>
      <c r="Y111" s="82" t="s">
        <v>39</v>
      </c>
    </row>
    <row r="112" spans="2:25" ht="21.75" customHeight="1" x14ac:dyDescent="0.25">
      <c r="B112" s="123">
        <v>15</v>
      </c>
      <c r="C112" s="125">
        <v>628</v>
      </c>
      <c r="D112" s="106">
        <v>92</v>
      </c>
      <c r="E112" s="105">
        <v>0</v>
      </c>
      <c r="F112" s="105">
        <v>720</v>
      </c>
      <c r="G112" s="105">
        <v>720</v>
      </c>
      <c r="H112" s="106">
        <v>1440</v>
      </c>
      <c r="I112" s="106">
        <v>720</v>
      </c>
      <c r="J112" s="105">
        <v>0</v>
      </c>
      <c r="K112" s="105">
        <v>720</v>
      </c>
      <c r="L112" s="105">
        <v>720</v>
      </c>
      <c r="M112" s="105">
        <v>720</v>
      </c>
      <c r="N112" s="105">
        <v>720</v>
      </c>
      <c r="O112" s="105">
        <v>720</v>
      </c>
      <c r="P112" s="109"/>
      <c r="Q112" s="110"/>
      <c r="S112" s="81" t="s">
        <v>121</v>
      </c>
      <c r="T112" s="81" t="s">
        <v>46</v>
      </c>
      <c r="U112" s="81" t="s">
        <v>47</v>
      </c>
      <c r="V112" s="81" t="s">
        <v>48</v>
      </c>
      <c r="W112" s="81" t="s">
        <v>38</v>
      </c>
      <c r="X112" s="81" t="s">
        <v>81</v>
      </c>
      <c r="Y112" s="81" t="s">
        <v>39</v>
      </c>
    </row>
    <row r="113" spans="2:25" ht="21.75" customHeight="1" x14ac:dyDescent="0.25">
      <c r="B113" s="123">
        <v>16</v>
      </c>
      <c r="C113" s="126">
        <v>0</v>
      </c>
      <c r="D113" s="105">
        <v>0</v>
      </c>
      <c r="E113" s="105">
        <v>92</v>
      </c>
      <c r="F113" s="105">
        <v>720</v>
      </c>
      <c r="G113" s="106">
        <v>1440</v>
      </c>
      <c r="H113" s="106">
        <v>720</v>
      </c>
      <c r="I113" s="105">
        <v>0</v>
      </c>
      <c r="J113" s="105">
        <v>720</v>
      </c>
      <c r="K113" s="105">
        <v>720</v>
      </c>
      <c r="L113" s="106">
        <v>1440</v>
      </c>
      <c r="M113" s="105">
        <v>0</v>
      </c>
      <c r="N113" s="105">
        <v>720</v>
      </c>
      <c r="O113" s="105">
        <v>720</v>
      </c>
      <c r="P113" s="109"/>
      <c r="Q113" s="110"/>
      <c r="S113" s="81" t="s">
        <v>121</v>
      </c>
      <c r="T113" s="81" t="s">
        <v>49</v>
      </c>
      <c r="U113" s="81" t="s">
        <v>50</v>
      </c>
      <c r="V113" s="81" t="s">
        <v>51</v>
      </c>
      <c r="W113" s="81" t="s">
        <v>38</v>
      </c>
      <c r="X113" s="81" t="s">
        <v>82</v>
      </c>
      <c r="Y113" s="81" t="s">
        <v>39</v>
      </c>
    </row>
    <row r="114" spans="2:25" ht="21.75" customHeight="1" x14ac:dyDescent="0.25">
      <c r="B114" s="123">
        <v>17</v>
      </c>
      <c r="C114" s="126">
        <v>0</v>
      </c>
      <c r="D114" s="105">
        <v>0</v>
      </c>
      <c r="E114" s="105">
        <v>92</v>
      </c>
      <c r="F114" s="106">
        <v>1440</v>
      </c>
      <c r="G114" s="106">
        <v>720</v>
      </c>
      <c r="H114" s="106">
        <v>720</v>
      </c>
      <c r="I114" s="105">
        <v>0</v>
      </c>
      <c r="J114" s="105">
        <v>720</v>
      </c>
      <c r="K114" s="106">
        <v>1440</v>
      </c>
      <c r="L114" s="106">
        <v>720</v>
      </c>
      <c r="M114" s="105">
        <v>0</v>
      </c>
      <c r="N114" s="105">
        <v>720</v>
      </c>
      <c r="O114" s="105">
        <v>720</v>
      </c>
      <c r="P114" s="109"/>
      <c r="Q114" s="110"/>
      <c r="S114" s="81" t="s">
        <v>121</v>
      </c>
      <c r="T114" s="81" t="s">
        <v>52</v>
      </c>
      <c r="U114" s="81" t="s">
        <v>53</v>
      </c>
      <c r="V114" s="81" t="s">
        <v>54</v>
      </c>
      <c r="W114" s="81" t="s">
        <v>38</v>
      </c>
      <c r="X114" s="81" t="s">
        <v>83</v>
      </c>
      <c r="Y114" s="81" t="s">
        <v>39</v>
      </c>
    </row>
    <row r="115" spans="2:25" ht="21.75" customHeight="1" x14ac:dyDescent="0.25">
      <c r="B115" s="123">
        <v>18</v>
      </c>
      <c r="C115" s="126">
        <v>0</v>
      </c>
      <c r="D115" s="105">
        <v>0</v>
      </c>
      <c r="E115" s="105">
        <v>92</v>
      </c>
      <c r="F115" s="106">
        <v>1440</v>
      </c>
      <c r="G115" s="106">
        <v>720</v>
      </c>
      <c r="H115" s="105">
        <v>0</v>
      </c>
      <c r="I115" s="105">
        <v>720</v>
      </c>
      <c r="J115" s="105">
        <v>720</v>
      </c>
      <c r="K115" s="105">
        <v>720</v>
      </c>
      <c r="L115" s="105">
        <v>720</v>
      </c>
      <c r="M115" s="105">
        <v>720</v>
      </c>
      <c r="N115" s="105">
        <v>720</v>
      </c>
      <c r="O115" s="105">
        <v>720</v>
      </c>
      <c r="P115" s="109"/>
      <c r="Q115" s="110"/>
      <c r="S115" s="82" t="s">
        <v>77</v>
      </c>
      <c r="T115" s="82" t="s">
        <v>55</v>
      </c>
      <c r="U115" s="82" t="s">
        <v>56</v>
      </c>
      <c r="V115" s="82" t="s">
        <v>57</v>
      </c>
      <c r="W115" s="82" t="s">
        <v>38</v>
      </c>
      <c r="X115" s="82" t="s">
        <v>83</v>
      </c>
      <c r="Y115" s="82" t="s">
        <v>39</v>
      </c>
    </row>
    <row r="116" spans="2:25" ht="21.75" customHeight="1" x14ac:dyDescent="0.25">
      <c r="B116" s="123">
        <v>19</v>
      </c>
      <c r="C116" s="126">
        <v>720</v>
      </c>
      <c r="D116" s="106">
        <v>0</v>
      </c>
      <c r="E116" s="106">
        <v>92</v>
      </c>
      <c r="F116" s="106">
        <v>1440</v>
      </c>
      <c r="G116" s="106">
        <v>720</v>
      </c>
      <c r="H116" s="105">
        <v>0</v>
      </c>
      <c r="I116" s="105">
        <v>720</v>
      </c>
      <c r="J116" s="105">
        <v>720</v>
      </c>
      <c r="K116" s="105">
        <v>720</v>
      </c>
      <c r="L116" s="105">
        <v>720</v>
      </c>
      <c r="M116" s="105">
        <v>720</v>
      </c>
      <c r="N116" s="105">
        <v>720</v>
      </c>
      <c r="O116" s="105">
        <v>720</v>
      </c>
      <c r="P116" s="109"/>
      <c r="Q116" s="110"/>
      <c r="S116" s="82" t="s">
        <v>77</v>
      </c>
      <c r="T116" s="82" t="s">
        <v>58</v>
      </c>
      <c r="U116" s="82" t="s">
        <v>59</v>
      </c>
      <c r="V116" s="82" t="s">
        <v>60</v>
      </c>
      <c r="W116" s="82" t="s">
        <v>38</v>
      </c>
      <c r="X116" s="82" t="s">
        <v>84</v>
      </c>
      <c r="Y116" s="82" t="s">
        <v>39</v>
      </c>
    </row>
    <row r="117" spans="2:25" ht="21.75" customHeight="1" x14ac:dyDescent="0.25">
      <c r="B117" s="123">
        <v>20</v>
      </c>
      <c r="C117" s="126">
        <v>720</v>
      </c>
      <c r="D117" s="106">
        <v>0</v>
      </c>
      <c r="E117" s="106">
        <v>92</v>
      </c>
      <c r="F117" s="106">
        <v>720</v>
      </c>
      <c r="G117" s="106">
        <v>720</v>
      </c>
      <c r="H117" s="106">
        <v>720</v>
      </c>
      <c r="I117" s="106">
        <v>720</v>
      </c>
      <c r="J117" s="106">
        <v>720</v>
      </c>
      <c r="K117" s="106">
        <v>720</v>
      </c>
      <c r="L117" s="106">
        <v>720</v>
      </c>
      <c r="M117" s="106">
        <v>720</v>
      </c>
      <c r="N117" s="106">
        <v>720</v>
      </c>
      <c r="O117" s="106">
        <v>720</v>
      </c>
      <c r="P117" s="109"/>
      <c r="Q117" s="110"/>
      <c r="S117" s="81" t="s">
        <v>121</v>
      </c>
      <c r="T117" s="81" t="s">
        <v>61</v>
      </c>
      <c r="U117" s="81" t="s">
        <v>62</v>
      </c>
      <c r="V117" s="81" t="s">
        <v>63</v>
      </c>
      <c r="W117" s="81" t="s">
        <v>38</v>
      </c>
      <c r="X117" s="81" t="s">
        <v>86</v>
      </c>
      <c r="Y117" s="81" t="s">
        <v>39</v>
      </c>
    </row>
    <row r="118" spans="2:25" ht="21.75" customHeight="1" x14ac:dyDescent="0.25">
      <c r="B118" s="123">
        <v>21</v>
      </c>
      <c r="C118" s="126">
        <v>720</v>
      </c>
      <c r="D118" s="106">
        <v>0</v>
      </c>
      <c r="E118" s="106">
        <v>92</v>
      </c>
      <c r="F118" s="106">
        <v>1440</v>
      </c>
      <c r="G118" s="105">
        <v>0</v>
      </c>
      <c r="H118" s="105">
        <v>720</v>
      </c>
      <c r="I118" s="105">
        <v>720</v>
      </c>
      <c r="J118" s="105">
        <v>720</v>
      </c>
      <c r="K118" s="105">
        <v>720</v>
      </c>
      <c r="L118" s="105">
        <v>720</v>
      </c>
      <c r="M118" s="105">
        <v>720</v>
      </c>
      <c r="N118" s="105">
        <v>720</v>
      </c>
      <c r="O118" s="105">
        <v>720</v>
      </c>
      <c r="P118" s="109"/>
      <c r="Q118" s="110"/>
      <c r="S118" s="81" t="s">
        <v>121</v>
      </c>
      <c r="T118" s="81" t="s">
        <v>64</v>
      </c>
      <c r="U118" s="81" t="s">
        <v>65</v>
      </c>
      <c r="V118" s="81" t="s">
        <v>66</v>
      </c>
      <c r="W118" s="81" t="s">
        <v>38</v>
      </c>
      <c r="X118" s="81" t="s">
        <v>87</v>
      </c>
      <c r="Y118" s="81" t="s">
        <v>39</v>
      </c>
    </row>
    <row r="119" spans="2:25" ht="21.75" customHeight="1" x14ac:dyDescent="0.25">
      <c r="B119" s="123">
        <v>22</v>
      </c>
      <c r="C119" s="125">
        <v>628</v>
      </c>
      <c r="D119" s="106">
        <v>92</v>
      </c>
      <c r="E119" s="106">
        <v>720</v>
      </c>
      <c r="F119" s="106">
        <v>720</v>
      </c>
      <c r="G119" s="106">
        <v>720</v>
      </c>
      <c r="H119" s="106">
        <v>720</v>
      </c>
      <c r="I119" s="106">
        <v>720</v>
      </c>
      <c r="J119" s="106">
        <v>720</v>
      </c>
      <c r="K119" s="106">
        <v>720</v>
      </c>
      <c r="L119" s="106">
        <v>720</v>
      </c>
      <c r="M119" s="106">
        <v>720</v>
      </c>
      <c r="N119" s="106">
        <v>720</v>
      </c>
      <c r="O119" s="106">
        <v>720</v>
      </c>
      <c r="P119" s="109"/>
      <c r="Q119" s="110"/>
      <c r="S119" s="81" t="s">
        <v>121</v>
      </c>
      <c r="T119" s="81" t="s">
        <v>67</v>
      </c>
      <c r="U119" s="81" t="s">
        <v>68</v>
      </c>
      <c r="V119" s="81" t="s">
        <v>69</v>
      </c>
      <c r="W119" s="81" t="s">
        <v>38</v>
      </c>
      <c r="X119" s="81" t="s">
        <v>88</v>
      </c>
      <c r="Y119" s="81" t="s">
        <v>39</v>
      </c>
    </row>
    <row r="120" spans="2:25" ht="21.75" customHeight="1" x14ac:dyDescent="0.25">
      <c r="B120" s="123">
        <v>23</v>
      </c>
      <c r="C120" s="125">
        <v>628</v>
      </c>
      <c r="D120" s="106">
        <v>92</v>
      </c>
      <c r="E120" s="106">
        <v>720</v>
      </c>
      <c r="F120" s="105">
        <v>0</v>
      </c>
      <c r="G120" s="105">
        <v>720</v>
      </c>
      <c r="H120" s="105">
        <v>720</v>
      </c>
      <c r="I120" s="105">
        <v>720</v>
      </c>
      <c r="J120" s="106">
        <v>1440</v>
      </c>
      <c r="K120" s="105">
        <v>0</v>
      </c>
      <c r="L120" s="105">
        <v>720</v>
      </c>
      <c r="M120" s="105">
        <v>720</v>
      </c>
      <c r="N120" s="105">
        <v>720</v>
      </c>
      <c r="O120" s="105">
        <v>720</v>
      </c>
      <c r="P120" s="109"/>
      <c r="Q120" s="110"/>
      <c r="S120" s="81" t="s">
        <v>121</v>
      </c>
      <c r="T120" s="81" t="s">
        <v>70</v>
      </c>
      <c r="U120" s="81" t="s">
        <v>71</v>
      </c>
      <c r="V120" s="81" t="s">
        <v>72</v>
      </c>
      <c r="W120" s="81" t="s">
        <v>38</v>
      </c>
      <c r="X120" s="81" t="s">
        <v>89</v>
      </c>
      <c r="Y120" s="81" t="s">
        <v>39</v>
      </c>
    </row>
    <row r="121" spans="2:25" ht="21.75" customHeight="1" x14ac:dyDescent="0.25">
      <c r="B121" s="123">
        <v>24</v>
      </c>
      <c r="C121" s="125">
        <v>628</v>
      </c>
      <c r="D121" s="106">
        <v>92</v>
      </c>
      <c r="E121" s="106">
        <v>720</v>
      </c>
      <c r="F121" s="105">
        <v>0</v>
      </c>
      <c r="G121" s="105">
        <v>720</v>
      </c>
      <c r="H121" s="105">
        <v>720</v>
      </c>
      <c r="I121" s="105">
        <v>720</v>
      </c>
      <c r="J121" s="106">
        <v>1440</v>
      </c>
      <c r="K121" s="105">
        <v>0</v>
      </c>
      <c r="L121" s="105">
        <v>720</v>
      </c>
      <c r="M121" s="105">
        <v>720</v>
      </c>
      <c r="N121" s="105">
        <v>720</v>
      </c>
      <c r="O121" s="105">
        <v>720</v>
      </c>
      <c r="P121" s="109"/>
      <c r="Q121" s="110"/>
      <c r="S121" s="81" t="s">
        <v>121</v>
      </c>
      <c r="T121" s="81" t="s">
        <v>73</v>
      </c>
      <c r="U121" s="81" t="s">
        <v>74</v>
      </c>
      <c r="V121" s="81" t="s">
        <v>75</v>
      </c>
      <c r="W121" s="81" t="s">
        <v>38</v>
      </c>
      <c r="X121" s="81" t="s">
        <v>90</v>
      </c>
      <c r="Y121" s="81" t="s">
        <v>39</v>
      </c>
    </row>
    <row r="122" spans="2:25" ht="21.75" customHeight="1" x14ac:dyDescent="0.25">
      <c r="B122" s="123">
        <v>25</v>
      </c>
      <c r="C122" s="125">
        <v>628</v>
      </c>
      <c r="D122" s="106">
        <v>92</v>
      </c>
      <c r="E122" s="106">
        <v>720</v>
      </c>
      <c r="F122" s="105">
        <v>0</v>
      </c>
      <c r="G122" s="105">
        <v>720</v>
      </c>
      <c r="H122" s="105">
        <v>720</v>
      </c>
      <c r="I122" s="105">
        <v>720</v>
      </c>
      <c r="J122" s="106">
        <v>1440</v>
      </c>
      <c r="K122" s="105">
        <v>0</v>
      </c>
      <c r="L122" s="105">
        <v>720</v>
      </c>
      <c r="M122" s="105">
        <v>720</v>
      </c>
      <c r="N122" s="105">
        <v>720</v>
      </c>
      <c r="O122" s="105">
        <v>720</v>
      </c>
      <c r="P122" s="109"/>
      <c r="Q122" s="110"/>
    </row>
    <row r="123" spans="2:25" ht="21.75" customHeight="1" x14ac:dyDescent="0.25">
      <c r="B123" s="123">
        <v>26</v>
      </c>
      <c r="C123" s="125">
        <v>628</v>
      </c>
      <c r="D123" s="106">
        <v>92</v>
      </c>
      <c r="E123" s="106">
        <v>720</v>
      </c>
      <c r="F123" s="106">
        <v>720</v>
      </c>
      <c r="G123" s="106">
        <v>720</v>
      </c>
      <c r="H123" s="106">
        <v>720</v>
      </c>
      <c r="I123" s="106">
        <v>720</v>
      </c>
      <c r="J123" s="106">
        <v>720</v>
      </c>
      <c r="K123" s="106">
        <v>720</v>
      </c>
      <c r="L123" s="106">
        <v>720</v>
      </c>
      <c r="M123" s="106">
        <v>720</v>
      </c>
      <c r="N123" s="106">
        <v>720</v>
      </c>
      <c r="O123" s="106">
        <v>720</v>
      </c>
      <c r="P123" s="109"/>
      <c r="Q123" s="110"/>
      <c r="S123" s="81" t="s">
        <v>123</v>
      </c>
      <c r="T123" s="81" t="s">
        <v>40</v>
      </c>
      <c r="U123" s="81" t="s">
        <v>41</v>
      </c>
      <c r="V123" s="81" t="s">
        <v>42</v>
      </c>
      <c r="W123" s="81" t="s">
        <v>79</v>
      </c>
      <c r="X123" s="81" t="s">
        <v>120</v>
      </c>
      <c r="Y123" s="81" t="s">
        <v>80</v>
      </c>
    </row>
    <row r="124" spans="2:25" ht="21.75" customHeight="1" x14ac:dyDescent="0.25">
      <c r="B124" s="123">
        <v>27</v>
      </c>
      <c r="C124" s="125">
        <v>628</v>
      </c>
      <c r="D124" s="106">
        <v>92</v>
      </c>
      <c r="E124" s="106">
        <v>720</v>
      </c>
      <c r="F124" s="106">
        <v>720</v>
      </c>
      <c r="G124" s="106">
        <v>720</v>
      </c>
      <c r="H124" s="106">
        <v>720</v>
      </c>
      <c r="I124" s="106">
        <v>720</v>
      </c>
      <c r="J124" s="106">
        <v>720</v>
      </c>
      <c r="K124" s="106">
        <v>720</v>
      </c>
      <c r="L124" s="106">
        <v>720</v>
      </c>
      <c r="M124" s="106">
        <v>720</v>
      </c>
      <c r="N124" s="106">
        <v>720</v>
      </c>
      <c r="O124" s="106">
        <v>720</v>
      </c>
      <c r="P124" s="109"/>
      <c r="Q124" s="110"/>
      <c r="S124" s="81" t="s">
        <v>123</v>
      </c>
      <c r="T124" s="81" t="s">
        <v>43</v>
      </c>
      <c r="U124" s="81" t="s">
        <v>44</v>
      </c>
      <c r="V124" s="81" t="s">
        <v>45</v>
      </c>
      <c r="W124" s="81" t="s">
        <v>38</v>
      </c>
      <c r="X124" s="81" t="s">
        <v>122</v>
      </c>
      <c r="Y124" s="81" t="s">
        <v>39</v>
      </c>
    </row>
    <row r="125" spans="2:25" ht="21.75" customHeight="1" x14ac:dyDescent="0.25">
      <c r="B125" s="123">
        <v>28</v>
      </c>
      <c r="C125" s="125">
        <v>628</v>
      </c>
      <c r="D125" s="106">
        <v>92</v>
      </c>
      <c r="E125" s="106">
        <v>720</v>
      </c>
      <c r="F125" s="106">
        <v>720</v>
      </c>
      <c r="G125" s="106">
        <v>720</v>
      </c>
      <c r="H125" s="106">
        <v>720</v>
      </c>
      <c r="I125" s="106">
        <v>720</v>
      </c>
      <c r="J125" s="106">
        <v>720</v>
      </c>
      <c r="K125" s="106">
        <v>720</v>
      </c>
      <c r="L125" s="106">
        <v>720</v>
      </c>
      <c r="M125" s="106">
        <v>720</v>
      </c>
      <c r="N125" s="106">
        <v>720</v>
      </c>
      <c r="O125" s="106">
        <v>720</v>
      </c>
      <c r="P125" s="109"/>
      <c r="Q125" s="110"/>
      <c r="S125" s="82" t="s">
        <v>78</v>
      </c>
      <c r="T125" s="82" t="s">
        <v>46</v>
      </c>
      <c r="U125" s="82" t="s">
        <v>47</v>
      </c>
      <c r="V125" s="82" t="s">
        <v>48</v>
      </c>
      <c r="W125" s="82" t="s">
        <v>38</v>
      </c>
      <c r="X125" s="82" t="s">
        <v>122</v>
      </c>
      <c r="Y125" s="82" t="s">
        <v>39</v>
      </c>
    </row>
    <row r="126" spans="2:25" ht="21.75" customHeight="1" x14ac:dyDescent="0.25">
      <c r="B126" s="123">
        <v>29</v>
      </c>
      <c r="C126" s="126">
        <v>0</v>
      </c>
      <c r="D126" s="105">
        <v>0</v>
      </c>
      <c r="E126" s="105">
        <v>92</v>
      </c>
      <c r="F126" s="106">
        <v>1440</v>
      </c>
      <c r="G126" s="105">
        <v>0</v>
      </c>
      <c r="H126" s="105">
        <v>720</v>
      </c>
      <c r="I126" s="105">
        <v>720</v>
      </c>
      <c r="J126" s="105">
        <v>720</v>
      </c>
      <c r="K126" s="105">
        <v>720</v>
      </c>
      <c r="L126" s="105">
        <v>720</v>
      </c>
      <c r="M126" s="105">
        <v>720</v>
      </c>
      <c r="N126" s="105">
        <v>720</v>
      </c>
      <c r="O126" s="105">
        <v>720</v>
      </c>
      <c r="P126" s="109"/>
      <c r="Q126" s="110"/>
      <c r="S126" s="82" t="s">
        <v>78</v>
      </c>
      <c r="T126" s="82" t="s">
        <v>49</v>
      </c>
      <c r="U126" s="82" t="s">
        <v>50</v>
      </c>
      <c r="V126" s="82" t="s">
        <v>51</v>
      </c>
      <c r="W126" s="82" t="s">
        <v>38</v>
      </c>
      <c r="X126" s="82" t="s">
        <v>81</v>
      </c>
      <c r="Y126" s="82" t="s">
        <v>39</v>
      </c>
    </row>
    <row r="127" spans="2:25" ht="21.75" customHeight="1" x14ac:dyDescent="0.25">
      <c r="B127" s="123">
        <v>30</v>
      </c>
      <c r="C127" s="126">
        <v>0</v>
      </c>
      <c r="D127" s="105">
        <v>0</v>
      </c>
      <c r="E127" s="105">
        <v>92</v>
      </c>
      <c r="F127" s="106">
        <v>1440</v>
      </c>
      <c r="G127" s="105">
        <v>0</v>
      </c>
      <c r="H127" s="105">
        <v>720</v>
      </c>
      <c r="I127" s="105">
        <v>720</v>
      </c>
      <c r="J127" s="105">
        <v>720</v>
      </c>
      <c r="K127" s="105">
        <v>720</v>
      </c>
      <c r="L127" s="105">
        <v>720</v>
      </c>
      <c r="M127" s="105">
        <v>720</v>
      </c>
      <c r="N127" s="105">
        <v>720</v>
      </c>
      <c r="O127" s="105">
        <v>720</v>
      </c>
      <c r="P127" s="109"/>
      <c r="Q127" s="110"/>
      <c r="S127" s="81" t="s">
        <v>123</v>
      </c>
      <c r="T127" s="81" t="s">
        <v>52</v>
      </c>
      <c r="U127" s="81" t="s">
        <v>53</v>
      </c>
      <c r="V127" s="81" t="s">
        <v>54</v>
      </c>
      <c r="W127" s="81" t="s">
        <v>38</v>
      </c>
      <c r="X127" s="81" t="s">
        <v>83</v>
      </c>
      <c r="Y127" s="81" t="s">
        <v>39</v>
      </c>
    </row>
    <row r="128" spans="2:25" ht="21.75" customHeight="1" x14ac:dyDescent="0.25">
      <c r="B128" s="123">
        <v>31</v>
      </c>
      <c r="C128" s="126">
        <v>0</v>
      </c>
      <c r="D128" s="105">
        <v>0</v>
      </c>
      <c r="E128" s="105">
        <v>92</v>
      </c>
      <c r="F128" s="106">
        <v>1440</v>
      </c>
      <c r="G128" s="105">
        <v>0</v>
      </c>
      <c r="H128" s="105">
        <v>720</v>
      </c>
      <c r="I128" s="105">
        <v>720</v>
      </c>
      <c r="J128" s="105">
        <v>720</v>
      </c>
      <c r="K128" s="105">
        <v>720</v>
      </c>
      <c r="L128" s="105">
        <v>720</v>
      </c>
      <c r="M128" s="105">
        <v>720</v>
      </c>
      <c r="N128" s="105">
        <v>720</v>
      </c>
      <c r="O128" s="105">
        <v>720</v>
      </c>
      <c r="P128" s="109"/>
      <c r="Q128" s="110"/>
      <c r="S128" s="81" t="s">
        <v>123</v>
      </c>
      <c r="T128" s="81" t="s">
        <v>55</v>
      </c>
      <c r="U128" s="81" t="s">
        <v>56</v>
      </c>
      <c r="V128" s="81" t="s">
        <v>57</v>
      </c>
      <c r="W128" s="81" t="s">
        <v>38</v>
      </c>
      <c r="X128" s="81" t="s">
        <v>84</v>
      </c>
      <c r="Y128" s="81" t="s">
        <v>39</v>
      </c>
    </row>
    <row r="129" spans="2:30" ht="21.75" customHeight="1" x14ac:dyDescent="0.25">
      <c r="B129" s="123">
        <v>32</v>
      </c>
      <c r="C129" s="125">
        <v>628</v>
      </c>
      <c r="D129" s="106">
        <v>92</v>
      </c>
      <c r="E129" s="106">
        <v>720</v>
      </c>
      <c r="F129" s="106">
        <v>720</v>
      </c>
      <c r="G129" s="106">
        <v>720</v>
      </c>
      <c r="H129" s="106">
        <v>720</v>
      </c>
      <c r="I129" s="106">
        <v>720</v>
      </c>
      <c r="J129" s="106">
        <v>720</v>
      </c>
      <c r="K129" s="106">
        <v>720</v>
      </c>
      <c r="L129" s="106">
        <v>720</v>
      </c>
      <c r="M129" s="106">
        <v>720</v>
      </c>
      <c r="N129" s="106">
        <v>720</v>
      </c>
      <c r="O129" s="106">
        <v>720</v>
      </c>
      <c r="P129" s="109"/>
      <c r="Q129" s="110"/>
      <c r="S129" s="81" t="s">
        <v>123</v>
      </c>
      <c r="T129" s="81" t="s">
        <v>58</v>
      </c>
      <c r="U129" s="81" t="s">
        <v>59</v>
      </c>
      <c r="V129" s="81" t="s">
        <v>60</v>
      </c>
      <c r="W129" s="81" t="s">
        <v>38</v>
      </c>
      <c r="X129" s="81" t="s">
        <v>85</v>
      </c>
      <c r="Y129" s="81" t="s">
        <v>39</v>
      </c>
    </row>
    <row r="130" spans="2:30" ht="21.75" customHeight="1" x14ac:dyDescent="0.25">
      <c r="B130" s="123">
        <v>33</v>
      </c>
      <c r="C130" s="125">
        <v>628</v>
      </c>
      <c r="D130" s="106">
        <v>92</v>
      </c>
      <c r="E130" s="106">
        <v>720</v>
      </c>
      <c r="F130" s="105">
        <v>0</v>
      </c>
      <c r="G130" s="105">
        <v>720</v>
      </c>
      <c r="H130" s="105">
        <v>720</v>
      </c>
      <c r="I130" s="106">
        <v>1440</v>
      </c>
      <c r="J130" s="106">
        <v>720</v>
      </c>
      <c r="K130" s="105">
        <v>0</v>
      </c>
      <c r="L130" s="105">
        <v>720</v>
      </c>
      <c r="M130" s="105">
        <v>720</v>
      </c>
      <c r="N130" s="105">
        <v>720</v>
      </c>
      <c r="O130" s="105">
        <v>720</v>
      </c>
      <c r="P130" s="109"/>
      <c r="Q130" s="110"/>
      <c r="S130" s="81" t="s">
        <v>123</v>
      </c>
      <c r="T130" s="81" t="s">
        <v>61</v>
      </c>
      <c r="U130" s="81" t="s">
        <v>62</v>
      </c>
      <c r="V130" s="81" t="s">
        <v>63</v>
      </c>
      <c r="W130" s="81" t="s">
        <v>38</v>
      </c>
      <c r="X130" s="81" t="s">
        <v>86</v>
      </c>
      <c r="Y130" s="81" t="s">
        <v>39</v>
      </c>
    </row>
    <row r="131" spans="2:30" ht="21.75" customHeight="1" x14ac:dyDescent="0.25">
      <c r="B131" s="123">
        <v>34</v>
      </c>
      <c r="C131" s="125">
        <v>628</v>
      </c>
      <c r="D131" s="106">
        <v>92</v>
      </c>
      <c r="E131" s="106">
        <v>720</v>
      </c>
      <c r="F131" s="105">
        <v>0</v>
      </c>
      <c r="G131" s="105">
        <v>720</v>
      </c>
      <c r="H131" s="105">
        <v>720</v>
      </c>
      <c r="I131" s="105">
        <v>720</v>
      </c>
      <c r="J131" s="105">
        <v>720</v>
      </c>
      <c r="K131" s="105">
        <v>720</v>
      </c>
      <c r="L131" s="105">
        <v>720</v>
      </c>
      <c r="M131" s="105">
        <v>720</v>
      </c>
      <c r="N131" s="105">
        <v>720</v>
      </c>
      <c r="O131" s="105">
        <v>720</v>
      </c>
      <c r="P131" s="109"/>
      <c r="Q131" s="110"/>
      <c r="S131" s="81" t="s">
        <v>123</v>
      </c>
      <c r="T131" s="81" t="s">
        <v>64</v>
      </c>
      <c r="U131" s="81" t="s">
        <v>65</v>
      </c>
      <c r="V131" s="81" t="s">
        <v>66</v>
      </c>
      <c r="W131" s="81" t="s">
        <v>38</v>
      </c>
      <c r="X131" s="81" t="s">
        <v>87</v>
      </c>
      <c r="Y131" s="81" t="s">
        <v>39</v>
      </c>
    </row>
    <row r="132" spans="2:30" ht="21.75" customHeight="1" x14ac:dyDescent="0.25">
      <c r="B132" s="123">
        <v>35</v>
      </c>
      <c r="C132" s="125">
        <v>628</v>
      </c>
      <c r="D132" s="106">
        <v>92</v>
      </c>
      <c r="E132" s="106">
        <v>720</v>
      </c>
      <c r="F132" s="105">
        <v>0</v>
      </c>
      <c r="G132" s="105">
        <v>720</v>
      </c>
      <c r="H132" s="105">
        <v>720</v>
      </c>
      <c r="I132" s="106">
        <v>1440</v>
      </c>
      <c r="J132" s="106">
        <v>720</v>
      </c>
      <c r="K132" s="105">
        <v>0</v>
      </c>
      <c r="L132" s="105">
        <v>720</v>
      </c>
      <c r="M132" s="105">
        <v>720</v>
      </c>
      <c r="N132" s="106">
        <v>1440</v>
      </c>
      <c r="O132" s="106">
        <v>720</v>
      </c>
      <c r="P132" s="109"/>
      <c r="Q132" s="110"/>
      <c r="S132" s="81" t="s">
        <v>123</v>
      </c>
      <c r="T132" s="81" t="s">
        <v>67</v>
      </c>
      <c r="U132" s="81" t="s">
        <v>68</v>
      </c>
      <c r="V132" s="81" t="s">
        <v>69</v>
      </c>
      <c r="W132" s="81" t="s">
        <v>38</v>
      </c>
      <c r="X132" s="81" t="s">
        <v>88</v>
      </c>
      <c r="Y132" s="81" t="s">
        <v>39</v>
      </c>
    </row>
    <row r="133" spans="2:30" ht="21.75" customHeight="1" x14ac:dyDescent="0.25">
      <c r="B133" s="123">
        <v>36</v>
      </c>
      <c r="C133" s="125">
        <v>628</v>
      </c>
      <c r="D133" s="106">
        <v>92</v>
      </c>
      <c r="E133" s="105">
        <v>0</v>
      </c>
      <c r="F133" s="105">
        <v>720</v>
      </c>
      <c r="G133" s="105">
        <v>720</v>
      </c>
      <c r="H133" s="105">
        <v>720</v>
      </c>
      <c r="I133" s="106">
        <v>1440</v>
      </c>
      <c r="J133" s="106">
        <v>720</v>
      </c>
      <c r="K133" s="105">
        <v>0</v>
      </c>
      <c r="L133" s="105">
        <v>720</v>
      </c>
      <c r="M133" s="105">
        <v>720</v>
      </c>
      <c r="N133" s="105">
        <v>720</v>
      </c>
      <c r="O133" s="105">
        <v>720</v>
      </c>
      <c r="P133" s="109"/>
      <c r="Q133" s="110"/>
      <c r="S133" s="81" t="s">
        <v>123</v>
      </c>
      <c r="T133" s="81" t="s">
        <v>70</v>
      </c>
      <c r="U133" s="81" t="s">
        <v>71</v>
      </c>
      <c r="V133" s="81" t="s">
        <v>72</v>
      </c>
      <c r="W133" s="81" t="s">
        <v>38</v>
      </c>
      <c r="X133" s="81" t="s">
        <v>89</v>
      </c>
      <c r="Y133" s="81" t="s">
        <v>39</v>
      </c>
    </row>
    <row r="134" spans="2:30" ht="21.75" customHeight="1" x14ac:dyDescent="0.25">
      <c r="B134" s="123">
        <v>37</v>
      </c>
      <c r="C134" s="126">
        <v>0</v>
      </c>
      <c r="D134" s="105">
        <v>0</v>
      </c>
      <c r="E134" s="105">
        <v>92</v>
      </c>
      <c r="F134" s="105">
        <v>720</v>
      </c>
      <c r="G134" s="105">
        <v>720</v>
      </c>
      <c r="H134" s="106">
        <v>1440</v>
      </c>
      <c r="I134" s="106">
        <v>720</v>
      </c>
      <c r="J134" s="106">
        <v>720</v>
      </c>
      <c r="K134" s="105">
        <v>0</v>
      </c>
      <c r="L134" s="105">
        <v>720</v>
      </c>
      <c r="M134" s="105">
        <v>720</v>
      </c>
      <c r="N134" s="106">
        <v>1440</v>
      </c>
      <c r="O134" s="106">
        <v>720</v>
      </c>
      <c r="P134" s="109"/>
      <c r="Q134" s="110"/>
      <c r="S134" s="81" t="s">
        <v>123</v>
      </c>
      <c r="T134" s="81" t="s">
        <v>73</v>
      </c>
      <c r="U134" s="81" t="s">
        <v>74</v>
      </c>
      <c r="V134" s="81" t="s">
        <v>75</v>
      </c>
      <c r="W134" s="81" t="s">
        <v>38</v>
      </c>
      <c r="X134" s="81" t="s">
        <v>90</v>
      </c>
      <c r="Y134" s="81" t="s">
        <v>39</v>
      </c>
    </row>
    <row r="135" spans="2:30" ht="21.75" customHeight="1" x14ac:dyDescent="0.25">
      <c r="B135" s="123">
        <v>38</v>
      </c>
      <c r="C135" s="126">
        <v>0</v>
      </c>
      <c r="D135" s="105">
        <v>0</v>
      </c>
      <c r="E135" s="105">
        <v>92</v>
      </c>
      <c r="F135" s="106">
        <v>1440</v>
      </c>
      <c r="G135" s="106">
        <v>720</v>
      </c>
      <c r="H135" s="106">
        <v>720</v>
      </c>
      <c r="I135" s="105">
        <v>0</v>
      </c>
      <c r="J135" s="105">
        <v>720</v>
      </c>
      <c r="K135" s="106">
        <v>1440</v>
      </c>
      <c r="L135" s="106">
        <v>720</v>
      </c>
      <c r="M135" s="106">
        <v>720</v>
      </c>
      <c r="N135" s="105">
        <v>0</v>
      </c>
      <c r="O135" s="105">
        <v>720</v>
      </c>
      <c r="P135" s="109"/>
      <c r="Q135" s="110"/>
    </row>
    <row r="136" spans="2:30" ht="21.75" customHeight="1" x14ac:dyDescent="0.25">
      <c r="B136" s="123">
        <v>39</v>
      </c>
      <c r="C136" s="126">
        <v>0</v>
      </c>
      <c r="D136" s="105">
        <v>0</v>
      </c>
      <c r="E136" s="105">
        <v>92</v>
      </c>
      <c r="F136" s="106">
        <v>1440</v>
      </c>
      <c r="G136" s="106">
        <v>720</v>
      </c>
      <c r="H136" s="105">
        <v>0</v>
      </c>
      <c r="I136" s="105">
        <v>720</v>
      </c>
      <c r="J136" s="105">
        <v>720</v>
      </c>
      <c r="K136" s="106">
        <v>1440</v>
      </c>
      <c r="L136" s="105">
        <v>0</v>
      </c>
      <c r="M136" s="105">
        <v>720</v>
      </c>
      <c r="N136" s="105">
        <v>720</v>
      </c>
      <c r="O136" s="105">
        <v>720</v>
      </c>
      <c r="P136" s="109"/>
      <c r="Q136" s="110"/>
    </row>
    <row r="137" spans="2:30" ht="21.75" customHeight="1" x14ac:dyDescent="0.25">
      <c r="B137" s="123">
        <v>40</v>
      </c>
      <c r="C137" s="126">
        <v>0</v>
      </c>
      <c r="D137" s="105">
        <v>0</v>
      </c>
      <c r="E137" s="105">
        <v>92</v>
      </c>
      <c r="F137" s="106">
        <v>1440</v>
      </c>
      <c r="G137" s="105">
        <v>0</v>
      </c>
      <c r="H137" s="105">
        <v>720</v>
      </c>
      <c r="I137" s="105">
        <v>720</v>
      </c>
      <c r="J137" s="105">
        <v>720</v>
      </c>
      <c r="K137" s="105">
        <v>720</v>
      </c>
      <c r="L137" s="105">
        <v>720</v>
      </c>
      <c r="M137" s="105">
        <v>720</v>
      </c>
      <c r="N137" s="105">
        <v>720</v>
      </c>
      <c r="O137" s="105">
        <v>720</v>
      </c>
      <c r="P137" s="109"/>
      <c r="Q137" s="110"/>
    </row>
    <row r="138" spans="2:30" ht="21.75" customHeight="1" x14ac:dyDescent="0.25">
      <c r="B138" s="123">
        <v>41</v>
      </c>
      <c r="C138" s="126">
        <v>0</v>
      </c>
      <c r="D138" s="105">
        <v>0</v>
      </c>
      <c r="E138" s="105">
        <v>92</v>
      </c>
      <c r="F138" s="106">
        <v>1440</v>
      </c>
      <c r="G138" s="105">
        <v>0</v>
      </c>
      <c r="H138" s="105">
        <v>720</v>
      </c>
      <c r="I138" s="105">
        <v>720</v>
      </c>
      <c r="J138" s="105">
        <v>720</v>
      </c>
      <c r="K138" s="105">
        <v>720</v>
      </c>
      <c r="L138" s="105">
        <v>720</v>
      </c>
      <c r="M138" s="105">
        <v>720</v>
      </c>
      <c r="N138" s="105">
        <v>720</v>
      </c>
      <c r="O138" s="105">
        <v>720</v>
      </c>
      <c r="P138" s="109"/>
      <c r="Q138" s="110"/>
    </row>
    <row r="139" spans="2:30" ht="21.75" customHeight="1" x14ac:dyDescent="0.25">
      <c r="B139" s="123">
        <v>42</v>
      </c>
      <c r="C139" s="126">
        <v>0</v>
      </c>
      <c r="D139" s="105">
        <v>0</v>
      </c>
      <c r="E139" s="105">
        <v>92</v>
      </c>
      <c r="F139" s="105">
        <v>720</v>
      </c>
      <c r="G139" s="105">
        <v>720</v>
      </c>
      <c r="H139" s="105">
        <v>720</v>
      </c>
      <c r="I139" s="105">
        <v>720</v>
      </c>
      <c r="J139" s="105">
        <v>720</v>
      </c>
      <c r="K139" s="105">
        <v>720</v>
      </c>
      <c r="L139" s="105">
        <v>720</v>
      </c>
      <c r="M139" s="105">
        <v>720</v>
      </c>
      <c r="N139" s="105">
        <v>720</v>
      </c>
      <c r="O139" s="105">
        <v>720</v>
      </c>
      <c r="P139" s="109"/>
      <c r="Q139" s="110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2:30" ht="21.75" customHeight="1" thickBot="1" x14ac:dyDescent="0.3">
      <c r="B140" s="124">
        <v>43</v>
      </c>
      <c r="C140" s="127">
        <v>628</v>
      </c>
      <c r="D140" s="112">
        <v>92</v>
      </c>
      <c r="E140" s="112">
        <v>720</v>
      </c>
      <c r="F140" s="112">
        <v>720</v>
      </c>
      <c r="G140" s="112">
        <v>720</v>
      </c>
      <c r="H140" s="112">
        <v>720</v>
      </c>
      <c r="I140" s="112">
        <v>720</v>
      </c>
      <c r="J140" s="112">
        <v>720</v>
      </c>
      <c r="K140" s="112">
        <v>720</v>
      </c>
      <c r="L140" s="112">
        <v>720</v>
      </c>
      <c r="M140" s="112">
        <v>720</v>
      </c>
      <c r="N140" s="112">
        <v>720</v>
      </c>
      <c r="O140" s="112">
        <v>720</v>
      </c>
      <c r="P140" s="121"/>
      <c r="Q140" s="122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2:30" ht="15.75" thickBot="1" x14ac:dyDescent="0.3"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2:30" s="2" customFormat="1" ht="48" customHeight="1" thickBot="1" x14ac:dyDescent="0.3">
      <c r="C142" s="118" t="s">
        <v>106</v>
      </c>
      <c r="D142" s="119" t="s">
        <v>108</v>
      </c>
      <c r="E142" s="119" t="s">
        <v>109</v>
      </c>
      <c r="F142" s="119" t="s">
        <v>111</v>
      </c>
      <c r="G142" s="119" t="s">
        <v>110</v>
      </c>
      <c r="H142" s="119" t="s">
        <v>112</v>
      </c>
      <c r="I142" s="119" t="s">
        <v>113</v>
      </c>
      <c r="J142" s="119" t="s">
        <v>114</v>
      </c>
      <c r="K142" s="119" t="s">
        <v>115</v>
      </c>
      <c r="L142" s="119" t="s">
        <v>117</v>
      </c>
      <c r="M142" s="119" t="s">
        <v>116</v>
      </c>
      <c r="N142" s="119" t="s">
        <v>118</v>
      </c>
      <c r="O142" s="119" t="s">
        <v>119</v>
      </c>
      <c r="P142" s="119"/>
      <c r="Q142" s="12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2:30" ht="21.75" customHeight="1" x14ac:dyDescent="0.25">
      <c r="B143" s="96">
        <v>0</v>
      </c>
      <c r="C143" s="128">
        <v>628</v>
      </c>
      <c r="D143" s="116">
        <v>92</v>
      </c>
      <c r="E143" s="116">
        <v>812</v>
      </c>
      <c r="F143" s="115">
        <v>812</v>
      </c>
      <c r="G143" s="115">
        <v>1532</v>
      </c>
      <c r="H143" s="115">
        <v>2252</v>
      </c>
      <c r="I143" s="115">
        <v>2972</v>
      </c>
      <c r="J143" s="115">
        <v>3692</v>
      </c>
      <c r="K143" s="115">
        <v>4412</v>
      </c>
      <c r="L143" s="115">
        <v>5132</v>
      </c>
      <c r="M143" s="115">
        <v>5852</v>
      </c>
      <c r="N143" s="115">
        <v>6572</v>
      </c>
      <c r="O143" s="115">
        <v>7292</v>
      </c>
      <c r="P143" s="129"/>
      <c r="Q143" s="130"/>
      <c r="R143" s="133"/>
      <c r="S143" s="1" t="s">
        <v>124</v>
      </c>
      <c r="T143" s="1" t="s">
        <v>125</v>
      </c>
      <c r="U143" s="1" t="s">
        <v>126</v>
      </c>
      <c r="V143" s="1" t="s">
        <v>127</v>
      </c>
      <c r="W143" s="1" t="s">
        <v>128</v>
      </c>
      <c r="X143" s="1" t="s">
        <v>129</v>
      </c>
      <c r="Y143" s="1" t="s">
        <v>130</v>
      </c>
      <c r="Z143" s="1" t="s">
        <v>131</v>
      </c>
      <c r="AA143" s="1" t="s">
        <v>132</v>
      </c>
      <c r="AB143" s="1" t="s">
        <v>133</v>
      </c>
      <c r="AC143" s="1" t="s">
        <v>134</v>
      </c>
      <c r="AD143" s="1" t="s">
        <v>135</v>
      </c>
    </row>
    <row r="144" spans="2:30" ht="21.75" customHeight="1" x14ac:dyDescent="0.25">
      <c r="B144" s="132">
        <v>1</v>
      </c>
      <c r="C144" s="125">
        <v>628</v>
      </c>
      <c r="D144" s="106">
        <v>92</v>
      </c>
      <c r="E144" s="106">
        <v>812</v>
      </c>
      <c r="F144" s="105">
        <v>812</v>
      </c>
      <c r="G144" s="105">
        <v>1532</v>
      </c>
      <c r="H144" s="105">
        <v>2252</v>
      </c>
      <c r="I144" s="105">
        <v>2972</v>
      </c>
      <c r="J144" s="106">
        <v>4412</v>
      </c>
      <c r="K144" s="105">
        <v>4412</v>
      </c>
      <c r="L144" s="105">
        <v>5132</v>
      </c>
      <c r="M144" s="105">
        <v>5852</v>
      </c>
      <c r="N144" s="105">
        <v>6572</v>
      </c>
      <c r="O144" s="105">
        <v>7292</v>
      </c>
      <c r="P144" s="109"/>
      <c r="Q144" s="110"/>
      <c r="R144" s="133"/>
      <c r="S144" s="1" t="s">
        <v>136</v>
      </c>
      <c r="T144" s="1" t="s">
        <v>137</v>
      </c>
      <c r="U144" s="1" t="s">
        <v>138</v>
      </c>
      <c r="V144" s="1" t="s">
        <v>139</v>
      </c>
      <c r="W144" s="1" t="s">
        <v>140</v>
      </c>
      <c r="X144" s="1" t="s">
        <v>141</v>
      </c>
      <c r="Y144" s="1" t="s">
        <v>142</v>
      </c>
      <c r="Z144" s="1" t="s">
        <v>143</v>
      </c>
      <c r="AA144" s="1" t="s">
        <v>144</v>
      </c>
      <c r="AB144" s="1" t="s">
        <v>145</v>
      </c>
      <c r="AC144" s="1" t="s">
        <v>146</v>
      </c>
      <c r="AD144" s="1" t="s">
        <v>147</v>
      </c>
    </row>
    <row r="145" spans="2:30" ht="21.75" customHeight="1" x14ac:dyDescent="0.25">
      <c r="B145" s="132">
        <v>2</v>
      </c>
      <c r="C145" s="125">
        <v>628</v>
      </c>
      <c r="D145" s="106">
        <v>92</v>
      </c>
      <c r="E145" s="106">
        <v>812</v>
      </c>
      <c r="F145" s="105">
        <v>812</v>
      </c>
      <c r="G145" s="105">
        <v>1532</v>
      </c>
      <c r="H145" s="105">
        <v>2252</v>
      </c>
      <c r="I145" s="106">
        <v>3692</v>
      </c>
      <c r="J145" s="106">
        <v>4412</v>
      </c>
      <c r="K145" s="105">
        <v>4412</v>
      </c>
      <c r="L145" s="105">
        <v>5132</v>
      </c>
      <c r="M145" s="105">
        <v>5852</v>
      </c>
      <c r="N145" s="105">
        <v>6572</v>
      </c>
      <c r="O145" s="105">
        <v>7292</v>
      </c>
      <c r="P145" s="109"/>
      <c r="Q145" s="110"/>
      <c r="R145" s="133"/>
      <c r="S145" s="1" t="s">
        <v>148</v>
      </c>
      <c r="T145" s="1" t="s">
        <v>149</v>
      </c>
      <c r="U145" s="1" t="s">
        <v>150</v>
      </c>
      <c r="V145" s="1" t="s">
        <v>151</v>
      </c>
      <c r="W145" s="1" t="s">
        <v>152</v>
      </c>
      <c r="X145" s="1" t="s">
        <v>153</v>
      </c>
      <c r="Y145" s="1" t="s">
        <v>154</v>
      </c>
      <c r="Z145" s="1" t="s">
        <v>155</v>
      </c>
      <c r="AA145" s="1" t="s">
        <v>156</v>
      </c>
      <c r="AB145" s="1" t="s">
        <v>157</v>
      </c>
      <c r="AC145" s="1" t="s">
        <v>158</v>
      </c>
      <c r="AD145" s="1" t="s">
        <v>159</v>
      </c>
    </row>
    <row r="146" spans="2:30" ht="21.75" customHeight="1" x14ac:dyDescent="0.25">
      <c r="B146" s="123">
        <v>3</v>
      </c>
      <c r="C146" s="125">
        <v>628</v>
      </c>
      <c r="D146" s="106">
        <v>92</v>
      </c>
      <c r="E146" s="106">
        <v>812</v>
      </c>
      <c r="F146" s="105">
        <v>812</v>
      </c>
      <c r="G146" s="105">
        <v>1532</v>
      </c>
      <c r="H146" s="105">
        <v>2252</v>
      </c>
      <c r="I146" s="105">
        <v>2972</v>
      </c>
      <c r="J146" s="105">
        <v>3692</v>
      </c>
      <c r="K146" s="105">
        <v>4412</v>
      </c>
      <c r="L146" s="105">
        <v>5132</v>
      </c>
      <c r="M146" s="105">
        <v>5852</v>
      </c>
      <c r="N146" s="105">
        <v>6572</v>
      </c>
      <c r="O146" s="105">
        <v>7292</v>
      </c>
      <c r="P146" s="109"/>
      <c r="Q146" s="110"/>
      <c r="R146" s="133"/>
      <c r="S146" s="1" t="s">
        <v>160</v>
      </c>
      <c r="T146" s="1" t="s">
        <v>161</v>
      </c>
      <c r="U146" s="1" t="s">
        <v>162</v>
      </c>
      <c r="V146" s="1" t="s">
        <v>163</v>
      </c>
      <c r="W146" s="1" t="s">
        <v>164</v>
      </c>
      <c r="X146" s="1" t="s">
        <v>165</v>
      </c>
      <c r="Y146" s="1" t="s">
        <v>166</v>
      </c>
      <c r="Z146" s="1" t="s">
        <v>167</v>
      </c>
      <c r="AA146" s="1" t="s">
        <v>168</v>
      </c>
      <c r="AB146" s="1" t="s">
        <v>169</v>
      </c>
      <c r="AC146" s="1" t="s">
        <v>170</v>
      </c>
      <c r="AD146" s="1" t="s">
        <v>171</v>
      </c>
    </row>
    <row r="147" spans="2:30" ht="21.75" customHeight="1" x14ac:dyDescent="0.25">
      <c r="B147" s="123">
        <v>4</v>
      </c>
      <c r="C147" s="125">
        <v>628</v>
      </c>
      <c r="D147" s="106">
        <v>92</v>
      </c>
      <c r="E147" s="106">
        <v>812</v>
      </c>
      <c r="F147" s="106">
        <v>1532</v>
      </c>
      <c r="G147" s="106">
        <v>2252</v>
      </c>
      <c r="H147" s="106">
        <v>2972</v>
      </c>
      <c r="I147" s="106">
        <v>3692</v>
      </c>
      <c r="J147" s="106">
        <v>4412</v>
      </c>
      <c r="K147" s="106">
        <v>5132</v>
      </c>
      <c r="L147" s="106">
        <v>5852</v>
      </c>
      <c r="M147" s="106">
        <v>6572</v>
      </c>
      <c r="N147" s="106">
        <v>7292</v>
      </c>
      <c r="O147" s="106">
        <v>8012</v>
      </c>
      <c r="P147" s="109"/>
      <c r="Q147" s="110"/>
      <c r="R147" s="133"/>
      <c r="S147" s="1" t="s">
        <v>172</v>
      </c>
      <c r="T147" s="1" t="s">
        <v>173</v>
      </c>
      <c r="U147" s="1" t="s">
        <v>174</v>
      </c>
      <c r="V147" s="1" t="s">
        <v>175</v>
      </c>
      <c r="W147" s="1" t="s">
        <v>176</v>
      </c>
      <c r="X147" s="1" t="s">
        <v>177</v>
      </c>
      <c r="Y147" s="1" t="s">
        <v>178</v>
      </c>
      <c r="Z147" s="1" t="s">
        <v>179</v>
      </c>
      <c r="AA147" s="1" t="s">
        <v>180</v>
      </c>
      <c r="AB147" s="1" t="s">
        <v>181</v>
      </c>
      <c r="AC147" s="1" t="s">
        <v>182</v>
      </c>
      <c r="AD147" s="1" t="s">
        <v>183</v>
      </c>
    </row>
    <row r="148" spans="2:30" ht="21.75" customHeight="1" x14ac:dyDescent="0.25">
      <c r="B148" s="123">
        <v>5</v>
      </c>
      <c r="C148" s="125">
        <v>628</v>
      </c>
      <c r="D148" s="106">
        <v>92</v>
      </c>
      <c r="E148" s="105">
        <v>92</v>
      </c>
      <c r="F148" s="106">
        <v>1532</v>
      </c>
      <c r="G148" s="105">
        <v>1532</v>
      </c>
      <c r="H148" s="105">
        <v>2252</v>
      </c>
      <c r="I148" s="105">
        <v>2972</v>
      </c>
      <c r="J148" s="105">
        <v>3692</v>
      </c>
      <c r="K148" s="105">
        <v>4412</v>
      </c>
      <c r="L148" s="105">
        <v>5132</v>
      </c>
      <c r="M148" s="105">
        <v>5852</v>
      </c>
      <c r="N148" s="105">
        <v>6572</v>
      </c>
      <c r="O148" s="105">
        <v>7292</v>
      </c>
      <c r="P148" s="109"/>
      <c r="Q148" s="110"/>
      <c r="R148" s="133"/>
      <c r="S148" s="1" t="s">
        <v>184</v>
      </c>
      <c r="T148" s="1" t="s">
        <v>185</v>
      </c>
      <c r="U148" s="1" t="s">
        <v>186</v>
      </c>
      <c r="V148" s="1" t="s">
        <v>187</v>
      </c>
      <c r="W148" s="1" t="s">
        <v>188</v>
      </c>
      <c r="X148" s="1" t="s">
        <v>189</v>
      </c>
      <c r="Y148" s="1" t="s">
        <v>190</v>
      </c>
      <c r="Z148" s="1" t="s">
        <v>191</v>
      </c>
      <c r="AA148" s="1" t="s">
        <v>192</v>
      </c>
      <c r="AB148" s="1" t="s">
        <v>193</v>
      </c>
      <c r="AC148" s="1" t="s">
        <v>194</v>
      </c>
      <c r="AD148" s="1" t="s">
        <v>195</v>
      </c>
    </row>
    <row r="149" spans="2:30" ht="21.75" customHeight="1" x14ac:dyDescent="0.25">
      <c r="B149" s="123">
        <v>6</v>
      </c>
      <c r="C149" s="126">
        <v>0</v>
      </c>
      <c r="D149" s="105">
        <v>0</v>
      </c>
      <c r="E149" s="105">
        <v>92</v>
      </c>
      <c r="F149" s="106">
        <v>1532</v>
      </c>
      <c r="G149" s="105">
        <v>1532</v>
      </c>
      <c r="H149" s="105">
        <v>2252</v>
      </c>
      <c r="I149" s="105">
        <v>2972</v>
      </c>
      <c r="J149" s="105">
        <v>3692</v>
      </c>
      <c r="K149" s="105">
        <v>4412</v>
      </c>
      <c r="L149" s="105">
        <v>5132</v>
      </c>
      <c r="M149" s="105">
        <v>5852</v>
      </c>
      <c r="N149" s="105">
        <v>6572</v>
      </c>
      <c r="O149" s="105">
        <v>7292</v>
      </c>
      <c r="P149" s="109"/>
      <c r="Q149" s="110"/>
      <c r="R149" s="133"/>
      <c r="S149" s="1" t="s">
        <v>196</v>
      </c>
      <c r="T149" s="1" t="s">
        <v>197</v>
      </c>
      <c r="U149" s="1" t="s">
        <v>198</v>
      </c>
      <c r="V149" s="1" t="s">
        <v>199</v>
      </c>
      <c r="W149" s="1" t="s">
        <v>200</v>
      </c>
      <c r="X149" s="1" t="s">
        <v>201</v>
      </c>
      <c r="Y149" s="1" t="s">
        <v>202</v>
      </c>
      <c r="Z149" s="1" t="s">
        <v>203</v>
      </c>
      <c r="AA149" s="1" t="s">
        <v>204</v>
      </c>
      <c r="AB149" s="1" t="s">
        <v>205</v>
      </c>
      <c r="AC149" s="1" t="s">
        <v>206</v>
      </c>
      <c r="AD149" s="1" t="s">
        <v>207</v>
      </c>
    </row>
    <row r="150" spans="2:30" ht="21.75" customHeight="1" x14ac:dyDescent="0.25">
      <c r="B150" s="132">
        <v>7</v>
      </c>
      <c r="C150" s="126">
        <v>0</v>
      </c>
      <c r="D150" s="105">
        <v>0</v>
      </c>
      <c r="E150" s="105">
        <v>92</v>
      </c>
      <c r="F150" s="106">
        <v>1532</v>
      </c>
      <c r="G150" s="106">
        <v>2252</v>
      </c>
      <c r="H150" s="105">
        <v>2252</v>
      </c>
      <c r="I150" s="105">
        <v>2972</v>
      </c>
      <c r="J150" s="105">
        <v>3692</v>
      </c>
      <c r="K150" s="105">
        <v>4412</v>
      </c>
      <c r="L150" s="105">
        <v>5132</v>
      </c>
      <c r="M150" s="105">
        <v>5852</v>
      </c>
      <c r="N150" s="105">
        <v>6572</v>
      </c>
      <c r="O150" s="105">
        <v>7292</v>
      </c>
      <c r="P150" s="109"/>
      <c r="Q150" s="110"/>
      <c r="R150" s="133"/>
      <c r="S150" s="1" t="s">
        <v>208</v>
      </c>
      <c r="T150" s="1" t="s">
        <v>209</v>
      </c>
      <c r="U150" s="1" t="s">
        <v>210</v>
      </c>
      <c r="V150" s="1" t="s">
        <v>211</v>
      </c>
      <c r="W150" s="1" t="s">
        <v>212</v>
      </c>
      <c r="X150" s="1" t="s">
        <v>213</v>
      </c>
      <c r="Y150" s="1" t="s">
        <v>214</v>
      </c>
      <c r="Z150" s="1" t="s">
        <v>215</v>
      </c>
      <c r="AA150" s="1" t="s">
        <v>216</v>
      </c>
      <c r="AB150" s="1" t="s">
        <v>217</v>
      </c>
      <c r="AC150" s="1" t="s">
        <v>218</v>
      </c>
      <c r="AD150" s="1" t="s">
        <v>219</v>
      </c>
    </row>
    <row r="151" spans="2:30" ht="21.75" customHeight="1" x14ac:dyDescent="0.25">
      <c r="B151" s="123">
        <v>8</v>
      </c>
      <c r="C151" s="126">
        <v>0</v>
      </c>
      <c r="D151" s="105">
        <v>0</v>
      </c>
      <c r="E151" s="105">
        <v>92</v>
      </c>
      <c r="F151" s="106">
        <v>1532</v>
      </c>
      <c r="G151" s="105">
        <v>1532</v>
      </c>
      <c r="H151" s="105">
        <v>2252</v>
      </c>
      <c r="I151" s="105">
        <v>2972</v>
      </c>
      <c r="J151" s="105">
        <v>3692</v>
      </c>
      <c r="K151" s="105">
        <v>4412</v>
      </c>
      <c r="L151" s="105">
        <v>5132</v>
      </c>
      <c r="M151" s="105">
        <v>5852</v>
      </c>
      <c r="N151" s="105">
        <v>6572</v>
      </c>
      <c r="O151" s="105">
        <v>7292</v>
      </c>
      <c r="P151" s="109"/>
      <c r="Q151" s="110"/>
      <c r="R151" s="133"/>
      <c r="S151" s="1" t="s">
        <v>220</v>
      </c>
      <c r="T151" s="1" t="s">
        <v>221</v>
      </c>
      <c r="U151" s="1" t="s">
        <v>222</v>
      </c>
      <c r="V151" s="1" t="s">
        <v>223</v>
      </c>
      <c r="W151" s="1" t="s">
        <v>224</v>
      </c>
      <c r="X151" s="1" t="s">
        <v>225</v>
      </c>
      <c r="Y151" s="1" t="s">
        <v>226</v>
      </c>
      <c r="Z151" s="1" t="s">
        <v>227</v>
      </c>
      <c r="AA151" s="1" t="s">
        <v>228</v>
      </c>
      <c r="AB151" s="1" t="s">
        <v>229</v>
      </c>
      <c r="AC151" s="1" t="s">
        <v>230</v>
      </c>
      <c r="AD151" s="1" t="s">
        <v>231</v>
      </c>
    </row>
    <row r="152" spans="2:30" ht="21.75" customHeight="1" x14ac:dyDescent="0.25">
      <c r="B152" s="123">
        <v>9</v>
      </c>
      <c r="C152" s="126">
        <v>720</v>
      </c>
      <c r="D152" s="106">
        <v>0</v>
      </c>
      <c r="E152" s="106">
        <v>92</v>
      </c>
      <c r="F152" s="106">
        <v>812</v>
      </c>
      <c r="G152" s="106">
        <v>1532</v>
      </c>
      <c r="H152" s="106">
        <v>2252</v>
      </c>
      <c r="I152" s="106">
        <v>2972</v>
      </c>
      <c r="J152" s="106">
        <v>3692</v>
      </c>
      <c r="K152" s="106">
        <v>4412</v>
      </c>
      <c r="L152" s="106">
        <v>5132</v>
      </c>
      <c r="M152" s="106">
        <v>5852</v>
      </c>
      <c r="N152" s="106">
        <v>6572</v>
      </c>
      <c r="O152" s="106">
        <v>7292</v>
      </c>
      <c r="P152" s="109"/>
      <c r="Q152" s="110"/>
      <c r="R152" s="133"/>
      <c r="S152" s="1" t="s">
        <v>232</v>
      </c>
      <c r="T152" s="1" t="s">
        <v>233</v>
      </c>
      <c r="U152" s="1" t="s">
        <v>234</v>
      </c>
      <c r="V152" s="1" t="s">
        <v>235</v>
      </c>
      <c r="W152" s="1" t="s">
        <v>236</v>
      </c>
      <c r="X152" s="1" t="s">
        <v>237</v>
      </c>
      <c r="Y152" s="1" t="s">
        <v>238</v>
      </c>
      <c r="Z152" s="1" t="s">
        <v>239</v>
      </c>
      <c r="AA152" s="1" t="s">
        <v>240</v>
      </c>
      <c r="AB152" s="1" t="s">
        <v>241</v>
      </c>
      <c r="AC152" s="1" t="s">
        <v>242</v>
      </c>
      <c r="AD152" s="1" t="s">
        <v>243</v>
      </c>
    </row>
    <row r="153" spans="2:30" ht="21.75" customHeight="1" x14ac:dyDescent="0.25">
      <c r="B153" s="123">
        <v>10</v>
      </c>
      <c r="C153" s="125">
        <v>628</v>
      </c>
      <c r="D153" s="106">
        <v>92</v>
      </c>
      <c r="E153" s="106">
        <v>812</v>
      </c>
      <c r="F153" s="106">
        <v>1532</v>
      </c>
      <c r="G153" s="106">
        <v>2252</v>
      </c>
      <c r="H153" s="106">
        <v>2972</v>
      </c>
      <c r="I153" s="106">
        <v>3692</v>
      </c>
      <c r="J153" s="106">
        <v>4412</v>
      </c>
      <c r="K153" s="106">
        <v>5132</v>
      </c>
      <c r="L153" s="106">
        <v>5852</v>
      </c>
      <c r="M153" s="106">
        <v>6572</v>
      </c>
      <c r="N153" s="106">
        <v>7292</v>
      </c>
      <c r="O153" s="106">
        <v>8012</v>
      </c>
      <c r="P153" s="109"/>
      <c r="Q153" s="110"/>
      <c r="R153" s="133"/>
      <c r="S153" s="1" t="s">
        <v>244</v>
      </c>
      <c r="T153" s="1" t="s">
        <v>245</v>
      </c>
      <c r="U153" s="1" t="s">
        <v>246</v>
      </c>
      <c r="V153" s="1" t="s">
        <v>247</v>
      </c>
      <c r="W153" s="1" t="s">
        <v>248</v>
      </c>
      <c r="X153" s="1" t="s">
        <v>249</v>
      </c>
      <c r="Y153" s="1" t="s">
        <v>250</v>
      </c>
      <c r="Z153" s="1" t="s">
        <v>251</v>
      </c>
      <c r="AA153" s="1" t="s">
        <v>252</v>
      </c>
      <c r="AB153" s="1" t="s">
        <v>253</v>
      </c>
      <c r="AC153" s="1" t="s">
        <v>254</v>
      </c>
      <c r="AD153" s="1" t="s">
        <v>255</v>
      </c>
    </row>
    <row r="154" spans="2:30" ht="21.75" customHeight="1" x14ac:dyDescent="0.25">
      <c r="B154" s="123">
        <v>11</v>
      </c>
      <c r="C154" s="125">
        <v>1348</v>
      </c>
      <c r="D154" s="106">
        <v>92</v>
      </c>
      <c r="E154" s="106">
        <v>812</v>
      </c>
      <c r="F154" s="105">
        <v>812</v>
      </c>
      <c r="G154" s="105">
        <v>1532</v>
      </c>
      <c r="H154" s="105">
        <v>2252</v>
      </c>
      <c r="I154" s="105">
        <v>2972</v>
      </c>
      <c r="J154" s="105">
        <v>3692</v>
      </c>
      <c r="K154" s="105">
        <v>4412</v>
      </c>
      <c r="L154" s="105">
        <v>5132</v>
      </c>
      <c r="M154" s="105">
        <v>5852</v>
      </c>
      <c r="N154" s="105">
        <v>6572</v>
      </c>
      <c r="O154" s="105">
        <v>7292</v>
      </c>
      <c r="P154" s="109"/>
      <c r="Q154" s="110"/>
      <c r="R154" s="133"/>
      <c r="S154" s="1" t="s">
        <v>256</v>
      </c>
      <c r="T154" s="1" t="s">
        <v>257</v>
      </c>
      <c r="U154" s="1" t="s">
        <v>258</v>
      </c>
      <c r="V154" s="1" t="s">
        <v>259</v>
      </c>
      <c r="W154" s="1" t="s">
        <v>260</v>
      </c>
      <c r="X154" s="1" t="s">
        <v>261</v>
      </c>
      <c r="Y154" s="1" t="s">
        <v>262</v>
      </c>
      <c r="Z154" s="1" t="s">
        <v>263</v>
      </c>
      <c r="AA154" s="1" t="s">
        <v>264</v>
      </c>
      <c r="AB154" s="1" t="s">
        <v>265</v>
      </c>
      <c r="AC154" s="1" t="s">
        <v>266</v>
      </c>
      <c r="AD154" s="1" t="s">
        <v>267</v>
      </c>
    </row>
    <row r="155" spans="2:30" ht="21.75" customHeight="1" x14ac:dyDescent="0.25">
      <c r="B155" s="123">
        <v>12</v>
      </c>
      <c r="C155" s="125">
        <v>1348</v>
      </c>
      <c r="D155" s="106">
        <v>92</v>
      </c>
      <c r="E155" s="106">
        <v>812</v>
      </c>
      <c r="F155" s="105">
        <v>812</v>
      </c>
      <c r="G155" s="105">
        <v>1532</v>
      </c>
      <c r="H155" s="105">
        <v>2252</v>
      </c>
      <c r="I155" s="105">
        <v>2972</v>
      </c>
      <c r="J155" s="106">
        <v>4412</v>
      </c>
      <c r="K155" s="105">
        <v>4412</v>
      </c>
      <c r="L155" s="105">
        <v>5132</v>
      </c>
      <c r="M155" s="105">
        <v>5852</v>
      </c>
      <c r="N155" s="105">
        <v>6572</v>
      </c>
      <c r="O155" s="105">
        <v>7292</v>
      </c>
      <c r="P155" s="109"/>
      <c r="Q155" s="110"/>
      <c r="R155" s="133"/>
      <c r="S155" s="1" t="s">
        <v>268</v>
      </c>
      <c r="T155" s="1" t="s">
        <v>269</v>
      </c>
      <c r="U155" s="1" t="s">
        <v>270</v>
      </c>
      <c r="V155" s="1" t="s">
        <v>271</v>
      </c>
      <c r="W155" s="1" t="s">
        <v>272</v>
      </c>
      <c r="X155" s="1" t="s">
        <v>273</v>
      </c>
      <c r="Y155" s="1" t="s">
        <v>274</v>
      </c>
      <c r="Z155" s="1" t="s">
        <v>275</v>
      </c>
      <c r="AA155" s="1" t="s">
        <v>276</v>
      </c>
      <c r="AB155" s="1" t="s">
        <v>277</v>
      </c>
      <c r="AC155" s="1" t="s">
        <v>278</v>
      </c>
      <c r="AD155" s="1" t="s">
        <v>279</v>
      </c>
    </row>
    <row r="156" spans="2:30" ht="21.75" customHeight="1" x14ac:dyDescent="0.25">
      <c r="B156" s="123">
        <v>13</v>
      </c>
      <c r="C156" s="125">
        <v>628</v>
      </c>
      <c r="D156" s="106">
        <v>92</v>
      </c>
      <c r="E156" s="106">
        <v>812</v>
      </c>
      <c r="F156" s="105">
        <v>812</v>
      </c>
      <c r="G156" s="105">
        <v>1532</v>
      </c>
      <c r="H156" s="105">
        <v>2252</v>
      </c>
      <c r="I156" s="106">
        <v>3692</v>
      </c>
      <c r="J156" s="106">
        <v>4412</v>
      </c>
      <c r="K156" s="105">
        <v>4412</v>
      </c>
      <c r="L156" s="105">
        <v>5132</v>
      </c>
      <c r="M156" s="105">
        <v>5852</v>
      </c>
      <c r="N156" s="105">
        <v>6572</v>
      </c>
      <c r="O156" s="105">
        <v>7292</v>
      </c>
      <c r="P156" s="109"/>
      <c r="Q156" s="110"/>
      <c r="R156" s="133"/>
      <c r="S156" s="1" t="s">
        <v>280</v>
      </c>
      <c r="T156" s="1" t="s">
        <v>281</v>
      </c>
      <c r="U156" s="1" t="s">
        <v>282</v>
      </c>
      <c r="V156" s="1" t="s">
        <v>283</v>
      </c>
      <c r="W156" s="1" t="s">
        <v>284</v>
      </c>
      <c r="X156" s="1" t="s">
        <v>285</v>
      </c>
      <c r="Y156" s="1" t="s">
        <v>286</v>
      </c>
      <c r="Z156" s="1" t="s">
        <v>287</v>
      </c>
      <c r="AA156" s="1" t="s">
        <v>288</v>
      </c>
      <c r="AB156" s="1" t="s">
        <v>289</v>
      </c>
      <c r="AC156" s="1" t="s">
        <v>290</v>
      </c>
      <c r="AD156" s="1" t="s">
        <v>291</v>
      </c>
    </row>
    <row r="157" spans="2:30" ht="21.75" customHeight="1" x14ac:dyDescent="0.25">
      <c r="B157" s="123">
        <v>14</v>
      </c>
      <c r="C157" s="125">
        <v>628</v>
      </c>
      <c r="D157" s="106">
        <v>92</v>
      </c>
      <c r="E157" s="105">
        <v>92</v>
      </c>
      <c r="F157" s="105">
        <v>812</v>
      </c>
      <c r="G157" s="105">
        <v>1532</v>
      </c>
      <c r="H157" s="105">
        <v>2252</v>
      </c>
      <c r="I157" s="106">
        <v>3692</v>
      </c>
      <c r="J157" s="105">
        <v>3692</v>
      </c>
      <c r="K157" s="105">
        <v>4412</v>
      </c>
      <c r="L157" s="105">
        <v>5132</v>
      </c>
      <c r="M157" s="105">
        <v>5852</v>
      </c>
      <c r="N157" s="105">
        <v>6572</v>
      </c>
      <c r="O157" s="105">
        <v>7292</v>
      </c>
      <c r="P157" s="109"/>
      <c r="Q157" s="110"/>
      <c r="R157" s="133"/>
      <c r="S157" s="1" t="s">
        <v>292</v>
      </c>
      <c r="T157" s="1" t="s">
        <v>293</v>
      </c>
      <c r="U157" s="1" t="s">
        <v>294</v>
      </c>
      <c r="V157" s="1" t="s">
        <v>295</v>
      </c>
      <c r="W157" s="1" t="s">
        <v>296</v>
      </c>
      <c r="X157" s="1" t="s">
        <v>297</v>
      </c>
      <c r="Y157" s="1" t="s">
        <v>298</v>
      </c>
      <c r="Z157" s="1" t="s">
        <v>299</v>
      </c>
      <c r="AA157" s="1" t="s">
        <v>300</v>
      </c>
      <c r="AB157" s="1" t="s">
        <v>301</v>
      </c>
      <c r="AC157" s="1" t="s">
        <v>302</v>
      </c>
      <c r="AD157" s="1" t="s">
        <v>303</v>
      </c>
    </row>
    <row r="158" spans="2:30" ht="21.75" customHeight="1" x14ac:dyDescent="0.25">
      <c r="B158" s="123">
        <v>15</v>
      </c>
      <c r="C158" s="125">
        <v>628</v>
      </c>
      <c r="D158" s="106">
        <v>92</v>
      </c>
      <c r="E158" s="105">
        <v>92</v>
      </c>
      <c r="F158" s="105">
        <v>812</v>
      </c>
      <c r="G158" s="105">
        <v>1532</v>
      </c>
      <c r="H158" s="106">
        <v>2972</v>
      </c>
      <c r="I158" s="106">
        <v>3692</v>
      </c>
      <c r="J158" s="105">
        <v>3692</v>
      </c>
      <c r="K158" s="105">
        <v>4412</v>
      </c>
      <c r="L158" s="105">
        <v>5132</v>
      </c>
      <c r="M158" s="105">
        <v>5852</v>
      </c>
      <c r="N158" s="105">
        <v>6572</v>
      </c>
      <c r="O158" s="105">
        <v>7292</v>
      </c>
      <c r="P158" s="109"/>
      <c r="Q158" s="110"/>
      <c r="R158" s="133"/>
      <c r="S158" s="1" t="s">
        <v>304</v>
      </c>
      <c r="T158" s="1" t="s">
        <v>305</v>
      </c>
      <c r="U158" s="1" t="s">
        <v>306</v>
      </c>
      <c r="V158" s="1" t="s">
        <v>307</v>
      </c>
      <c r="W158" s="1" t="s">
        <v>308</v>
      </c>
      <c r="X158" s="1" t="s">
        <v>309</v>
      </c>
      <c r="Y158" s="1" t="s">
        <v>310</v>
      </c>
      <c r="Z158" s="1" t="s">
        <v>311</v>
      </c>
      <c r="AA158" s="1" t="s">
        <v>312</v>
      </c>
      <c r="AB158" s="1" t="s">
        <v>313</v>
      </c>
      <c r="AC158" s="1" t="s">
        <v>314</v>
      </c>
      <c r="AD158" s="1" t="s">
        <v>315</v>
      </c>
    </row>
    <row r="159" spans="2:30" ht="21.75" customHeight="1" x14ac:dyDescent="0.25">
      <c r="B159" s="123">
        <v>16</v>
      </c>
      <c r="C159" s="126">
        <v>0</v>
      </c>
      <c r="D159" s="105">
        <v>0</v>
      </c>
      <c r="E159" s="105">
        <v>92</v>
      </c>
      <c r="F159" s="105">
        <v>812</v>
      </c>
      <c r="G159" s="106">
        <v>2252</v>
      </c>
      <c r="H159" s="106">
        <v>2972</v>
      </c>
      <c r="I159" s="105">
        <v>2972</v>
      </c>
      <c r="J159" s="105">
        <v>3692</v>
      </c>
      <c r="K159" s="105">
        <v>4412</v>
      </c>
      <c r="L159" s="106">
        <v>5852</v>
      </c>
      <c r="M159" s="105">
        <v>5852</v>
      </c>
      <c r="N159" s="105">
        <v>6572</v>
      </c>
      <c r="O159" s="105">
        <v>7292</v>
      </c>
      <c r="P159" s="109"/>
      <c r="Q159" s="110"/>
      <c r="R159" s="133"/>
      <c r="S159" s="1" t="s">
        <v>316</v>
      </c>
      <c r="T159" s="1" t="s">
        <v>317</v>
      </c>
      <c r="U159" s="1" t="s">
        <v>318</v>
      </c>
      <c r="V159" s="1" t="s">
        <v>319</v>
      </c>
      <c r="W159" s="1" t="s">
        <v>320</v>
      </c>
      <c r="X159" s="1" t="s">
        <v>321</v>
      </c>
      <c r="Y159" s="1" t="s">
        <v>322</v>
      </c>
      <c r="Z159" s="1" t="s">
        <v>323</v>
      </c>
      <c r="AA159" s="1" t="s">
        <v>324</v>
      </c>
      <c r="AB159" s="1" t="s">
        <v>325</v>
      </c>
      <c r="AC159" s="1" t="s">
        <v>326</v>
      </c>
      <c r="AD159" s="1" t="s">
        <v>327</v>
      </c>
    </row>
    <row r="160" spans="2:30" ht="21.75" customHeight="1" x14ac:dyDescent="0.25">
      <c r="B160" s="123">
        <v>17</v>
      </c>
      <c r="C160" s="126">
        <v>0</v>
      </c>
      <c r="D160" s="105">
        <v>0</v>
      </c>
      <c r="E160" s="105">
        <v>92</v>
      </c>
      <c r="F160" s="106">
        <v>1532</v>
      </c>
      <c r="G160" s="106">
        <v>2252</v>
      </c>
      <c r="H160" s="106">
        <v>2972</v>
      </c>
      <c r="I160" s="105">
        <v>2972</v>
      </c>
      <c r="J160" s="105">
        <v>3692</v>
      </c>
      <c r="K160" s="106">
        <v>5132</v>
      </c>
      <c r="L160" s="106">
        <v>5852</v>
      </c>
      <c r="M160" s="105">
        <v>5852</v>
      </c>
      <c r="N160" s="105">
        <v>6572</v>
      </c>
      <c r="O160" s="105">
        <v>7292</v>
      </c>
      <c r="P160" s="109"/>
      <c r="Q160" s="110"/>
      <c r="R160" s="133"/>
      <c r="S160" s="1" t="s">
        <v>328</v>
      </c>
      <c r="T160" s="1" t="s">
        <v>329</v>
      </c>
      <c r="U160" s="1" t="s">
        <v>330</v>
      </c>
      <c r="V160" s="1" t="s">
        <v>331</v>
      </c>
      <c r="W160" s="1" t="s">
        <v>332</v>
      </c>
      <c r="X160" s="1" t="s">
        <v>333</v>
      </c>
      <c r="Y160" s="1" t="s">
        <v>334</v>
      </c>
      <c r="Z160" s="1" t="s">
        <v>335</v>
      </c>
      <c r="AA160" s="1" t="s">
        <v>336</v>
      </c>
      <c r="AB160" s="1" t="s">
        <v>337</v>
      </c>
      <c r="AC160" s="1" t="s">
        <v>338</v>
      </c>
      <c r="AD160" s="1" t="s">
        <v>339</v>
      </c>
    </row>
    <row r="161" spans="2:30" ht="21.75" customHeight="1" x14ac:dyDescent="0.25">
      <c r="B161" s="123">
        <v>18</v>
      </c>
      <c r="C161" s="126">
        <v>0</v>
      </c>
      <c r="D161" s="105">
        <v>0</v>
      </c>
      <c r="E161" s="105">
        <v>92</v>
      </c>
      <c r="F161" s="106">
        <v>1532</v>
      </c>
      <c r="G161" s="106">
        <v>2252</v>
      </c>
      <c r="H161" s="105">
        <v>2252</v>
      </c>
      <c r="I161" s="105">
        <v>2972</v>
      </c>
      <c r="J161" s="105">
        <v>3692</v>
      </c>
      <c r="K161" s="105">
        <v>4412</v>
      </c>
      <c r="L161" s="105">
        <v>5132</v>
      </c>
      <c r="M161" s="105">
        <v>5852</v>
      </c>
      <c r="N161" s="105">
        <v>6572</v>
      </c>
      <c r="O161" s="105">
        <v>7292</v>
      </c>
      <c r="P161" s="109"/>
      <c r="Q161" s="110"/>
      <c r="R161" s="133"/>
      <c r="S161" s="1" t="s">
        <v>340</v>
      </c>
      <c r="T161" s="1" t="s">
        <v>341</v>
      </c>
      <c r="U161" s="1" t="s">
        <v>342</v>
      </c>
      <c r="V161" s="1" t="s">
        <v>343</v>
      </c>
      <c r="W161" s="1" t="s">
        <v>344</v>
      </c>
      <c r="X161" s="1" t="s">
        <v>345</v>
      </c>
      <c r="Y161" s="1" t="s">
        <v>346</v>
      </c>
      <c r="Z161" s="1" t="s">
        <v>347</v>
      </c>
      <c r="AA161" s="1" t="s">
        <v>348</v>
      </c>
      <c r="AB161" s="1" t="s">
        <v>349</v>
      </c>
      <c r="AC161" s="1" t="s">
        <v>350</v>
      </c>
      <c r="AD161" s="1" t="s">
        <v>351</v>
      </c>
    </row>
    <row r="162" spans="2:30" ht="21.75" customHeight="1" x14ac:dyDescent="0.25">
      <c r="B162" s="123">
        <v>19</v>
      </c>
      <c r="C162" s="126">
        <v>720</v>
      </c>
      <c r="D162" s="106">
        <v>0</v>
      </c>
      <c r="E162" s="106">
        <v>92</v>
      </c>
      <c r="F162" s="106">
        <v>1532</v>
      </c>
      <c r="G162" s="106">
        <v>2252</v>
      </c>
      <c r="H162" s="105">
        <v>2252</v>
      </c>
      <c r="I162" s="105">
        <v>2972</v>
      </c>
      <c r="J162" s="105">
        <v>3692</v>
      </c>
      <c r="K162" s="105">
        <v>4412</v>
      </c>
      <c r="L162" s="105">
        <v>5132</v>
      </c>
      <c r="M162" s="105">
        <v>5852</v>
      </c>
      <c r="N162" s="105">
        <v>6572</v>
      </c>
      <c r="O162" s="105">
        <v>7292</v>
      </c>
      <c r="P162" s="109"/>
      <c r="Q162" s="110"/>
      <c r="R162" s="133"/>
      <c r="S162" s="1" t="s">
        <v>352</v>
      </c>
      <c r="T162" s="1" t="s">
        <v>353</v>
      </c>
      <c r="U162" s="1" t="s">
        <v>354</v>
      </c>
      <c r="V162" s="1" t="s">
        <v>355</v>
      </c>
      <c r="W162" s="1" t="s">
        <v>356</v>
      </c>
      <c r="X162" s="1" t="s">
        <v>357</v>
      </c>
      <c r="Y162" s="1" t="s">
        <v>358</v>
      </c>
      <c r="Z162" s="1" t="s">
        <v>359</v>
      </c>
      <c r="AA162" s="1" t="s">
        <v>360</v>
      </c>
      <c r="AB162" s="1" t="s">
        <v>361</v>
      </c>
      <c r="AC162" s="1" t="s">
        <v>362</v>
      </c>
      <c r="AD162" s="1" t="s">
        <v>363</v>
      </c>
    </row>
    <row r="163" spans="2:30" ht="21.75" customHeight="1" x14ac:dyDescent="0.25">
      <c r="B163" s="123">
        <v>20</v>
      </c>
      <c r="C163" s="126">
        <v>720</v>
      </c>
      <c r="D163" s="106">
        <v>0</v>
      </c>
      <c r="E163" s="106">
        <v>92</v>
      </c>
      <c r="F163" s="106">
        <v>812</v>
      </c>
      <c r="G163" s="106">
        <v>1532</v>
      </c>
      <c r="H163" s="106">
        <v>2252</v>
      </c>
      <c r="I163" s="106">
        <v>2972</v>
      </c>
      <c r="J163" s="106">
        <v>3692</v>
      </c>
      <c r="K163" s="106">
        <v>4412</v>
      </c>
      <c r="L163" s="106">
        <v>5132</v>
      </c>
      <c r="M163" s="106">
        <v>5852</v>
      </c>
      <c r="N163" s="106">
        <v>6572</v>
      </c>
      <c r="O163" s="106">
        <v>7292</v>
      </c>
      <c r="P163" s="109"/>
      <c r="Q163" s="110"/>
      <c r="R163" s="133"/>
      <c r="S163" s="1" t="s">
        <v>364</v>
      </c>
      <c r="T163" s="1" t="s">
        <v>365</v>
      </c>
      <c r="U163" s="1" t="s">
        <v>366</v>
      </c>
      <c r="V163" s="1" t="s">
        <v>367</v>
      </c>
      <c r="W163" s="1" t="s">
        <v>368</v>
      </c>
      <c r="X163" s="1" t="s">
        <v>369</v>
      </c>
      <c r="Y163" s="1" t="s">
        <v>370</v>
      </c>
      <c r="Z163" s="1" t="s">
        <v>371</v>
      </c>
      <c r="AA163" s="1" t="s">
        <v>372</v>
      </c>
      <c r="AB163" s="1" t="s">
        <v>373</v>
      </c>
      <c r="AC163" s="1" t="s">
        <v>374</v>
      </c>
      <c r="AD163" s="1" t="s">
        <v>375</v>
      </c>
    </row>
    <row r="164" spans="2:30" ht="21.75" customHeight="1" x14ac:dyDescent="0.25">
      <c r="B164" s="123">
        <v>21</v>
      </c>
      <c r="C164" s="126">
        <v>720</v>
      </c>
      <c r="D164" s="106">
        <v>0</v>
      </c>
      <c r="E164" s="106">
        <v>92</v>
      </c>
      <c r="F164" s="106">
        <v>1532</v>
      </c>
      <c r="G164" s="105">
        <v>1532</v>
      </c>
      <c r="H164" s="105">
        <v>2252</v>
      </c>
      <c r="I164" s="105">
        <v>2972</v>
      </c>
      <c r="J164" s="105">
        <v>3692</v>
      </c>
      <c r="K164" s="105">
        <v>4412</v>
      </c>
      <c r="L164" s="105">
        <v>5132</v>
      </c>
      <c r="M164" s="105">
        <v>5852</v>
      </c>
      <c r="N164" s="105">
        <v>6572</v>
      </c>
      <c r="O164" s="105">
        <v>7292</v>
      </c>
      <c r="P164" s="109"/>
      <c r="Q164" s="110"/>
      <c r="R164" s="133"/>
      <c r="S164" s="1" t="s">
        <v>376</v>
      </c>
      <c r="T164" s="1" t="s">
        <v>377</v>
      </c>
      <c r="U164" s="1" t="s">
        <v>378</v>
      </c>
      <c r="V164" s="1" t="s">
        <v>379</v>
      </c>
      <c r="W164" s="1" t="s">
        <v>380</v>
      </c>
      <c r="X164" s="1" t="s">
        <v>381</v>
      </c>
      <c r="Y164" s="1" t="s">
        <v>382</v>
      </c>
      <c r="Z164" s="1" t="s">
        <v>383</v>
      </c>
      <c r="AA164" s="1" t="s">
        <v>384</v>
      </c>
      <c r="AB164" s="1" t="s">
        <v>385</v>
      </c>
      <c r="AC164" s="1" t="s">
        <v>386</v>
      </c>
      <c r="AD164" s="1" t="s">
        <v>387</v>
      </c>
    </row>
    <row r="165" spans="2:30" ht="21.75" customHeight="1" x14ac:dyDescent="0.25">
      <c r="B165" s="123">
        <v>22</v>
      </c>
      <c r="C165" s="125">
        <v>628</v>
      </c>
      <c r="D165" s="106">
        <v>92</v>
      </c>
      <c r="E165" s="106">
        <v>812</v>
      </c>
      <c r="F165" s="106">
        <v>1532</v>
      </c>
      <c r="G165" s="106">
        <v>2252</v>
      </c>
      <c r="H165" s="106">
        <v>2972</v>
      </c>
      <c r="I165" s="106">
        <v>3692</v>
      </c>
      <c r="J165" s="106">
        <v>4412</v>
      </c>
      <c r="K165" s="106">
        <v>5132</v>
      </c>
      <c r="L165" s="106">
        <v>5852</v>
      </c>
      <c r="M165" s="106">
        <v>6572</v>
      </c>
      <c r="N165" s="106">
        <v>7292</v>
      </c>
      <c r="O165" s="106">
        <v>8012</v>
      </c>
      <c r="P165" s="109"/>
      <c r="Q165" s="110"/>
      <c r="R165" s="133"/>
      <c r="S165" s="1" t="s">
        <v>388</v>
      </c>
      <c r="T165" s="1" t="s">
        <v>389</v>
      </c>
      <c r="U165" s="1" t="s">
        <v>390</v>
      </c>
      <c r="V165" s="1" t="s">
        <v>391</v>
      </c>
      <c r="W165" s="1" t="s">
        <v>392</v>
      </c>
      <c r="X165" s="1" t="s">
        <v>393</v>
      </c>
      <c r="Y165" s="1" t="s">
        <v>394</v>
      </c>
      <c r="Z165" s="1" t="s">
        <v>395</v>
      </c>
      <c r="AA165" s="1" t="s">
        <v>396</v>
      </c>
      <c r="AB165" s="1" t="s">
        <v>397</v>
      </c>
      <c r="AC165" s="1" t="s">
        <v>398</v>
      </c>
      <c r="AD165" s="1" t="s">
        <v>399</v>
      </c>
    </row>
    <row r="166" spans="2:30" ht="21.75" customHeight="1" x14ac:dyDescent="0.25">
      <c r="B166" s="123">
        <v>23</v>
      </c>
      <c r="C166" s="125">
        <v>628</v>
      </c>
      <c r="D166" s="106">
        <v>92</v>
      </c>
      <c r="E166" s="106">
        <v>812</v>
      </c>
      <c r="F166" s="105">
        <v>812</v>
      </c>
      <c r="G166" s="105">
        <v>1532</v>
      </c>
      <c r="H166" s="105">
        <v>2252</v>
      </c>
      <c r="I166" s="105">
        <v>2972</v>
      </c>
      <c r="J166" s="106">
        <v>4412</v>
      </c>
      <c r="K166" s="105">
        <v>4412</v>
      </c>
      <c r="L166" s="105">
        <v>5132</v>
      </c>
      <c r="M166" s="105">
        <v>5852</v>
      </c>
      <c r="N166" s="105">
        <v>6572</v>
      </c>
      <c r="O166" s="105">
        <v>7292</v>
      </c>
      <c r="P166" s="109"/>
      <c r="Q166" s="110"/>
      <c r="R166" s="133"/>
      <c r="S166" s="1" t="s">
        <v>400</v>
      </c>
      <c r="T166" s="1" t="s">
        <v>401</v>
      </c>
      <c r="U166" s="1" t="s">
        <v>402</v>
      </c>
      <c r="V166" s="1" t="s">
        <v>403</v>
      </c>
      <c r="W166" s="1" t="s">
        <v>404</v>
      </c>
      <c r="X166" s="1" t="s">
        <v>405</v>
      </c>
      <c r="Y166" s="1" t="s">
        <v>406</v>
      </c>
      <c r="Z166" s="1" t="s">
        <v>407</v>
      </c>
      <c r="AA166" s="1" t="s">
        <v>408</v>
      </c>
      <c r="AB166" s="1" t="s">
        <v>409</v>
      </c>
      <c r="AC166" s="1" t="s">
        <v>410</v>
      </c>
      <c r="AD166" s="1" t="s">
        <v>411</v>
      </c>
    </row>
    <row r="167" spans="2:30" ht="21.75" customHeight="1" x14ac:dyDescent="0.25">
      <c r="B167" s="123">
        <v>24</v>
      </c>
      <c r="C167" s="125">
        <v>628</v>
      </c>
      <c r="D167" s="106">
        <v>92</v>
      </c>
      <c r="E167" s="106">
        <v>812</v>
      </c>
      <c r="F167" s="105">
        <v>812</v>
      </c>
      <c r="G167" s="105">
        <v>1532</v>
      </c>
      <c r="H167" s="105">
        <v>2252</v>
      </c>
      <c r="I167" s="105">
        <v>2972</v>
      </c>
      <c r="J167" s="106">
        <v>4412</v>
      </c>
      <c r="K167" s="105">
        <v>4412</v>
      </c>
      <c r="L167" s="105">
        <v>5132</v>
      </c>
      <c r="M167" s="105">
        <v>5852</v>
      </c>
      <c r="N167" s="105">
        <v>6572</v>
      </c>
      <c r="O167" s="105">
        <v>7292</v>
      </c>
      <c r="P167" s="109"/>
      <c r="Q167" s="110"/>
      <c r="R167" s="133"/>
      <c r="S167" s="1" t="s">
        <v>412</v>
      </c>
      <c r="T167" s="1" t="s">
        <v>413</v>
      </c>
      <c r="U167" s="1" t="s">
        <v>414</v>
      </c>
      <c r="V167" s="1" t="s">
        <v>415</v>
      </c>
      <c r="W167" s="1" t="s">
        <v>416</v>
      </c>
      <c r="X167" s="1" t="s">
        <v>417</v>
      </c>
      <c r="Y167" s="1" t="s">
        <v>418</v>
      </c>
      <c r="Z167" s="1" t="s">
        <v>419</v>
      </c>
      <c r="AA167" s="1" t="s">
        <v>420</v>
      </c>
      <c r="AB167" s="1" t="s">
        <v>421</v>
      </c>
      <c r="AC167" s="1" t="s">
        <v>422</v>
      </c>
      <c r="AD167" s="1" t="s">
        <v>423</v>
      </c>
    </row>
    <row r="168" spans="2:30" ht="21.75" customHeight="1" x14ac:dyDescent="0.25">
      <c r="B168" s="123">
        <v>25</v>
      </c>
      <c r="C168" s="125">
        <v>628</v>
      </c>
      <c r="D168" s="106">
        <v>92</v>
      </c>
      <c r="E168" s="106">
        <v>812</v>
      </c>
      <c r="F168" s="105">
        <v>812</v>
      </c>
      <c r="G168" s="105">
        <v>1532</v>
      </c>
      <c r="H168" s="105">
        <v>2252</v>
      </c>
      <c r="I168" s="105">
        <v>2972</v>
      </c>
      <c r="J168" s="106">
        <v>4412</v>
      </c>
      <c r="K168" s="105">
        <v>4412</v>
      </c>
      <c r="L168" s="105">
        <v>5132</v>
      </c>
      <c r="M168" s="105">
        <v>5852</v>
      </c>
      <c r="N168" s="105">
        <v>6572</v>
      </c>
      <c r="O168" s="105">
        <v>7292</v>
      </c>
      <c r="P168" s="109"/>
      <c r="Q168" s="110"/>
      <c r="R168" s="133"/>
      <c r="S168" s="1" t="s">
        <v>424</v>
      </c>
      <c r="T168" s="1" t="s">
        <v>425</v>
      </c>
      <c r="U168" s="1" t="s">
        <v>426</v>
      </c>
      <c r="V168" s="1" t="s">
        <v>427</v>
      </c>
      <c r="W168" s="1" t="s">
        <v>428</v>
      </c>
      <c r="X168" s="1" t="s">
        <v>429</v>
      </c>
      <c r="Y168" s="1" t="s">
        <v>430</v>
      </c>
      <c r="Z168" s="1" t="s">
        <v>431</v>
      </c>
      <c r="AA168" s="1" t="s">
        <v>432</v>
      </c>
      <c r="AB168" s="1" t="s">
        <v>433</v>
      </c>
      <c r="AC168" s="1" t="s">
        <v>434</v>
      </c>
      <c r="AD168" s="1" t="s">
        <v>435</v>
      </c>
    </row>
    <row r="169" spans="2:30" ht="21.75" customHeight="1" x14ac:dyDescent="0.25">
      <c r="B169" s="123">
        <v>26</v>
      </c>
      <c r="C169" s="125">
        <v>628</v>
      </c>
      <c r="D169" s="106">
        <v>92</v>
      </c>
      <c r="E169" s="106">
        <v>812</v>
      </c>
      <c r="F169" s="106">
        <v>1532</v>
      </c>
      <c r="G169" s="106">
        <v>2252</v>
      </c>
      <c r="H169" s="106">
        <v>2972</v>
      </c>
      <c r="I169" s="106">
        <v>3692</v>
      </c>
      <c r="J169" s="106">
        <v>4412</v>
      </c>
      <c r="K169" s="106">
        <v>5132</v>
      </c>
      <c r="L169" s="106">
        <v>5852</v>
      </c>
      <c r="M169" s="106">
        <v>6572</v>
      </c>
      <c r="N169" s="106">
        <v>7292</v>
      </c>
      <c r="O169" s="106">
        <v>8012</v>
      </c>
      <c r="P169" s="109"/>
      <c r="Q169" s="110"/>
      <c r="R169" s="133"/>
      <c r="S169" s="1" t="s">
        <v>436</v>
      </c>
      <c r="T169" s="1" t="s">
        <v>437</v>
      </c>
      <c r="U169" s="1" t="s">
        <v>438</v>
      </c>
      <c r="V169" s="1" t="s">
        <v>439</v>
      </c>
      <c r="W169" s="1" t="s">
        <v>440</v>
      </c>
      <c r="X169" s="1" t="s">
        <v>441</v>
      </c>
      <c r="Y169" s="1" t="s">
        <v>442</v>
      </c>
      <c r="Z169" s="1" t="s">
        <v>443</v>
      </c>
      <c r="AA169" s="1" t="s">
        <v>444</v>
      </c>
      <c r="AB169" s="1" t="s">
        <v>445</v>
      </c>
      <c r="AC169" s="1" t="s">
        <v>446</v>
      </c>
      <c r="AD169" s="1" t="s">
        <v>447</v>
      </c>
    </row>
    <row r="170" spans="2:30" ht="21.75" customHeight="1" x14ac:dyDescent="0.25">
      <c r="B170" s="123">
        <v>27</v>
      </c>
      <c r="C170" s="125">
        <v>628</v>
      </c>
      <c r="D170" s="106">
        <v>92</v>
      </c>
      <c r="E170" s="106">
        <v>812</v>
      </c>
      <c r="F170" s="106">
        <v>1532</v>
      </c>
      <c r="G170" s="106">
        <v>2252</v>
      </c>
      <c r="H170" s="106">
        <v>2972</v>
      </c>
      <c r="I170" s="106">
        <v>3692</v>
      </c>
      <c r="J170" s="106">
        <v>4412</v>
      </c>
      <c r="K170" s="106">
        <v>5132</v>
      </c>
      <c r="L170" s="106">
        <v>5852</v>
      </c>
      <c r="M170" s="106">
        <v>6572</v>
      </c>
      <c r="N170" s="106">
        <v>7292</v>
      </c>
      <c r="O170" s="106">
        <v>8012</v>
      </c>
      <c r="P170" s="109"/>
      <c r="Q170" s="110"/>
      <c r="R170" s="133"/>
      <c r="S170" s="1" t="s">
        <v>448</v>
      </c>
      <c r="T170" s="1" t="s">
        <v>449</v>
      </c>
      <c r="U170" s="1" t="s">
        <v>450</v>
      </c>
      <c r="V170" s="1" t="s">
        <v>451</v>
      </c>
      <c r="W170" s="1" t="s">
        <v>452</v>
      </c>
      <c r="X170" s="1" t="s">
        <v>453</v>
      </c>
      <c r="Y170" s="1" t="s">
        <v>454</v>
      </c>
      <c r="Z170" s="1" t="s">
        <v>455</v>
      </c>
      <c r="AA170" s="1" t="s">
        <v>456</v>
      </c>
      <c r="AB170" s="1" t="s">
        <v>457</v>
      </c>
      <c r="AC170" s="1" t="s">
        <v>458</v>
      </c>
      <c r="AD170" s="1" t="s">
        <v>459</v>
      </c>
    </row>
    <row r="171" spans="2:30" ht="21.75" customHeight="1" x14ac:dyDescent="0.25">
      <c r="B171" s="123">
        <v>28</v>
      </c>
      <c r="C171" s="125">
        <v>628</v>
      </c>
      <c r="D171" s="106">
        <v>92</v>
      </c>
      <c r="E171" s="106">
        <v>812</v>
      </c>
      <c r="F171" s="106">
        <v>1532</v>
      </c>
      <c r="G171" s="106">
        <v>2252</v>
      </c>
      <c r="H171" s="106">
        <v>2972</v>
      </c>
      <c r="I171" s="106">
        <v>3692</v>
      </c>
      <c r="J171" s="106">
        <v>4412</v>
      </c>
      <c r="K171" s="106">
        <v>5132</v>
      </c>
      <c r="L171" s="106">
        <v>5852</v>
      </c>
      <c r="M171" s="106">
        <v>6572</v>
      </c>
      <c r="N171" s="106">
        <v>7292</v>
      </c>
      <c r="O171" s="106">
        <v>8012</v>
      </c>
      <c r="P171" s="109"/>
      <c r="Q171" s="110"/>
      <c r="R171" s="133"/>
      <c r="S171" s="1" t="s">
        <v>460</v>
      </c>
      <c r="T171" s="1" t="s">
        <v>461</v>
      </c>
      <c r="U171" s="1" t="s">
        <v>462</v>
      </c>
      <c r="V171" s="1" t="s">
        <v>463</v>
      </c>
      <c r="W171" s="1" t="s">
        <v>464</v>
      </c>
      <c r="X171" s="1" t="s">
        <v>465</v>
      </c>
      <c r="Y171" s="1" t="s">
        <v>466</v>
      </c>
      <c r="Z171" s="1" t="s">
        <v>467</v>
      </c>
      <c r="AA171" s="1" t="s">
        <v>468</v>
      </c>
      <c r="AB171" s="1" t="s">
        <v>469</v>
      </c>
      <c r="AC171" s="1" t="s">
        <v>470</v>
      </c>
      <c r="AD171" s="1" t="s">
        <v>471</v>
      </c>
    </row>
    <row r="172" spans="2:30" ht="21.75" customHeight="1" x14ac:dyDescent="0.25">
      <c r="B172" s="123">
        <v>29</v>
      </c>
      <c r="C172" s="126">
        <v>0</v>
      </c>
      <c r="D172" s="105">
        <v>0</v>
      </c>
      <c r="E172" s="105">
        <v>92</v>
      </c>
      <c r="F172" s="106">
        <v>1532</v>
      </c>
      <c r="G172" s="105">
        <v>1532</v>
      </c>
      <c r="H172" s="105">
        <v>2252</v>
      </c>
      <c r="I172" s="105">
        <v>2972</v>
      </c>
      <c r="J172" s="105">
        <v>3692</v>
      </c>
      <c r="K172" s="105">
        <v>4412</v>
      </c>
      <c r="L172" s="105">
        <v>5132</v>
      </c>
      <c r="M172" s="105">
        <v>5852</v>
      </c>
      <c r="N172" s="105">
        <v>6572</v>
      </c>
      <c r="O172" s="105">
        <v>7292</v>
      </c>
      <c r="P172" s="109"/>
      <c r="Q172" s="110"/>
      <c r="R172" s="133"/>
      <c r="S172" s="1" t="s">
        <v>472</v>
      </c>
      <c r="T172" s="1" t="s">
        <v>473</v>
      </c>
      <c r="U172" s="1" t="s">
        <v>474</v>
      </c>
      <c r="V172" s="1" t="s">
        <v>475</v>
      </c>
      <c r="W172" s="1" t="s">
        <v>476</v>
      </c>
      <c r="X172" s="1" t="s">
        <v>477</v>
      </c>
      <c r="Y172" s="1" t="s">
        <v>478</v>
      </c>
      <c r="Z172" s="1" t="s">
        <v>479</v>
      </c>
      <c r="AA172" s="1" t="s">
        <v>480</v>
      </c>
      <c r="AB172" s="1" t="s">
        <v>481</v>
      </c>
      <c r="AC172" s="1" t="s">
        <v>482</v>
      </c>
      <c r="AD172" s="1" t="s">
        <v>483</v>
      </c>
    </row>
    <row r="173" spans="2:30" ht="21.75" customHeight="1" x14ac:dyDescent="0.25">
      <c r="B173" s="123">
        <v>30</v>
      </c>
      <c r="C173" s="126">
        <v>0</v>
      </c>
      <c r="D173" s="105">
        <v>0</v>
      </c>
      <c r="E173" s="105">
        <v>92</v>
      </c>
      <c r="F173" s="106">
        <v>1532</v>
      </c>
      <c r="G173" s="105">
        <v>1532</v>
      </c>
      <c r="H173" s="105">
        <v>2252</v>
      </c>
      <c r="I173" s="105">
        <v>2972</v>
      </c>
      <c r="J173" s="105">
        <v>3692</v>
      </c>
      <c r="K173" s="105">
        <v>4412</v>
      </c>
      <c r="L173" s="105">
        <v>5132</v>
      </c>
      <c r="M173" s="105">
        <v>5852</v>
      </c>
      <c r="N173" s="105">
        <v>6572</v>
      </c>
      <c r="O173" s="105">
        <v>7292</v>
      </c>
      <c r="P173" s="109"/>
      <c r="Q173" s="110"/>
      <c r="R173" s="133"/>
      <c r="S173" s="1" t="s">
        <v>484</v>
      </c>
      <c r="T173" s="1" t="s">
        <v>485</v>
      </c>
      <c r="U173" s="1" t="s">
        <v>486</v>
      </c>
      <c r="V173" s="1" t="s">
        <v>487</v>
      </c>
      <c r="W173" s="1" t="s">
        <v>488</v>
      </c>
      <c r="X173" s="1" t="s">
        <v>489</v>
      </c>
      <c r="Y173" s="1" t="s">
        <v>490</v>
      </c>
      <c r="Z173" s="1" t="s">
        <v>491</v>
      </c>
      <c r="AA173" s="1" t="s">
        <v>492</v>
      </c>
      <c r="AB173" s="1" t="s">
        <v>493</v>
      </c>
      <c r="AC173" s="1" t="s">
        <v>494</v>
      </c>
      <c r="AD173" s="1" t="s">
        <v>495</v>
      </c>
    </row>
    <row r="174" spans="2:30" ht="21.75" customHeight="1" x14ac:dyDescent="0.25">
      <c r="B174" s="123">
        <v>31</v>
      </c>
      <c r="C174" s="126">
        <v>0</v>
      </c>
      <c r="D174" s="105">
        <v>0</v>
      </c>
      <c r="E174" s="105">
        <v>92</v>
      </c>
      <c r="F174" s="106">
        <v>1532</v>
      </c>
      <c r="G174" s="105">
        <v>1532</v>
      </c>
      <c r="H174" s="105">
        <v>2252</v>
      </c>
      <c r="I174" s="105">
        <v>2972</v>
      </c>
      <c r="J174" s="105">
        <v>3692</v>
      </c>
      <c r="K174" s="105">
        <v>4412</v>
      </c>
      <c r="L174" s="105">
        <v>5132</v>
      </c>
      <c r="M174" s="105">
        <v>5852</v>
      </c>
      <c r="N174" s="105">
        <v>6572</v>
      </c>
      <c r="O174" s="105">
        <v>7292</v>
      </c>
      <c r="P174" s="109"/>
      <c r="Q174" s="110"/>
      <c r="R174" s="133"/>
      <c r="S174" s="1" t="s">
        <v>496</v>
      </c>
      <c r="T174" s="1" t="s">
        <v>497</v>
      </c>
      <c r="U174" s="1" t="s">
        <v>498</v>
      </c>
      <c r="V174" s="1" t="s">
        <v>499</v>
      </c>
      <c r="W174" s="1" t="s">
        <v>500</v>
      </c>
      <c r="X174" s="1" t="s">
        <v>501</v>
      </c>
      <c r="Y174" s="1" t="s">
        <v>502</v>
      </c>
      <c r="Z174" s="1" t="s">
        <v>503</v>
      </c>
      <c r="AA174" s="1" t="s">
        <v>504</v>
      </c>
      <c r="AB174" s="1" t="s">
        <v>505</v>
      </c>
      <c r="AC174" s="1" t="s">
        <v>506</v>
      </c>
      <c r="AD174" s="1" t="s">
        <v>507</v>
      </c>
    </row>
    <row r="175" spans="2:30" ht="21.75" customHeight="1" x14ac:dyDescent="0.25">
      <c r="B175" s="123">
        <v>32</v>
      </c>
      <c r="C175" s="125">
        <v>628</v>
      </c>
      <c r="D175" s="106">
        <v>92</v>
      </c>
      <c r="E175" s="106">
        <v>812</v>
      </c>
      <c r="F175" s="106">
        <v>1532</v>
      </c>
      <c r="G175" s="106">
        <v>2252</v>
      </c>
      <c r="H175" s="106">
        <v>2972</v>
      </c>
      <c r="I175" s="106">
        <v>3692</v>
      </c>
      <c r="J175" s="106">
        <v>4412</v>
      </c>
      <c r="K175" s="106">
        <v>5132</v>
      </c>
      <c r="L175" s="106">
        <v>5852</v>
      </c>
      <c r="M175" s="106">
        <v>6572</v>
      </c>
      <c r="N175" s="106">
        <v>7292</v>
      </c>
      <c r="O175" s="106">
        <v>8012</v>
      </c>
      <c r="P175" s="109"/>
      <c r="Q175" s="110"/>
      <c r="R175" s="133"/>
      <c r="S175" s="1" t="s">
        <v>508</v>
      </c>
      <c r="T175" s="1" t="s">
        <v>509</v>
      </c>
      <c r="U175" s="1" t="s">
        <v>510</v>
      </c>
      <c r="V175" s="1" t="s">
        <v>511</v>
      </c>
      <c r="W175" s="1" t="s">
        <v>512</v>
      </c>
      <c r="X175" s="1" t="s">
        <v>513</v>
      </c>
      <c r="Y175" s="1" t="s">
        <v>514</v>
      </c>
      <c r="Z175" s="1" t="s">
        <v>515</v>
      </c>
      <c r="AA175" s="1" t="s">
        <v>516</v>
      </c>
      <c r="AB175" s="1" t="s">
        <v>517</v>
      </c>
      <c r="AC175" s="1" t="s">
        <v>518</v>
      </c>
      <c r="AD175" s="1" t="s">
        <v>519</v>
      </c>
    </row>
    <row r="176" spans="2:30" ht="21.75" customHeight="1" x14ac:dyDescent="0.25">
      <c r="B176" s="123">
        <v>33</v>
      </c>
      <c r="C176" s="125">
        <v>628</v>
      </c>
      <c r="D176" s="106">
        <v>92</v>
      </c>
      <c r="E176" s="106">
        <v>812</v>
      </c>
      <c r="F176" s="105">
        <v>812</v>
      </c>
      <c r="G176" s="105">
        <v>1532</v>
      </c>
      <c r="H176" s="105">
        <v>2252</v>
      </c>
      <c r="I176" s="106">
        <v>3692</v>
      </c>
      <c r="J176" s="106">
        <v>4412</v>
      </c>
      <c r="K176" s="105">
        <v>4412</v>
      </c>
      <c r="L176" s="105">
        <v>5132</v>
      </c>
      <c r="M176" s="105">
        <v>5852</v>
      </c>
      <c r="N176" s="105">
        <v>6572</v>
      </c>
      <c r="O176" s="105">
        <v>7292</v>
      </c>
      <c r="P176" s="109"/>
      <c r="Q176" s="110"/>
      <c r="R176" s="133"/>
      <c r="S176" s="1" t="s">
        <v>520</v>
      </c>
      <c r="T176" s="1" t="s">
        <v>521</v>
      </c>
      <c r="U176" s="1" t="s">
        <v>522</v>
      </c>
      <c r="V176" s="1" t="s">
        <v>523</v>
      </c>
      <c r="W176" s="1" t="s">
        <v>524</v>
      </c>
      <c r="X176" s="1" t="s">
        <v>525</v>
      </c>
      <c r="Y176" s="1" t="s">
        <v>526</v>
      </c>
      <c r="Z176" s="1" t="s">
        <v>527</v>
      </c>
      <c r="AA176" s="1" t="s">
        <v>528</v>
      </c>
      <c r="AB176" s="1" t="s">
        <v>529</v>
      </c>
      <c r="AC176" s="1" t="s">
        <v>530</v>
      </c>
      <c r="AD176" s="1" t="s">
        <v>531</v>
      </c>
    </row>
    <row r="177" spans="2:30" ht="21.75" customHeight="1" x14ac:dyDescent="0.25">
      <c r="B177" s="123">
        <v>34</v>
      </c>
      <c r="C177" s="125">
        <v>628</v>
      </c>
      <c r="D177" s="106">
        <v>92</v>
      </c>
      <c r="E177" s="106">
        <v>812</v>
      </c>
      <c r="F177" s="105">
        <v>812</v>
      </c>
      <c r="G177" s="105">
        <v>1532</v>
      </c>
      <c r="H177" s="105">
        <v>2252</v>
      </c>
      <c r="I177" s="105">
        <v>2972</v>
      </c>
      <c r="J177" s="105">
        <v>3692</v>
      </c>
      <c r="K177" s="105">
        <v>4412</v>
      </c>
      <c r="L177" s="105">
        <v>5132</v>
      </c>
      <c r="M177" s="105">
        <v>5852</v>
      </c>
      <c r="N177" s="105">
        <v>6572</v>
      </c>
      <c r="O177" s="105">
        <v>7292</v>
      </c>
      <c r="P177" s="109"/>
      <c r="Q177" s="110"/>
      <c r="R177" s="133"/>
      <c r="S177" s="1" t="s">
        <v>532</v>
      </c>
      <c r="T177" s="1" t="s">
        <v>533</v>
      </c>
      <c r="U177" s="1" t="s">
        <v>534</v>
      </c>
      <c r="V177" s="1" t="s">
        <v>535</v>
      </c>
      <c r="W177" s="1" t="s">
        <v>536</v>
      </c>
      <c r="X177" s="1" t="s">
        <v>537</v>
      </c>
      <c r="Y177" s="1" t="s">
        <v>538</v>
      </c>
      <c r="Z177" s="1" t="s">
        <v>539</v>
      </c>
      <c r="AA177" s="1" t="s">
        <v>540</v>
      </c>
      <c r="AB177" s="1" t="s">
        <v>541</v>
      </c>
      <c r="AC177" s="1" t="s">
        <v>542</v>
      </c>
      <c r="AD177" s="1" t="s">
        <v>543</v>
      </c>
    </row>
    <row r="178" spans="2:30" ht="21.75" customHeight="1" x14ac:dyDescent="0.25">
      <c r="B178" s="123">
        <v>35</v>
      </c>
      <c r="C178" s="125">
        <v>628</v>
      </c>
      <c r="D178" s="106">
        <v>92</v>
      </c>
      <c r="E178" s="106">
        <v>812</v>
      </c>
      <c r="F178" s="105">
        <v>812</v>
      </c>
      <c r="G178" s="105">
        <v>1532</v>
      </c>
      <c r="H178" s="105">
        <v>2252</v>
      </c>
      <c r="I178" s="106">
        <v>3692</v>
      </c>
      <c r="J178" s="106">
        <v>4412</v>
      </c>
      <c r="K178" s="105">
        <v>4412</v>
      </c>
      <c r="L178" s="105">
        <v>5132</v>
      </c>
      <c r="M178" s="105">
        <v>5852</v>
      </c>
      <c r="N178" s="106">
        <v>7292</v>
      </c>
      <c r="O178" s="106">
        <v>8012</v>
      </c>
      <c r="P178" s="109"/>
      <c r="Q178" s="110"/>
      <c r="R178" s="133"/>
      <c r="S178" s="1" t="s">
        <v>544</v>
      </c>
      <c r="T178" s="1" t="s">
        <v>545</v>
      </c>
      <c r="U178" s="1" t="s">
        <v>546</v>
      </c>
      <c r="V178" s="1" t="s">
        <v>547</v>
      </c>
      <c r="W178" s="1" t="s">
        <v>548</v>
      </c>
      <c r="X178" s="1" t="s">
        <v>549</v>
      </c>
      <c r="Y178" s="1" t="s">
        <v>550</v>
      </c>
      <c r="Z178" s="1" t="s">
        <v>551</v>
      </c>
      <c r="AA178" s="1" t="s">
        <v>552</v>
      </c>
      <c r="AB178" s="1" t="s">
        <v>553</v>
      </c>
      <c r="AC178" s="1" t="s">
        <v>554</v>
      </c>
      <c r="AD178" s="1" t="s">
        <v>555</v>
      </c>
    </row>
    <row r="179" spans="2:30" ht="21.75" customHeight="1" x14ac:dyDescent="0.25">
      <c r="B179" s="123">
        <v>36</v>
      </c>
      <c r="C179" s="125">
        <v>628</v>
      </c>
      <c r="D179" s="106">
        <v>92</v>
      </c>
      <c r="E179" s="105">
        <v>92</v>
      </c>
      <c r="F179" s="105">
        <v>812</v>
      </c>
      <c r="G179" s="105">
        <v>1532</v>
      </c>
      <c r="H179" s="105">
        <v>2252</v>
      </c>
      <c r="I179" s="106">
        <v>3692</v>
      </c>
      <c r="J179" s="106">
        <v>4412</v>
      </c>
      <c r="K179" s="105">
        <v>4412</v>
      </c>
      <c r="L179" s="105">
        <v>5132</v>
      </c>
      <c r="M179" s="105">
        <v>5852</v>
      </c>
      <c r="N179" s="105">
        <v>6572</v>
      </c>
      <c r="O179" s="105">
        <v>7292</v>
      </c>
      <c r="P179" s="109"/>
      <c r="Q179" s="110"/>
      <c r="R179" s="133"/>
      <c r="S179" s="1" t="s">
        <v>556</v>
      </c>
      <c r="T179" s="1" t="s">
        <v>557</v>
      </c>
      <c r="U179" s="1" t="s">
        <v>558</v>
      </c>
      <c r="V179" s="1" t="s">
        <v>559</v>
      </c>
      <c r="W179" s="1" t="s">
        <v>560</v>
      </c>
      <c r="X179" s="1" t="s">
        <v>561</v>
      </c>
      <c r="Y179" s="1" t="s">
        <v>562</v>
      </c>
      <c r="Z179" s="1" t="s">
        <v>563</v>
      </c>
      <c r="AA179" s="1" t="s">
        <v>564</v>
      </c>
      <c r="AB179" s="1" t="s">
        <v>565</v>
      </c>
      <c r="AC179" s="1" t="s">
        <v>566</v>
      </c>
      <c r="AD179" s="1" t="s">
        <v>567</v>
      </c>
    </row>
    <row r="180" spans="2:30" ht="21.75" customHeight="1" x14ac:dyDescent="0.25">
      <c r="B180" s="123">
        <v>37</v>
      </c>
      <c r="C180" s="126">
        <v>0</v>
      </c>
      <c r="D180" s="105">
        <v>0</v>
      </c>
      <c r="E180" s="105">
        <v>92</v>
      </c>
      <c r="F180" s="105">
        <v>812</v>
      </c>
      <c r="G180" s="105">
        <v>1532</v>
      </c>
      <c r="H180" s="106">
        <v>2972</v>
      </c>
      <c r="I180" s="106">
        <v>3692</v>
      </c>
      <c r="J180" s="106">
        <v>4412</v>
      </c>
      <c r="K180" s="105">
        <v>4412</v>
      </c>
      <c r="L180" s="105">
        <v>5132</v>
      </c>
      <c r="M180" s="105">
        <v>5852</v>
      </c>
      <c r="N180" s="106">
        <v>7292</v>
      </c>
      <c r="O180" s="106">
        <v>8012</v>
      </c>
      <c r="P180" s="109"/>
      <c r="Q180" s="110"/>
      <c r="R180" s="133"/>
      <c r="S180" s="1" t="s">
        <v>568</v>
      </c>
      <c r="T180" s="1" t="s">
        <v>569</v>
      </c>
      <c r="U180" s="1" t="s">
        <v>570</v>
      </c>
      <c r="V180" s="1" t="s">
        <v>571</v>
      </c>
      <c r="W180" s="1" t="s">
        <v>572</v>
      </c>
      <c r="X180" s="1" t="s">
        <v>573</v>
      </c>
      <c r="Y180" s="1" t="s">
        <v>574</v>
      </c>
      <c r="Z180" s="1" t="s">
        <v>575</v>
      </c>
      <c r="AA180" s="1" t="s">
        <v>576</v>
      </c>
      <c r="AB180" s="1" t="s">
        <v>577</v>
      </c>
      <c r="AC180" s="1" t="s">
        <v>578</v>
      </c>
      <c r="AD180" s="1" t="s">
        <v>579</v>
      </c>
    </row>
    <row r="181" spans="2:30" ht="21.75" customHeight="1" x14ac:dyDescent="0.25">
      <c r="B181" s="123">
        <v>38</v>
      </c>
      <c r="C181" s="126">
        <v>0</v>
      </c>
      <c r="D181" s="105">
        <v>0</v>
      </c>
      <c r="E181" s="105">
        <v>92</v>
      </c>
      <c r="F181" s="106">
        <v>1532</v>
      </c>
      <c r="G181" s="106">
        <v>2252</v>
      </c>
      <c r="H181" s="106">
        <v>2972</v>
      </c>
      <c r="I181" s="105">
        <v>2972</v>
      </c>
      <c r="J181" s="105">
        <v>3692</v>
      </c>
      <c r="K181" s="106">
        <v>5132</v>
      </c>
      <c r="L181" s="106">
        <v>5852</v>
      </c>
      <c r="M181" s="106">
        <v>6572</v>
      </c>
      <c r="N181" s="105">
        <v>6572</v>
      </c>
      <c r="O181" s="105">
        <v>7292</v>
      </c>
      <c r="P181" s="109"/>
      <c r="Q181" s="110"/>
      <c r="R181" s="133"/>
      <c r="S181" s="1" t="s">
        <v>580</v>
      </c>
      <c r="T181" s="1" t="s">
        <v>581</v>
      </c>
      <c r="U181" s="1" t="s">
        <v>582</v>
      </c>
      <c r="V181" s="1" t="s">
        <v>583</v>
      </c>
      <c r="W181" s="1" t="s">
        <v>584</v>
      </c>
      <c r="X181" s="1" t="s">
        <v>585</v>
      </c>
      <c r="Y181" s="1" t="s">
        <v>586</v>
      </c>
      <c r="Z181" s="1" t="s">
        <v>587</v>
      </c>
      <c r="AA181" s="1" t="s">
        <v>588</v>
      </c>
      <c r="AB181" s="1" t="s">
        <v>589</v>
      </c>
      <c r="AC181" s="1" t="s">
        <v>590</v>
      </c>
      <c r="AD181" s="1" t="s">
        <v>591</v>
      </c>
    </row>
    <row r="182" spans="2:30" ht="21.75" customHeight="1" x14ac:dyDescent="0.25">
      <c r="B182" s="123">
        <v>39</v>
      </c>
      <c r="C182" s="126">
        <v>0</v>
      </c>
      <c r="D182" s="105">
        <v>0</v>
      </c>
      <c r="E182" s="105">
        <v>92</v>
      </c>
      <c r="F182" s="106">
        <v>1532</v>
      </c>
      <c r="G182" s="106">
        <v>2252</v>
      </c>
      <c r="H182" s="105">
        <v>2252</v>
      </c>
      <c r="I182" s="105">
        <v>2972</v>
      </c>
      <c r="J182" s="105">
        <v>3692</v>
      </c>
      <c r="K182" s="106">
        <v>5132</v>
      </c>
      <c r="L182" s="105">
        <v>5132</v>
      </c>
      <c r="M182" s="105">
        <v>5852</v>
      </c>
      <c r="N182" s="105">
        <v>6572</v>
      </c>
      <c r="O182" s="105">
        <v>7292</v>
      </c>
      <c r="P182" s="109"/>
      <c r="Q182" s="110"/>
      <c r="S182" s="1" t="s">
        <v>592</v>
      </c>
      <c r="T182" s="1" t="s">
        <v>593</v>
      </c>
      <c r="U182" s="1" t="s">
        <v>594</v>
      </c>
      <c r="V182" s="1" t="s">
        <v>595</v>
      </c>
      <c r="W182" s="1" t="s">
        <v>596</v>
      </c>
      <c r="X182" s="1" t="s">
        <v>597</v>
      </c>
      <c r="Y182" s="1" t="s">
        <v>598</v>
      </c>
      <c r="Z182" s="1" t="s">
        <v>599</v>
      </c>
      <c r="AA182" s="1" t="s">
        <v>600</v>
      </c>
      <c r="AB182" s="1" t="s">
        <v>601</v>
      </c>
      <c r="AC182" s="1" t="s">
        <v>602</v>
      </c>
      <c r="AD182" s="1" t="s">
        <v>603</v>
      </c>
    </row>
    <row r="183" spans="2:30" ht="21.75" customHeight="1" x14ac:dyDescent="0.25">
      <c r="B183" s="123">
        <v>40</v>
      </c>
      <c r="C183" s="126">
        <v>0</v>
      </c>
      <c r="D183" s="105">
        <v>0</v>
      </c>
      <c r="E183" s="105">
        <v>92</v>
      </c>
      <c r="F183" s="106">
        <v>1532</v>
      </c>
      <c r="G183" s="105">
        <v>1532</v>
      </c>
      <c r="H183" s="105">
        <v>2252</v>
      </c>
      <c r="I183" s="105">
        <v>2972</v>
      </c>
      <c r="J183" s="105">
        <v>3692</v>
      </c>
      <c r="K183" s="105">
        <v>4412</v>
      </c>
      <c r="L183" s="105">
        <v>5132</v>
      </c>
      <c r="M183" s="105">
        <v>5852</v>
      </c>
      <c r="N183" s="105">
        <v>6572</v>
      </c>
      <c r="O183" s="105">
        <v>7292</v>
      </c>
      <c r="P183" s="109"/>
      <c r="Q183" s="110"/>
      <c r="S183" s="1" t="s">
        <v>604</v>
      </c>
      <c r="T183" s="1" t="s">
        <v>605</v>
      </c>
      <c r="U183" s="1" t="s">
        <v>606</v>
      </c>
      <c r="V183" s="1" t="s">
        <v>607</v>
      </c>
      <c r="W183" s="1" t="s">
        <v>608</v>
      </c>
      <c r="X183" s="1" t="s">
        <v>609</v>
      </c>
      <c r="Y183" s="1" t="s">
        <v>610</v>
      </c>
      <c r="Z183" s="1" t="s">
        <v>611</v>
      </c>
      <c r="AA183" s="1" t="s">
        <v>612</v>
      </c>
      <c r="AB183" s="1" t="s">
        <v>613</v>
      </c>
      <c r="AC183" s="1" t="s">
        <v>614</v>
      </c>
      <c r="AD183" s="1" t="s">
        <v>615</v>
      </c>
    </row>
    <row r="184" spans="2:30" ht="21.75" customHeight="1" x14ac:dyDescent="0.25">
      <c r="B184" s="123">
        <v>41</v>
      </c>
      <c r="C184" s="126">
        <v>0</v>
      </c>
      <c r="D184" s="105">
        <v>0</v>
      </c>
      <c r="E184" s="105">
        <v>92</v>
      </c>
      <c r="F184" s="106">
        <v>1532</v>
      </c>
      <c r="G184" s="105">
        <v>1532</v>
      </c>
      <c r="H184" s="105">
        <v>2252</v>
      </c>
      <c r="I184" s="105">
        <v>2972</v>
      </c>
      <c r="J184" s="105">
        <v>3692</v>
      </c>
      <c r="K184" s="105">
        <v>4412</v>
      </c>
      <c r="L184" s="105">
        <v>5132</v>
      </c>
      <c r="M184" s="105">
        <v>5852</v>
      </c>
      <c r="N184" s="105">
        <v>6572</v>
      </c>
      <c r="O184" s="105">
        <v>7292</v>
      </c>
      <c r="P184" s="109"/>
      <c r="Q184" s="110"/>
      <c r="S184" s="1" t="s">
        <v>616</v>
      </c>
      <c r="T184" s="1" t="s">
        <v>617</v>
      </c>
      <c r="U184" s="1" t="s">
        <v>618</v>
      </c>
      <c r="V184" s="1" t="s">
        <v>619</v>
      </c>
      <c r="W184" s="1" t="s">
        <v>620</v>
      </c>
      <c r="X184" s="1" t="s">
        <v>621</v>
      </c>
      <c r="Y184" s="1" t="s">
        <v>622</v>
      </c>
      <c r="Z184" s="1" t="s">
        <v>623</v>
      </c>
      <c r="AA184" s="1" t="s">
        <v>624</v>
      </c>
      <c r="AB184" s="1" t="s">
        <v>625</v>
      </c>
      <c r="AC184" s="1" t="s">
        <v>626</v>
      </c>
      <c r="AD184" s="1" t="s">
        <v>627</v>
      </c>
    </row>
    <row r="185" spans="2:30" ht="21.75" customHeight="1" x14ac:dyDescent="0.25">
      <c r="B185" s="123">
        <v>42</v>
      </c>
      <c r="C185" s="126">
        <v>0</v>
      </c>
      <c r="D185" s="105">
        <v>0</v>
      </c>
      <c r="E185" s="105">
        <v>92</v>
      </c>
      <c r="F185" s="105">
        <v>812</v>
      </c>
      <c r="G185" s="105">
        <v>1532</v>
      </c>
      <c r="H185" s="105">
        <v>2252</v>
      </c>
      <c r="I185" s="105">
        <v>2972</v>
      </c>
      <c r="J185" s="105">
        <v>3692</v>
      </c>
      <c r="K185" s="105">
        <v>4412</v>
      </c>
      <c r="L185" s="105">
        <v>5132</v>
      </c>
      <c r="M185" s="105">
        <v>5852</v>
      </c>
      <c r="N185" s="105">
        <v>6572</v>
      </c>
      <c r="O185" s="105">
        <v>7292</v>
      </c>
      <c r="P185" s="109"/>
      <c r="Q185" s="110"/>
      <c r="S185" s="1" t="s">
        <v>628</v>
      </c>
      <c r="T185" s="1" t="s">
        <v>629</v>
      </c>
      <c r="U185" s="1" t="s">
        <v>630</v>
      </c>
      <c r="V185" s="1" t="s">
        <v>631</v>
      </c>
      <c r="W185" s="1" t="s">
        <v>632</v>
      </c>
      <c r="X185" s="1" t="s">
        <v>633</v>
      </c>
      <c r="Y185" s="1" t="s">
        <v>634</v>
      </c>
      <c r="Z185" s="1" t="s">
        <v>635</v>
      </c>
      <c r="AA185" s="1" t="s">
        <v>636</v>
      </c>
      <c r="AB185" s="1" t="s">
        <v>637</v>
      </c>
      <c r="AC185" s="1" t="s">
        <v>638</v>
      </c>
      <c r="AD185" s="1" t="s">
        <v>639</v>
      </c>
    </row>
    <row r="186" spans="2:30" ht="21.75" customHeight="1" thickBot="1" x14ac:dyDescent="0.3">
      <c r="B186" s="124">
        <v>43</v>
      </c>
      <c r="C186" s="127">
        <v>628</v>
      </c>
      <c r="D186" s="112">
        <v>92</v>
      </c>
      <c r="E186" s="112">
        <v>812</v>
      </c>
      <c r="F186" s="112">
        <v>1532</v>
      </c>
      <c r="G186" s="112">
        <v>2252</v>
      </c>
      <c r="H186" s="112">
        <v>2972</v>
      </c>
      <c r="I186" s="112">
        <v>3692</v>
      </c>
      <c r="J186" s="112">
        <v>4412</v>
      </c>
      <c r="K186" s="112">
        <v>5132</v>
      </c>
      <c r="L186" s="112">
        <v>5852</v>
      </c>
      <c r="M186" s="112">
        <v>6572</v>
      </c>
      <c r="N186" s="112">
        <v>7292</v>
      </c>
      <c r="O186" s="112">
        <v>8012</v>
      </c>
      <c r="P186" s="121"/>
      <c r="Q186" s="122"/>
      <c r="S186" s="1" t="s">
        <v>640</v>
      </c>
      <c r="T186" s="1" t="s">
        <v>641</v>
      </c>
      <c r="U186" s="1" t="s">
        <v>642</v>
      </c>
      <c r="V186" s="1" t="s">
        <v>643</v>
      </c>
      <c r="W186" s="1" t="s">
        <v>644</v>
      </c>
      <c r="X186" s="1" t="s">
        <v>645</v>
      </c>
      <c r="Y186" s="1" t="s">
        <v>646</v>
      </c>
      <c r="Z186" s="1" t="s">
        <v>647</v>
      </c>
      <c r="AA186" s="1" t="s">
        <v>648</v>
      </c>
      <c r="AB186" s="1" t="s">
        <v>649</v>
      </c>
      <c r="AC186" s="1" t="s">
        <v>650</v>
      </c>
      <c r="AD186" s="1" t="s">
        <v>651</v>
      </c>
    </row>
    <row r="187" spans="2:30" x14ac:dyDescent="0.25">
      <c r="C187" s="13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workbookViewId="0">
      <selection activeCell="G19" sqref="G19"/>
    </sheetView>
  </sheetViews>
  <sheetFormatPr defaultRowHeight="15" x14ac:dyDescent="0.25"/>
  <cols>
    <col min="1" max="1" width="3.85546875" customWidth="1"/>
    <col min="2" max="8" width="29" style="1" customWidth="1"/>
  </cols>
  <sheetData>
    <row r="1" spans="2:7" s="1" customFormat="1" ht="15.75" thickBot="1" x14ac:dyDescent="0.3"/>
    <row r="2" spans="2:7" s="1" customFormat="1" ht="15.75" thickBot="1" x14ac:dyDescent="0.3">
      <c r="B2" s="222" t="s">
        <v>663</v>
      </c>
      <c r="C2" s="223"/>
      <c r="D2" s="223"/>
      <c r="E2" s="223"/>
      <c r="F2" s="223"/>
      <c r="G2" s="224"/>
    </row>
    <row r="3" spans="2:7" s="1" customFormat="1" ht="15.75" thickBot="1" x14ac:dyDescent="0.3">
      <c r="B3" s="155" t="s">
        <v>657</v>
      </c>
      <c r="C3" s="158" t="s">
        <v>658</v>
      </c>
      <c r="D3" s="156" t="s">
        <v>661</v>
      </c>
      <c r="E3" s="158" t="s">
        <v>662</v>
      </c>
      <c r="F3" s="157" t="s">
        <v>659</v>
      </c>
      <c r="G3" s="158" t="s">
        <v>660</v>
      </c>
    </row>
    <row r="4" spans="2:7" s="1" customFormat="1" ht="16.5" thickBot="1" x14ac:dyDescent="0.3">
      <c r="B4" s="137">
        <f>'Graph Data'!E11</f>
        <v>469683524</v>
      </c>
      <c r="C4" s="137">
        <f>'Graph Data'!N11</f>
        <v>170070948</v>
      </c>
      <c r="D4" s="137">
        <f>'Graph Data'!Y11+'Graph Data'!Y17</f>
        <v>72869648</v>
      </c>
      <c r="E4" s="137">
        <f>'Graph Data'!AH11+'Graph Data'!AH17</f>
        <v>53578192</v>
      </c>
      <c r="F4" s="137">
        <f>'Graph Data'!AS11</f>
        <v>632408864</v>
      </c>
      <c r="G4" s="135">
        <f>'Graph Data'!BB11</f>
        <v>405619896</v>
      </c>
    </row>
    <row r="5" spans="2:7" s="1" customFormat="1" ht="16.5" thickBot="1" x14ac:dyDescent="0.3">
      <c r="B5" s="221">
        <f>100%-C4/B4</f>
        <v>0.63790310004572359</v>
      </c>
      <c r="C5" s="205"/>
      <c r="D5" s="221">
        <f>100%-E4/D4</f>
        <v>0.26473925055875114</v>
      </c>
      <c r="E5" s="205"/>
      <c r="F5" s="221">
        <f>100%-G4/F4</f>
        <v>0.35861130498006433</v>
      </c>
      <c r="G5" s="205"/>
    </row>
    <row r="6" spans="2:7" ht="15.75" thickBot="1" x14ac:dyDescent="0.3"/>
    <row r="7" spans="2:7" ht="15.75" thickBot="1" x14ac:dyDescent="0.3">
      <c r="B7" s="222" t="s">
        <v>664</v>
      </c>
      <c r="C7" s="223"/>
      <c r="D7" s="223"/>
      <c r="E7" s="223"/>
      <c r="F7" s="223"/>
      <c r="G7" s="224"/>
    </row>
    <row r="8" spans="2:7" ht="15.75" thickBot="1" x14ac:dyDescent="0.3">
      <c r="B8" s="155" t="s">
        <v>657</v>
      </c>
      <c r="C8" s="158" t="s">
        <v>658</v>
      </c>
      <c r="D8" s="156" t="s">
        <v>661</v>
      </c>
      <c r="E8" s="158" t="s">
        <v>662</v>
      </c>
      <c r="F8" s="157" t="s">
        <v>659</v>
      </c>
      <c r="G8" s="158" t="s">
        <v>660</v>
      </c>
    </row>
    <row r="9" spans="2:7" ht="16.5" thickBot="1" x14ac:dyDescent="0.3">
      <c r="B9" s="137">
        <f>'Graph Data'!E27</f>
        <v>476048680</v>
      </c>
      <c r="C9" s="137">
        <f>'Graph Data'!N27</f>
        <v>194343972</v>
      </c>
      <c r="D9" s="137">
        <f>'Graph Data'!Y27+'Graph Data'!Y33</f>
        <v>73570704</v>
      </c>
      <c r="E9" s="137">
        <f>'Graph Data'!AH27+'Graph Data'!AH33</f>
        <v>55670084</v>
      </c>
      <c r="F9" s="137">
        <f>'Graph Data'!AS27</f>
        <v>610873884</v>
      </c>
      <c r="G9" s="135">
        <f>'Graph Data'!BB27</f>
        <v>188739948</v>
      </c>
    </row>
    <row r="10" spans="2:7" ht="16.5" thickBot="1" x14ac:dyDescent="0.3">
      <c r="B10" s="221">
        <f>100%-C9/B9</f>
        <v>0.59175609519597872</v>
      </c>
      <c r="C10" s="205"/>
      <c r="D10" s="221">
        <f>100%-E9/D9</f>
        <v>0.24331179432508898</v>
      </c>
      <c r="E10" s="205"/>
      <c r="F10" s="221">
        <f>100%-G9/F9</f>
        <v>0.6910328744713532</v>
      </c>
      <c r="G10" s="205"/>
    </row>
    <row r="11" spans="2:7" ht="15.75" thickBot="1" x14ac:dyDescent="0.3"/>
    <row r="12" spans="2:7" ht="15.75" thickBot="1" x14ac:dyDescent="0.3">
      <c r="B12" s="222" t="s">
        <v>665</v>
      </c>
      <c r="C12" s="223"/>
      <c r="D12" s="223"/>
      <c r="E12" s="223"/>
      <c r="F12" s="223"/>
      <c r="G12" s="224"/>
    </row>
    <row r="13" spans="2:7" ht="15.75" thickBot="1" x14ac:dyDescent="0.3">
      <c r="B13" s="155" t="s">
        <v>657</v>
      </c>
      <c r="C13" s="158" t="s">
        <v>658</v>
      </c>
      <c r="D13" s="156" t="s">
        <v>661</v>
      </c>
      <c r="E13" s="158" t="s">
        <v>662</v>
      </c>
      <c r="F13" s="157" t="s">
        <v>659</v>
      </c>
      <c r="G13" s="158" t="s">
        <v>660</v>
      </c>
    </row>
    <row r="14" spans="2:7" ht="16.5" thickBot="1" x14ac:dyDescent="0.3">
      <c r="B14" s="137">
        <f>'Graph Data'!E43</f>
        <v>477172968</v>
      </c>
      <c r="C14" s="137">
        <f>'Graph Data'!N43</f>
        <v>202456062</v>
      </c>
      <c r="D14" s="137">
        <f>'Graph Data'!Y43+'Graph Data'!Y49</f>
        <v>73666344</v>
      </c>
      <c r="E14" s="137">
        <f>'Graph Data'!AH43+'Graph Data'!AH49</f>
        <v>55984296</v>
      </c>
      <c r="F14" s="137">
        <f>'Graph Data'!AS43</f>
        <v>609161054</v>
      </c>
      <c r="G14" s="135">
        <f>'Graph Data'!BB43</f>
        <v>165071990</v>
      </c>
    </row>
    <row r="15" spans="2:7" ht="16.5" thickBot="1" x14ac:dyDescent="0.3">
      <c r="B15" s="221">
        <f>100%-C14/B14</f>
        <v>0.57571766303408878</v>
      </c>
      <c r="C15" s="205"/>
      <c r="D15" s="221">
        <f>100%-E14/D14</f>
        <v>0.24002885225307236</v>
      </c>
      <c r="E15" s="205"/>
      <c r="F15" s="221">
        <f>100%-G14/F14</f>
        <v>0.72901749231000568</v>
      </c>
      <c r="G15" s="205"/>
    </row>
    <row r="16" spans="2:7" ht="15.75" thickBot="1" x14ac:dyDescent="0.3"/>
    <row r="17" spans="2:7" ht="15.75" thickBot="1" x14ac:dyDescent="0.3">
      <c r="B17" s="222" t="s">
        <v>666</v>
      </c>
      <c r="C17" s="223"/>
      <c r="D17" s="223"/>
      <c r="E17" s="223"/>
      <c r="F17" s="223"/>
      <c r="G17" s="224"/>
    </row>
    <row r="18" spans="2:7" ht="15.75" thickBot="1" x14ac:dyDescent="0.3">
      <c r="B18" s="155" t="s">
        <v>657</v>
      </c>
      <c r="C18" s="158" t="s">
        <v>658</v>
      </c>
      <c r="D18" s="156" t="s">
        <v>661</v>
      </c>
      <c r="E18" s="158" t="s">
        <v>662</v>
      </c>
      <c r="F18" s="157" t="s">
        <v>659</v>
      </c>
      <c r="G18" s="158" t="s">
        <v>660</v>
      </c>
    </row>
    <row r="19" spans="2:7" ht="16.5" thickBot="1" x14ac:dyDescent="0.3">
      <c r="B19" s="137">
        <f>'Graph Data'!E59</f>
        <v>668798684</v>
      </c>
      <c r="C19" s="137">
        <f>'Graph Data'!N59</f>
        <v>234276846</v>
      </c>
      <c r="D19" s="137">
        <f>'Graph Data'!Y59+'Graph Data'!Y65</f>
        <v>86962160</v>
      </c>
      <c r="E19" s="137">
        <f>'Graph Data'!AH59+'Graph Data'!AH65</f>
        <v>60443016</v>
      </c>
      <c r="F19" s="137">
        <f>'Graph Data'!AS59</f>
        <v>781756694</v>
      </c>
      <c r="G19" s="135">
        <f>'Graph Data'!BB59</f>
        <v>260386246</v>
      </c>
    </row>
    <row r="20" spans="2:7" ht="16.5" thickBot="1" x14ac:dyDescent="0.3">
      <c r="B20" s="221">
        <f>100%-C19/B19</f>
        <v>0.64970498357021289</v>
      </c>
      <c r="C20" s="205"/>
      <c r="D20" s="221">
        <f>100%-E19/D19</f>
        <v>0.30495038301716515</v>
      </c>
      <c r="E20" s="205"/>
      <c r="F20" s="221">
        <f>100%-G19/F19</f>
        <v>0.66692162919937847</v>
      </c>
      <c r="G20" s="205"/>
    </row>
    <row r="21" spans="2:7" ht="15.75" thickBot="1" x14ac:dyDescent="0.3"/>
    <row r="22" spans="2:7" ht="15.75" thickBot="1" x14ac:dyDescent="0.3">
      <c r="B22" s="222" t="s">
        <v>667</v>
      </c>
      <c r="C22" s="223"/>
      <c r="D22" s="223"/>
      <c r="E22" s="223"/>
      <c r="F22" s="223"/>
      <c r="G22" s="224"/>
    </row>
    <row r="23" spans="2:7" ht="15.75" thickBot="1" x14ac:dyDescent="0.3">
      <c r="B23" s="155" t="s">
        <v>657</v>
      </c>
      <c r="C23" s="158" t="s">
        <v>658</v>
      </c>
      <c r="D23" s="156" t="s">
        <v>661</v>
      </c>
      <c r="E23" s="158" t="s">
        <v>662</v>
      </c>
      <c r="F23" s="157" t="s">
        <v>659</v>
      </c>
      <c r="G23" s="158" t="s">
        <v>660</v>
      </c>
    </row>
    <row r="24" spans="2:7" ht="16.5" thickBot="1" x14ac:dyDescent="0.3">
      <c r="B24" s="137">
        <f>'Graph Data'!E75</f>
        <v>671376552</v>
      </c>
      <c r="C24" s="137">
        <f>'Graph Data'!N75</f>
        <v>251173986</v>
      </c>
      <c r="D24" s="137">
        <f>'Graph Data'!Y75+'Graph Data'!Y81</f>
        <v>87121952</v>
      </c>
      <c r="E24" s="137">
        <f>'Graph Data'!AH75+'Graph Data'!AH81</f>
        <v>61318064</v>
      </c>
      <c r="F24" s="137">
        <f>'Graph Data'!AS75</f>
        <v>786275294</v>
      </c>
      <c r="G24" s="135">
        <f>'Graph Data'!BB75</f>
        <v>218842238</v>
      </c>
    </row>
    <row r="25" spans="2:7" ht="16.5" thickBot="1" x14ac:dyDescent="0.3">
      <c r="B25" s="221">
        <f>100%-C24/B24</f>
        <v>0.62588209961792052</v>
      </c>
      <c r="C25" s="205"/>
      <c r="D25" s="221">
        <f>100%-E24/D24</f>
        <v>0.29618124258740208</v>
      </c>
      <c r="E25" s="205"/>
      <c r="F25" s="221">
        <f>100%-G24/F24</f>
        <v>0.72167224422544307</v>
      </c>
      <c r="G25" s="205"/>
    </row>
    <row r="26" spans="2:7" ht="15.75" thickBot="1" x14ac:dyDescent="0.3"/>
    <row r="27" spans="2:7" ht="15.75" thickBot="1" x14ac:dyDescent="0.3">
      <c r="B27" s="222" t="s">
        <v>668</v>
      </c>
      <c r="C27" s="223"/>
      <c r="D27" s="223"/>
      <c r="E27" s="223"/>
      <c r="F27" s="223"/>
      <c r="G27" s="224"/>
    </row>
    <row r="28" spans="2:7" ht="15.75" thickBot="1" x14ac:dyDescent="0.3">
      <c r="B28" s="155" t="s">
        <v>657</v>
      </c>
      <c r="C28" s="158" t="s">
        <v>658</v>
      </c>
      <c r="D28" s="156" t="s">
        <v>661</v>
      </c>
      <c r="E28" s="158" t="s">
        <v>662</v>
      </c>
      <c r="F28" s="157" t="s">
        <v>659</v>
      </c>
      <c r="G28" s="158" t="s">
        <v>660</v>
      </c>
    </row>
    <row r="29" spans="2:7" ht="16.5" thickBot="1" x14ac:dyDescent="0.3">
      <c r="B29" s="137">
        <f>'Graph Data'!E91</f>
        <v>671594400</v>
      </c>
      <c r="C29" s="137">
        <f>'Graph Data'!N91</f>
        <v>252175344</v>
      </c>
      <c r="D29" s="137">
        <f>'Graph Data'!Y91+'Graph Data'!Y97</f>
        <v>87134624</v>
      </c>
      <c r="E29" s="137">
        <f>'Graph Data'!AH91+'Graph Data'!AH97</f>
        <v>61341536</v>
      </c>
      <c r="F29" s="137">
        <f>'Graph Data'!AS91</f>
        <v>786607544</v>
      </c>
      <c r="G29" s="135">
        <f>'Graph Data'!BB91</f>
        <v>219174488</v>
      </c>
    </row>
    <row r="30" spans="2:7" ht="16.5" thickBot="1" x14ac:dyDescent="0.3">
      <c r="B30" s="221">
        <f>100%-C29/B29</f>
        <v>0.62451243786428234</v>
      </c>
      <c r="C30" s="205"/>
      <c r="D30" s="221">
        <f>100%-E29/D29</f>
        <v>0.29601422277325717</v>
      </c>
      <c r="E30" s="205"/>
      <c r="F30" s="221">
        <f>100%-G29/F29</f>
        <v>0.72136742182070912</v>
      </c>
      <c r="G30" s="205"/>
    </row>
  </sheetData>
  <mergeCells count="24">
    <mergeCell ref="B30:C30"/>
    <mergeCell ref="D30:E30"/>
    <mergeCell ref="F30:G30"/>
    <mergeCell ref="B2:G2"/>
    <mergeCell ref="B7:G7"/>
    <mergeCell ref="B12:G12"/>
    <mergeCell ref="B17:G17"/>
    <mergeCell ref="D10:E10"/>
    <mergeCell ref="F10:G10"/>
    <mergeCell ref="B15:C15"/>
    <mergeCell ref="D15:E15"/>
    <mergeCell ref="F15:G15"/>
    <mergeCell ref="B22:G22"/>
    <mergeCell ref="B27:G27"/>
    <mergeCell ref="B5:C5"/>
    <mergeCell ref="D5:E5"/>
    <mergeCell ref="B25:C25"/>
    <mergeCell ref="D25:E25"/>
    <mergeCell ref="F25:G25"/>
    <mergeCell ref="F5:G5"/>
    <mergeCell ref="B10:C10"/>
    <mergeCell ref="B20:C20"/>
    <mergeCell ref="D20:E20"/>
    <mergeCell ref="F20:G2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selection activeCell="H23" sqref="H23"/>
    </sheetView>
  </sheetViews>
  <sheetFormatPr defaultRowHeight="15" x14ac:dyDescent="0.25"/>
  <cols>
    <col min="1" max="1" width="3.85546875" style="176" customWidth="1"/>
    <col min="2" max="9" width="17.42578125" style="176" customWidth="1"/>
    <col min="10" max="16384" width="9.140625" style="176"/>
  </cols>
  <sheetData>
    <row r="1" spans="2:9" ht="15.75" thickBot="1" x14ac:dyDescent="0.3"/>
    <row r="2" spans="2:9" ht="15.75" thickBot="1" x14ac:dyDescent="0.3">
      <c r="B2" s="225" t="s">
        <v>693</v>
      </c>
      <c r="C2" s="226"/>
      <c r="D2" s="226"/>
      <c r="E2" s="226"/>
      <c r="F2" s="226"/>
      <c r="G2" s="226"/>
      <c r="H2" s="226"/>
      <c r="I2" s="227"/>
    </row>
    <row r="3" spans="2:9" ht="34.5" customHeight="1" thickBot="1" x14ac:dyDescent="0.3">
      <c r="B3" s="177" t="s">
        <v>698</v>
      </c>
      <c r="C3" s="178" t="s">
        <v>672</v>
      </c>
      <c r="D3" s="177" t="s">
        <v>699</v>
      </c>
      <c r="E3" s="178" t="s">
        <v>673</v>
      </c>
      <c r="F3" s="177" t="s">
        <v>700</v>
      </c>
      <c r="G3" s="178" t="s">
        <v>674</v>
      </c>
      <c r="H3" s="177" t="s">
        <v>701</v>
      </c>
      <c r="I3" s="178" t="s">
        <v>675</v>
      </c>
    </row>
    <row r="4" spans="2:9" ht="34.5" customHeight="1" thickBot="1" x14ac:dyDescent="0.3">
      <c r="B4" s="179">
        <f>100%-B5/C5</f>
        <v>0.12489723118348117</v>
      </c>
      <c r="C4" s="180">
        <f>C5-B5</f>
        <v>2.6576889016285167E-3</v>
      </c>
      <c r="D4" s="179">
        <f t="shared" ref="D4" si="0">100%-D5/E5</f>
        <v>4.5609176024324904E-3</v>
      </c>
      <c r="E4" s="180">
        <f t="shared" ref="E4" si="1">E5-D5</f>
        <v>3.4145141266600509E-4</v>
      </c>
      <c r="F4" s="179">
        <f t="shared" ref="F4" si="2">100%-F5/G5</f>
        <v>4.9042287648165539E-2</v>
      </c>
      <c r="G4" s="180">
        <f t="shared" ref="G4" si="3">G5-F5</f>
        <v>4.8802212031200665E-3</v>
      </c>
      <c r="H4" s="179">
        <f t="shared" ref="H4" si="4">100%-H5/I5</f>
        <v>-1.14909403281175</v>
      </c>
      <c r="I4" s="178">
        <f t="shared" ref="I4" si="5">I5-H5</f>
        <v>-1.2713834482173173E-2</v>
      </c>
    </row>
    <row r="5" spans="2:9" ht="16.5" thickBot="1" x14ac:dyDescent="0.3">
      <c r="B5" s="181">
        <f>'Graph Data'!$N$11/'Graph Data'!$N$8</f>
        <v>1.862131685730796E-2</v>
      </c>
      <c r="C5" s="181">
        <f>'Graph Data'!$N$27/'Graph Data'!$N$8</f>
        <v>2.1279005758936476E-2</v>
      </c>
      <c r="D5" s="181">
        <f>'Graph Data'!$AH$11/'Graph Data'!$AH$8</f>
        <v>7.4523179442296028E-2</v>
      </c>
      <c r="E5" s="181">
        <f>'Graph Data'!$AH$27/'Graph Data'!$AH$8</f>
        <v>7.4864630854962033E-2</v>
      </c>
      <c r="F5" s="181">
        <f>'Graph Data'!$AH$17/'Graph Data'!$AH$14</f>
        <v>9.4630251027116877E-2</v>
      </c>
      <c r="G5" s="181">
        <f>'Graph Data'!$AH$33/'Graph Data'!$AH$14</f>
        <v>9.9510472230236943E-2</v>
      </c>
      <c r="H5" s="182">
        <f>'Graph Data'!$BB$11/'Graph Data'!$BB$8</f>
        <v>2.3778059096640398E-2</v>
      </c>
      <c r="I5" s="182">
        <f>'Graph Data'!$BB$27/'Graph Data'!$BB$8</f>
        <v>1.1064224614467225E-2</v>
      </c>
    </row>
    <row r="6" spans="2:9" ht="15.75" thickBot="1" x14ac:dyDescent="0.3"/>
    <row r="7" spans="2:9" ht="15.75" thickBot="1" x14ac:dyDescent="0.3">
      <c r="B7" s="225" t="s">
        <v>694</v>
      </c>
      <c r="C7" s="226"/>
      <c r="D7" s="226"/>
      <c r="E7" s="226"/>
      <c r="F7" s="226"/>
      <c r="G7" s="226"/>
      <c r="H7" s="226"/>
      <c r="I7" s="227"/>
    </row>
    <row r="8" spans="2:9" ht="34.5" customHeight="1" thickBot="1" x14ac:dyDescent="0.3">
      <c r="B8" s="177" t="s">
        <v>698</v>
      </c>
      <c r="C8" s="178" t="s">
        <v>688</v>
      </c>
      <c r="D8" s="177" t="s">
        <v>699</v>
      </c>
      <c r="E8" s="178" t="s">
        <v>689</v>
      </c>
      <c r="F8" s="177" t="s">
        <v>700</v>
      </c>
      <c r="G8" s="178" t="s">
        <v>690</v>
      </c>
      <c r="H8" s="177" t="s">
        <v>701</v>
      </c>
      <c r="I8" s="178" t="s">
        <v>691</v>
      </c>
    </row>
    <row r="9" spans="2:9" ht="34.5" customHeight="1" thickBot="1" x14ac:dyDescent="0.3">
      <c r="B9" s="179">
        <f>100%-B10/C10</f>
        <v>0.15996119691392596</v>
      </c>
      <c r="C9" s="180">
        <f>C10-B10</f>
        <v>3.5458935011877524E-3</v>
      </c>
      <c r="D9" s="179">
        <f t="shared" ref="D9" si="6">100%-D10/E10</f>
        <v>5.6596313415380184E-3</v>
      </c>
      <c r="E9" s="180">
        <f t="shared" ref="E9" si="7">E10-D10</f>
        <v>4.2417439273005619E-4</v>
      </c>
      <c r="F9" s="179">
        <f t="shared" ref="F9" si="8">100%-F10/G10</f>
        <v>5.5859510831382075E-2</v>
      </c>
      <c r="G9" s="180">
        <f t="shared" ref="G9" si="9">G10-F10</f>
        <v>5.5987425524779005E-3</v>
      </c>
      <c r="H9" s="179">
        <f t="shared" ref="H9" si="10">100%-H10/I10</f>
        <v>-1.4572303029726603</v>
      </c>
      <c r="I9" s="178">
        <f t="shared" ref="I9" si="11">I10-H10</f>
        <v>-1.410128640346848E-2</v>
      </c>
    </row>
    <row r="10" spans="2:9" ht="16.5" thickBot="1" x14ac:dyDescent="0.3">
      <c r="B10" s="181">
        <f>'Graph Data'!$N$11/'Graph Data'!$N$8</f>
        <v>1.862131685730796E-2</v>
      </c>
      <c r="C10" s="181">
        <f>'Graph Data'!$N$43/'Graph Data'!$N$8</f>
        <v>2.2167210358495712E-2</v>
      </c>
      <c r="D10" s="181">
        <f>'Graph Data'!$AH$11/'Graph Data'!$AH$8</f>
        <v>7.4523179442296028E-2</v>
      </c>
      <c r="E10" s="181">
        <f>'Graph Data'!$AH$43/'Graph Data'!$AH$8</f>
        <v>7.4947353835026084E-2</v>
      </c>
      <c r="F10" s="181">
        <f>'Graph Data'!$AH$17/'Graph Data'!$AH$14</f>
        <v>9.4630251027116877E-2</v>
      </c>
      <c r="G10" s="181">
        <f>'Graph Data'!$AH$49/'Graph Data'!$AH$14</f>
        <v>0.10022899357959478</v>
      </c>
      <c r="H10" s="182">
        <f>'Graph Data'!$BB$11/'Graph Data'!$BB$8</f>
        <v>2.3778059096640398E-2</v>
      </c>
      <c r="I10" s="182">
        <f>'Graph Data'!$BB$43/'Graph Data'!$BB$8</f>
        <v>9.6767726931719176E-3</v>
      </c>
    </row>
    <row r="11" spans="2:9" ht="15.75" thickBot="1" x14ac:dyDescent="0.3"/>
    <row r="12" spans="2:9" ht="15.75" thickBot="1" x14ac:dyDescent="0.3">
      <c r="B12" s="225" t="s">
        <v>695</v>
      </c>
      <c r="C12" s="226"/>
      <c r="D12" s="226"/>
      <c r="E12" s="226"/>
      <c r="F12" s="226"/>
      <c r="G12" s="226"/>
      <c r="H12" s="226"/>
      <c r="I12" s="227"/>
    </row>
    <row r="13" spans="2:9" ht="34.5" customHeight="1" thickBot="1" x14ac:dyDescent="0.3">
      <c r="B13" s="177" t="s">
        <v>698</v>
      </c>
      <c r="C13" s="178" t="s">
        <v>684</v>
      </c>
      <c r="D13" s="177" t="s">
        <v>699</v>
      </c>
      <c r="E13" s="178" t="s">
        <v>685</v>
      </c>
      <c r="F13" s="177" t="s">
        <v>700</v>
      </c>
      <c r="G13" s="178" t="s">
        <v>686</v>
      </c>
      <c r="H13" s="177" t="s">
        <v>701</v>
      </c>
      <c r="I13" s="178" t="s">
        <v>687</v>
      </c>
    </row>
    <row r="14" spans="2:9" ht="34.5" customHeight="1" thickBot="1" x14ac:dyDescent="0.3">
      <c r="B14" s="179">
        <f>100%-B15/C15</f>
        <v>0.27405993847125643</v>
      </c>
      <c r="C14" s="180">
        <f>C15-B15</f>
        <v>7.0299976852366101E-3</v>
      </c>
      <c r="D14" s="179">
        <f t="shared" ref="D14" si="12">100%-D15/E15</f>
        <v>1.6588494736888393E-2</v>
      </c>
      <c r="E14" s="180">
        <f t="shared" ref="E14" si="13">E15-D15</f>
        <v>1.257080442254907E-3</v>
      </c>
      <c r="F14" s="179">
        <f t="shared" ref="F14" si="14">100%-F15/G15</f>
        <v>0.14425509532606196</v>
      </c>
      <c r="G14" s="180">
        <f t="shared" ref="G14" si="15">G15-F15</f>
        <v>1.5952062125157818E-2</v>
      </c>
      <c r="H14" s="179">
        <f t="shared" ref="H14" si="16">100%-H15/I15</f>
        <v>-0.55776237121218752</v>
      </c>
      <c r="I14" s="178">
        <f t="shared" ref="I14" si="17">I15-H15</f>
        <v>-8.5138188401901946E-3</v>
      </c>
    </row>
    <row r="15" spans="2:9" ht="16.5" thickBot="1" x14ac:dyDescent="0.3">
      <c r="B15" s="181">
        <f>'Graph Data'!$N$11/'Graph Data'!$N$8</f>
        <v>1.862131685730796E-2</v>
      </c>
      <c r="C15" s="181">
        <f>'Graph Data'!$N$59/'Graph Data'!$N$8</f>
        <v>2.565131454254457E-2</v>
      </c>
      <c r="D15" s="181">
        <f>'Graph Data'!$AH$11/'Graph Data'!$AH$8</f>
        <v>7.4523179442296028E-2</v>
      </c>
      <c r="E15" s="181">
        <f>'Graph Data'!$AH$59/'Graph Data'!$AH$8</f>
        <v>7.5780259884550935E-2</v>
      </c>
      <c r="F15" s="181">
        <f>'Graph Data'!$AH$17/'Graph Data'!$AH$14</f>
        <v>9.4630251027116877E-2</v>
      </c>
      <c r="G15" s="181">
        <f>'Graph Data'!$AH$65/'Graph Data'!$AH$14</f>
        <v>0.11058231315227469</v>
      </c>
      <c r="H15" s="182">
        <f>'Graph Data'!$BB$11/'Graph Data'!$BB$8</f>
        <v>2.3778059096640398E-2</v>
      </c>
      <c r="I15" s="182">
        <f>'Graph Data'!$BB$59/'Graph Data'!$BB$8</f>
        <v>1.5264240256450203E-2</v>
      </c>
    </row>
    <row r="16" spans="2:9" ht="15.75" thickBot="1" x14ac:dyDescent="0.3"/>
    <row r="17" spans="2:9" ht="15.75" thickBot="1" x14ac:dyDescent="0.3">
      <c r="B17" s="225" t="s">
        <v>696</v>
      </c>
      <c r="C17" s="226"/>
      <c r="D17" s="226"/>
      <c r="E17" s="226"/>
      <c r="F17" s="226"/>
      <c r="G17" s="226"/>
      <c r="H17" s="226"/>
      <c r="I17" s="227"/>
    </row>
    <row r="18" spans="2:9" ht="34.5" customHeight="1" thickBot="1" x14ac:dyDescent="0.3">
      <c r="B18" s="177" t="s">
        <v>698</v>
      </c>
      <c r="C18" s="178" t="s">
        <v>680</v>
      </c>
      <c r="D18" s="177" t="s">
        <v>671</v>
      </c>
      <c r="E18" s="178" t="s">
        <v>681</v>
      </c>
      <c r="F18" s="177" t="s">
        <v>700</v>
      </c>
      <c r="G18" s="178" t="s">
        <v>682</v>
      </c>
      <c r="H18" s="177" t="s">
        <v>701</v>
      </c>
      <c r="I18" s="178" t="s">
        <v>683</v>
      </c>
    </row>
    <row r="19" spans="2:9" ht="34.5" customHeight="1" thickBot="1" x14ac:dyDescent="0.3">
      <c r="B19" s="179">
        <f>100%-B20/C20</f>
        <v>0.32289585116509645</v>
      </c>
      <c r="C19" s="180">
        <f>C20-B20</f>
        <v>8.8800902590858051E-3</v>
      </c>
      <c r="D19" s="179">
        <f t="shared" ref="D19" si="18">100%-D20/E20</f>
        <v>2.5404458320597345E-2</v>
      </c>
      <c r="E19" s="180">
        <f t="shared" ref="E19" si="19">E20-D20</f>
        <v>1.9425709692841853E-3</v>
      </c>
      <c r="F19" s="179">
        <f t="shared" ref="F19" si="20">100%-F20/G20</f>
        <v>0.15789333818873585</v>
      </c>
      <c r="G19" s="180">
        <f t="shared" ref="G19" si="21">G20-F20</f>
        <v>1.7742985426777533E-2</v>
      </c>
      <c r="H19" s="179">
        <f t="shared" ref="H19" si="22">100%-H20/I20</f>
        <v>-0.85348084404071933</v>
      </c>
      <c r="I19" s="178">
        <f t="shared" ref="I19" si="23">I20-H20</f>
        <v>-1.0949192171421712E-2</v>
      </c>
    </row>
    <row r="20" spans="2:9" ht="16.5" thickBot="1" x14ac:dyDescent="0.3">
      <c r="B20" s="181">
        <f>'Graph Data'!$N$11/'Graph Data'!$N$8</f>
        <v>1.862131685730796E-2</v>
      </c>
      <c r="C20" s="181">
        <f>'Graph Data'!$N$75/'Graph Data'!$N$8</f>
        <v>2.7501407116393765E-2</v>
      </c>
      <c r="D20" s="181">
        <f>'Graph Data'!$AH$11/'Graph Data'!$AH$8</f>
        <v>7.4523179442296028E-2</v>
      </c>
      <c r="E20" s="181">
        <f>'Graph Data'!$AH$75/'Graph Data'!$AH$8</f>
        <v>7.6465750411580213E-2</v>
      </c>
      <c r="F20" s="181">
        <f>'Graph Data'!$AH$17/'Graph Data'!$AH$14</f>
        <v>9.4630251027116877E-2</v>
      </c>
      <c r="G20" s="181">
        <f>'Graph Data'!$AH$81/'Graph Data'!$AH$14</f>
        <v>0.11237323645389441</v>
      </c>
      <c r="H20" s="182">
        <f>'Graph Data'!$BB$11/'Graph Data'!$BB$8</f>
        <v>2.3778059096640398E-2</v>
      </c>
      <c r="I20" s="182">
        <f>'Graph Data'!$BB$75/'Graph Data'!$BB$8</f>
        <v>1.2828866925218686E-2</v>
      </c>
    </row>
    <row r="21" spans="2:9" ht="15.75" thickBot="1" x14ac:dyDescent="0.3"/>
    <row r="22" spans="2:9" ht="15.75" thickBot="1" x14ac:dyDescent="0.3">
      <c r="B22" s="225" t="s">
        <v>697</v>
      </c>
      <c r="C22" s="226"/>
      <c r="D22" s="226"/>
      <c r="E22" s="226"/>
      <c r="F22" s="226"/>
      <c r="G22" s="226"/>
      <c r="H22" s="226"/>
      <c r="I22" s="227"/>
    </row>
    <row r="23" spans="2:9" ht="34.5" customHeight="1" thickBot="1" x14ac:dyDescent="0.3">
      <c r="B23" s="177" t="s">
        <v>698</v>
      </c>
      <c r="C23" s="178" t="s">
        <v>676</v>
      </c>
      <c r="D23" s="177" t="s">
        <v>699</v>
      </c>
      <c r="E23" s="178" t="s">
        <v>677</v>
      </c>
      <c r="F23" s="177" t="s">
        <v>700</v>
      </c>
      <c r="G23" s="178" t="s">
        <v>678</v>
      </c>
      <c r="H23" s="177" t="s">
        <v>701</v>
      </c>
      <c r="I23" s="178" t="s">
        <v>679</v>
      </c>
    </row>
    <row r="24" spans="2:9" ht="34.5" customHeight="1" thickBot="1" x14ac:dyDescent="0.3">
      <c r="B24" s="179">
        <f>100%-B25/C25</f>
        <v>0.32558455040711676</v>
      </c>
      <c r="C24" s="180">
        <f>C25-B25</f>
        <v>8.9897304111804487E-3</v>
      </c>
      <c r="D24" s="179">
        <f t="shared" ref="D24" si="24">100%-D25/E25</f>
        <v>2.6542588628857389E-2</v>
      </c>
      <c r="E24" s="180">
        <f t="shared" ref="E24" si="25">E25-D25</f>
        <v>2.0319718892121419E-3</v>
      </c>
      <c r="F24" s="179">
        <f t="shared" ref="F24" si="26">100%-F25/G25</f>
        <v>0.15800766953459944</v>
      </c>
      <c r="G24" s="180">
        <f t="shared" ref="G24" si="27">G25-F25</f>
        <v>1.7758244215840033E-2</v>
      </c>
      <c r="H24" s="179">
        <f t="shared" ref="H24" si="28">100%-H25/I25</f>
        <v>-0.85067112373042253</v>
      </c>
      <c r="I24" s="178">
        <f t="shared" ref="I24" si="29">I25-H25</f>
        <v>-1.0929715167919747E-2</v>
      </c>
    </row>
    <row r="25" spans="2:9" ht="16.5" thickBot="1" x14ac:dyDescent="0.3">
      <c r="B25" s="181">
        <f>'Graph Data'!$N$11/'Graph Data'!$N$8</f>
        <v>1.862131685730796E-2</v>
      </c>
      <c r="C25" s="181">
        <f>'Graph Data'!$N$91/'Graph Data'!$N$8</f>
        <v>2.7611047268488408E-2</v>
      </c>
      <c r="D25" s="181">
        <f>'Graph Data'!$AH$11/'Graph Data'!$AH$8</f>
        <v>7.4523179442296028E-2</v>
      </c>
      <c r="E25" s="181">
        <f>'Graph Data'!$AH$91/'Graph Data'!$AH$8</f>
        <v>7.655515133150817E-2</v>
      </c>
      <c r="F25" s="181">
        <f>'Graph Data'!$AH$17/'Graph Data'!$AH$14</f>
        <v>9.4630251027116877E-2</v>
      </c>
      <c r="G25" s="181">
        <f>'Graph Data'!$AH$97/'Graph Data'!$AH$14</f>
        <v>0.11238849524295691</v>
      </c>
      <c r="H25" s="182">
        <f>'Graph Data'!$BB$11/'Graph Data'!$BB$8</f>
        <v>2.3778059096640398E-2</v>
      </c>
      <c r="I25" s="182">
        <f>'Graph Data'!$BB$91/'Graph Data'!$BB$8</f>
        <v>1.2848343928720651E-2</v>
      </c>
    </row>
  </sheetData>
  <mergeCells count="5">
    <mergeCell ref="B2:I2"/>
    <mergeCell ref="B7:I7"/>
    <mergeCell ref="B12:I12"/>
    <mergeCell ref="B17:I17"/>
    <mergeCell ref="B22:I2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9"/>
  <sheetViews>
    <sheetView workbookViewId="0">
      <selection activeCell="AJ82" sqref="AJ82"/>
    </sheetView>
  </sheetViews>
  <sheetFormatPr defaultRowHeight="15" x14ac:dyDescent="0.25"/>
  <cols>
    <col min="1" max="1" width="1.5703125" style="159" customWidth="1"/>
    <col min="2" max="2" width="4.5703125" style="159" customWidth="1"/>
    <col min="3" max="4" width="1.7109375" style="159" customWidth="1"/>
    <col min="5" max="12" width="4.7109375" style="159" customWidth="1"/>
    <col min="13" max="13" width="1.7109375" style="159" customWidth="1"/>
    <col min="14" max="21" width="4.7109375" style="159" customWidth="1"/>
    <col min="22" max="24" width="1.7109375" style="159" customWidth="1"/>
    <col min="25" max="32" width="4.7109375" style="159" customWidth="1"/>
    <col min="33" max="33" width="1.7109375" style="159" customWidth="1"/>
    <col min="34" max="41" width="4.7109375" style="159" customWidth="1"/>
    <col min="42" max="42" width="1.7109375" style="159" customWidth="1"/>
    <col min="43" max="43" width="1.7109375" style="142" customWidth="1"/>
    <col min="44" max="44" width="1.7109375" style="159" customWidth="1"/>
    <col min="45" max="52" width="4.7109375" style="159" customWidth="1"/>
    <col min="53" max="53" width="1.7109375" style="159" customWidth="1"/>
    <col min="54" max="61" width="4.7109375" style="159" customWidth="1"/>
    <col min="62" max="62" width="1.7109375" style="159" customWidth="1"/>
    <col min="63" max="73" width="4.5703125" style="159" customWidth="1"/>
    <col min="74" max="16384" width="9.140625" style="159"/>
  </cols>
  <sheetData>
    <row r="1" spans="2:63" ht="15.75" thickBot="1" x14ac:dyDescent="0.3"/>
    <row r="2" spans="2:63" ht="21.75" customHeight="1" thickBot="1" x14ac:dyDescent="0.3">
      <c r="D2" s="253" t="s">
        <v>654</v>
      </c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5"/>
      <c r="X2" s="228" t="s">
        <v>655</v>
      </c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43"/>
      <c r="AR2" s="244" t="s">
        <v>656</v>
      </c>
      <c r="AS2" s="245"/>
      <c r="AT2" s="245"/>
      <c r="AU2" s="245"/>
      <c r="AV2" s="245"/>
      <c r="AW2" s="245"/>
      <c r="AX2" s="245"/>
      <c r="AY2" s="245"/>
      <c r="AZ2" s="245"/>
      <c r="BA2" s="245"/>
      <c r="BB2" s="245"/>
      <c r="BC2" s="245"/>
      <c r="BD2" s="245"/>
      <c r="BE2" s="245"/>
      <c r="BF2" s="245"/>
      <c r="BG2" s="245"/>
      <c r="BH2" s="245"/>
      <c r="BI2" s="245"/>
      <c r="BJ2" s="246"/>
    </row>
    <row r="3" spans="2:63" ht="15.75" thickBot="1" x14ac:dyDescent="0.3">
      <c r="C3" s="138"/>
      <c r="D3" s="140"/>
      <c r="E3" s="140"/>
      <c r="F3" s="140"/>
      <c r="G3" s="140"/>
      <c r="H3" s="140"/>
      <c r="I3" s="140"/>
      <c r="J3" s="140"/>
      <c r="K3" s="140"/>
      <c r="L3" s="140"/>
      <c r="M3" s="138"/>
      <c r="N3" s="140"/>
      <c r="O3" s="140"/>
      <c r="P3" s="140"/>
      <c r="Q3" s="140"/>
      <c r="R3" s="140"/>
      <c r="S3" s="140"/>
      <c r="T3" s="140"/>
      <c r="U3" s="140"/>
      <c r="V3" s="140"/>
      <c r="W3" s="138"/>
      <c r="X3" s="139"/>
      <c r="Y3" s="139"/>
      <c r="Z3" s="139"/>
      <c r="AA3" s="139"/>
      <c r="AB3" s="139"/>
      <c r="AC3" s="139"/>
      <c r="AD3" s="139"/>
      <c r="AE3" s="139"/>
      <c r="AF3" s="139"/>
      <c r="AG3" s="138"/>
      <c r="AH3" s="139"/>
      <c r="AI3" s="139"/>
      <c r="AJ3" s="139"/>
      <c r="AK3" s="139"/>
      <c r="AL3" s="139"/>
      <c r="AM3" s="139"/>
      <c r="AN3" s="139"/>
      <c r="AO3" s="139"/>
      <c r="AP3" s="138"/>
      <c r="AR3" s="139"/>
      <c r="AS3" s="139"/>
      <c r="AT3" s="139"/>
      <c r="AU3" s="139"/>
      <c r="AV3" s="139"/>
      <c r="AW3" s="139"/>
      <c r="AX3" s="139"/>
      <c r="AY3" s="139"/>
      <c r="AZ3" s="139"/>
      <c r="BA3" s="138"/>
      <c r="BB3" s="139"/>
      <c r="BC3" s="139"/>
      <c r="BD3" s="139"/>
      <c r="BE3" s="139"/>
      <c r="BF3" s="139"/>
      <c r="BG3" s="139"/>
      <c r="BH3" s="139"/>
      <c r="BI3" s="139"/>
      <c r="BJ3" s="138"/>
    </row>
    <row r="4" spans="2:63" ht="15.75" thickBot="1" x14ac:dyDescent="0.3">
      <c r="D4" s="232" t="s">
        <v>653</v>
      </c>
      <c r="E4" s="233"/>
      <c r="F4" s="233"/>
      <c r="G4" s="233"/>
      <c r="H4" s="233"/>
      <c r="I4" s="233"/>
      <c r="J4" s="233"/>
      <c r="K4" s="233"/>
      <c r="L4" s="234"/>
      <c r="N4" s="240" t="s">
        <v>652</v>
      </c>
      <c r="O4" s="241"/>
      <c r="P4" s="241"/>
      <c r="Q4" s="241"/>
      <c r="R4" s="241"/>
      <c r="S4" s="241"/>
      <c r="T4" s="241"/>
      <c r="U4" s="241"/>
      <c r="V4" s="242"/>
      <c r="X4" s="232" t="s">
        <v>653</v>
      </c>
      <c r="Y4" s="233"/>
      <c r="Z4" s="233"/>
      <c r="AA4" s="233"/>
      <c r="AB4" s="233"/>
      <c r="AC4" s="233"/>
      <c r="AD4" s="233"/>
      <c r="AE4" s="233"/>
      <c r="AF4" s="234"/>
      <c r="AH4" s="240" t="s">
        <v>652</v>
      </c>
      <c r="AI4" s="241"/>
      <c r="AJ4" s="241"/>
      <c r="AK4" s="241"/>
      <c r="AL4" s="241"/>
      <c r="AM4" s="241"/>
      <c r="AN4" s="241"/>
      <c r="AO4" s="241"/>
      <c r="AP4" s="242"/>
      <c r="AR4" s="232" t="s">
        <v>653</v>
      </c>
      <c r="AS4" s="233"/>
      <c r="AT4" s="233"/>
      <c r="AU4" s="233"/>
      <c r="AV4" s="233"/>
      <c r="AW4" s="233"/>
      <c r="AX4" s="233"/>
      <c r="AY4" s="233"/>
      <c r="AZ4" s="234"/>
      <c r="BB4" s="240" t="s">
        <v>652</v>
      </c>
      <c r="BC4" s="241"/>
      <c r="BD4" s="241"/>
      <c r="BE4" s="241"/>
      <c r="BF4" s="241"/>
      <c r="BG4" s="241"/>
      <c r="BH4" s="241"/>
      <c r="BI4" s="241"/>
      <c r="BJ4" s="242"/>
    </row>
    <row r="5" spans="2:63" ht="15.75" thickBot="1" x14ac:dyDescent="0.3"/>
    <row r="6" spans="2:63" ht="16.5" customHeight="1" thickBot="1" x14ac:dyDescent="0.3">
      <c r="B6" s="250" t="s">
        <v>663</v>
      </c>
      <c r="D6" s="144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44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1"/>
      <c r="AR6" s="144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1"/>
      <c r="BK6" s="21"/>
    </row>
    <row r="7" spans="2:63" ht="16.5" customHeight="1" thickBot="1" x14ac:dyDescent="0.3">
      <c r="B7" s="251"/>
      <c r="D7" s="145"/>
      <c r="E7" s="232" t="s">
        <v>35</v>
      </c>
      <c r="F7" s="233"/>
      <c r="G7" s="233"/>
      <c r="H7" s="233"/>
      <c r="I7" s="233"/>
      <c r="J7" s="234"/>
      <c r="K7" s="232" t="s">
        <v>7</v>
      </c>
      <c r="L7" s="234"/>
      <c r="M7" s="143"/>
      <c r="N7" s="240" t="s">
        <v>35</v>
      </c>
      <c r="O7" s="241"/>
      <c r="P7" s="241"/>
      <c r="Q7" s="241"/>
      <c r="R7" s="241"/>
      <c r="S7" s="242"/>
      <c r="T7" s="240" t="s">
        <v>7</v>
      </c>
      <c r="U7" s="242"/>
      <c r="V7" s="147"/>
      <c r="X7" s="145"/>
      <c r="Y7" s="232" t="s">
        <v>35</v>
      </c>
      <c r="Z7" s="233"/>
      <c r="AA7" s="233"/>
      <c r="AB7" s="233"/>
      <c r="AC7" s="233"/>
      <c r="AD7" s="234"/>
      <c r="AE7" s="232" t="s">
        <v>7</v>
      </c>
      <c r="AF7" s="234"/>
      <c r="AG7" s="143"/>
      <c r="AH7" s="240" t="s">
        <v>35</v>
      </c>
      <c r="AI7" s="241"/>
      <c r="AJ7" s="241"/>
      <c r="AK7" s="241"/>
      <c r="AL7" s="241"/>
      <c r="AM7" s="242"/>
      <c r="AN7" s="240" t="s">
        <v>7</v>
      </c>
      <c r="AO7" s="242"/>
      <c r="AP7" s="147"/>
      <c r="AR7" s="145"/>
      <c r="AS7" s="232" t="s">
        <v>35</v>
      </c>
      <c r="AT7" s="233"/>
      <c r="AU7" s="233"/>
      <c r="AV7" s="233"/>
      <c r="AW7" s="233"/>
      <c r="AX7" s="234"/>
      <c r="AY7" s="232" t="s">
        <v>7</v>
      </c>
      <c r="AZ7" s="234"/>
      <c r="BA7" s="143"/>
      <c r="BB7" s="240" t="s">
        <v>35</v>
      </c>
      <c r="BC7" s="241"/>
      <c r="BD7" s="241"/>
      <c r="BE7" s="241"/>
      <c r="BF7" s="241"/>
      <c r="BG7" s="242"/>
      <c r="BH7" s="240" t="s">
        <v>7</v>
      </c>
      <c r="BI7" s="242"/>
      <c r="BJ7" s="147"/>
      <c r="BK7" s="21"/>
    </row>
    <row r="8" spans="2:63" ht="16.5" thickBot="1" x14ac:dyDescent="0.3">
      <c r="B8" s="251"/>
      <c r="D8" s="145"/>
      <c r="E8" s="235">
        <v>9133132168</v>
      </c>
      <c r="F8" s="236"/>
      <c r="G8" s="236"/>
      <c r="H8" s="236"/>
      <c r="I8" s="236"/>
      <c r="J8" s="237"/>
      <c r="K8" s="238">
        <f>100%</f>
        <v>1</v>
      </c>
      <c r="L8" s="239"/>
      <c r="M8" s="143"/>
      <c r="N8" s="235">
        <v>9133132168</v>
      </c>
      <c r="O8" s="236"/>
      <c r="P8" s="236"/>
      <c r="Q8" s="236"/>
      <c r="R8" s="236"/>
      <c r="S8" s="237"/>
      <c r="T8" s="238">
        <f>100%</f>
        <v>1</v>
      </c>
      <c r="U8" s="239"/>
      <c r="V8" s="148"/>
      <c r="X8" s="145"/>
      <c r="Y8" s="235">
        <v>191675880</v>
      </c>
      <c r="Z8" s="236"/>
      <c r="AA8" s="236"/>
      <c r="AB8" s="236"/>
      <c r="AC8" s="236"/>
      <c r="AD8" s="237"/>
      <c r="AE8" s="238">
        <f>100%</f>
        <v>1</v>
      </c>
      <c r="AF8" s="239"/>
      <c r="AG8" s="143"/>
      <c r="AH8" s="235">
        <v>191675880</v>
      </c>
      <c r="AI8" s="236"/>
      <c r="AJ8" s="236"/>
      <c r="AK8" s="236"/>
      <c r="AL8" s="236"/>
      <c r="AM8" s="237"/>
      <c r="AN8" s="238">
        <f>100%</f>
        <v>1</v>
      </c>
      <c r="AO8" s="239"/>
      <c r="AP8" s="148"/>
      <c r="AQ8" s="141"/>
      <c r="AR8" s="145"/>
      <c r="AS8" s="235">
        <v>17058578850</v>
      </c>
      <c r="AT8" s="236"/>
      <c r="AU8" s="236"/>
      <c r="AV8" s="236"/>
      <c r="AW8" s="236"/>
      <c r="AX8" s="237"/>
      <c r="AY8" s="238">
        <f>100%</f>
        <v>1</v>
      </c>
      <c r="AZ8" s="239"/>
      <c r="BA8" s="143"/>
      <c r="BB8" s="235">
        <v>17058578850</v>
      </c>
      <c r="BC8" s="236"/>
      <c r="BD8" s="236"/>
      <c r="BE8" s="236"/>
      <c r="BF8" s="236"/>
      <c r="BG8" s="237"/>
      <c r="BH8" s="238">
        <f>100%</f>
        <v>1</v>
      </c>
      <c r="BI8" s="239"/>
      <c r="BJ8" s="148"/>
      <c r="BK8" s="141"/>
    </row>
    <row r="9" spans="2:63" s="162" customFormat="1" ht="15.75" thickBot="1" x14ac:dyDescent="0.3">
      <c r="B9" s="251"/>
      <c r="D9" s="146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7"/>
      <c r="X9" s="146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7"/>
      <c r="AQ9" s="142"/>
      <c r="AR9" s="146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7"/>
      <c r="BK9" s="142"/>
    </row>
    <row r="10" spans="2:63" ht="16.5" thickBot="1" x14ac:dyDescent="0.3">
      <c r="B10" s="251"/>
      <c r="D10" s="145"/>
      <c r="E10" s="232" t="s">
        <v>36</v>
      </c>
      <c r="F10" s="233"/>
      <c r="G10" s="233"/>
      <c r="H10" s="233"/>
      <c r="I10" s="233"/>
      <c r="J10" s="234"/>
      <c r="K10" s="232" t="s">
        <v>7</v>
      </c>
      <c r="L10" s="234"/>
      <c r="M10" s="143"/>
      <c r="N10" s="240" t="s">
        <v>36</v>
      </c>
      <c r="O10" s="241"/>
      <c r="P10" s="241"/>
      <c r="Q10" s="241"/>
      <c r="R10" s="241"/>
      <c r="S10" s="242"/>
      <c r="T10" s="240" t="s">
        <v>7</v>
      </c>
      <c r="U10" s="242"/>
      <c r="V10" s="147"/>
      <c r="X10" s="145"/>
      <c r="Y10" s="232" t="s">
        <v>36</v>
      </c>
      <c r="Z10" s="233"/>
      <c r="AA10" s="233"/>
      <c r="AB10" s="233"/>
      <c r="AC10" s="233"/>
      <c r="AD10" s="234"/>
      <c r="AE10" s="232" t="s">
        <v>7</v>
      </c>
      <c r="AF10" s="234"/>
      <c r="AG10" s="143"/>
      <c r="AH10" s="240" t="s">
        <v>36</v>
      </c>
      <c r="AI10" s="241"/>
      <c r="AJ10" s="241"/>
      <c r="AK10" s="241"/>
      <c r="AL10" s="241"/>
      <c r="AM10" s="242"/>
      <c r="AN10" s="240" t="s">
        <v>7</v>
      </c>
      <c r="AO10" s="242"/>
      <c r="AP10" s="147"/>
      <c r="AR10" s="145"/>
      <c r="AS10" s="232" t="s">
        <v>36</v>
      </c>
      <c r="AT10" s="233"/>
      <c r="AU10" s="233"/>
      <c r="AV10" s="233"/>
      <c r="AW10" s="233"/>
      <c r="AX10" s="234"/>
      <c r="AY10" s="232" t="s">
        <v>7</v>
      </c>
      <c r="AZ10" s="234"/>
      <c r="BA10" s="143"/>
      <c r="BB10" s="240" t="s">
        <v>36</v>
      </c>
      <c r="BC10" s="241"/>
      <c r="BD10" s="241"/>
      <c r="BE10" s="241"/>
      <c r="BF10" s="241"/>
      <c r="BG10" s="242"/>
      <c r="BH10" s="240" t="s">
        <v>7</v>
      </c>
      <c r="BI10" s="242"/>
      <c r="BJ10" s="147"/>
      <c r="BK10" s="21"/>
    </row>
    <row r="11" spans="2:63" ht="16.5" thickBot="1" x14ac:dyDescent="0.3">
      <c r="B11" s="251"/>
      <c r="D11" s="145"/>
      <c r="E11" s="235">
        <v>469683524</v>
      </c>
      <c r="F11" s="236"/>
      <c r="G11" s="236"/>
      <c r="H11" s="236"/>
      <c r="I11" s="236"/>
      <c r="J11" s="237"/>
      <c r="K11" s="238">
        <f>$E11/$E8</f>
        <v>5.14263360433612E-2</v>
      </c>
      <c r="L11" s="239"/>
      <c r="M11" s="143"/>
      <c r="N11" s="235">
        <v>170070948</v>
      </c>
      <c r="O11" s="236"/>
      <c r="P11" s="236"/>
      <c r="Q11" s="236"/>
      <c r="R11" s="236"/>
      <c r="S11" s="237"/>
      <c r="T11" s="238">
        <f>$N11/$N8</f>
        <v>1.862131685730796E-2</v>
      </c>
      <c r="U11" s="239"/>
      <c r="V11" s="148"/>
      <c r="X11" s="145"/>
      <c r="Y11" s="235">
        <v>20655416</v>
      </c>
      <c r="Z11" s="236"/>
      <c r="AA11" s="236"/>
      <c r="AB11" s="236"/>
      <c r="AC11" s="236"/>
      <c r="AD11" s="237"/>
      <c r="AE11" s="238">
        <f>$Y11/$Y8</f>
        <v>0.10776220774361385</v>
      </c>
      <c r="AF11" s="239"/>
      <c r="AG11" s="143"/>
      <c r="AH11" s="235">
        <v>14284296</v>
      </c>
      <c r="AI11" s="236"/>
      <c r="AJ11" s="236"/>
      <c r="AK11" s="236"/>
      <c r="AL11" s="236"/>
      <c r="AM11" s="237"/>
      <c r="AN11" s="238">
        <f>$AH11/$AH8</f>
        <v>7.4523179442296028E-2</v>
      </c>
      <c r="AO11" s="239"/>
      <c r="AP11" s="148"/>
      <c r="AQ11" s="141"/>
      <c r="AR11" s="145"/>
      <c r="AS11" s="235">
        <v>632408864</v>
      </c>
      <c r="AT11" s="236"/>
      <c r="AU11" s="236"/>
      <c r="AV11" s="236"/>
      <c r="AW11" s="236"/>
      <c r="AX11" s="237"/>
      <c r="AY11" s="238">
        <f>$AS11/$AS8</f>
        <v>3.7072775496770058E-2</v>
      </c>
      <c r="AZ11" s="239"/>
      <c r="BA11" s="143"/>
      <c r="BB11" s="235">
        <v>405619896</v>
      </c>
      <c r="BC11" s="236"/>
      <c r="BD11" s="236"/>
      <c r="BE11" s="236"/>
      <c r="BF11" s="236"/>
      <c r="BG11" s="237"/>
      <c r="BH11" s="238">
        <f>BB11/$BB8</f>
        <v>2.3778059096640398E-2</v>
      </c>
      <c r="BI11" s="239"/>
      <c r="BJ11" s="148"/>
      <c r="BK11" s="141"/>
    </row>
    <row r="12" spans="2:63" ht="15.75" thickBot="1" x14ac:dyDescent="0.3">
      <c r="B12" s="251"/>
      <c r="D12" s="146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7"/>
      <c r="X12" s="146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7"/>
      <c r="AR12" s="146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7"/>
    </row>
    <row r="13" spans="2:63" ht="15.75" thickBot="1" x14ac:dyDescent="0.3">
      <c r="B13" s="251"/>
      <c r="D13" s="146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7"/>
      <c r="X13" s="146"/>
      <c r="Y13" s="232" t="s">
        <v>35</v>
      </c>
      <c r="Z13" s="233"/>
      <c r="AA13" s="233"/>
      <c r="AB13" s="233"/>
      <c r="AC13" s="233"/>
      <c r="AD13" s="234"/>
      <c r="AE13" s="232" t="s">
        <v>7</v>
      </c>
      <c r="AF13" s="234"/>
      <c r="AG13" s="143"/>
      <c r="AH13" s="240" t="s">
        <v>35</v>
      </c>
      <c r="AI13" s="241"/>
      <c r="AJ13" s="241"/>
      <c r="AK13" s="241"/>
      <c r="AL13" s="241"/>
      <c r="AM13" s="242"/>
      <c r="AN13" s="240" t="s">
        <v>7</v>
      </c>
      <c r="AO13" s="242"/>
      <c r="AP13" s="147"/>
      <c r="AR13" s="146"/>
      <c r="AS13" s="163"/>
      <c r="AT13" s="163"/>
      <c r="AU13" s="163"/>
      <c r="AV13" s="163"/>
      <c r="AW13" s="163"/>
      <c r="AX13" s="16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7"/>
    </row>
    <row r="14" spans="2:63" ht="15.75" thickBot="1" x14ac:dyDescent="0.3">
      <c r="B14" s="251"/>
      <c r="D14" s="146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7"/>
      <c r="X14" s="146"/>
      <c r="Y14" s="235">
        <v>415236096</v>
      </c>
      <c r="Z14" s="236"/>
      <c r="AA14" s="236"/>
      <c r="AB14" s="236"/>
      <c r="AC14" s="236"/>
      <c r="AD14" s="237"/>
      <c r="AE14" s="238">
        <f>100%</f>
        <v>1</v>
      </c>
      <c r="AF14" s="239"/>
      <c r="AG14" s="143"/>
      <c r="AH14" s="235">
        <v>415236096</v>
      </c>
      <c r="AI14" s="236"/>
      <c r="AJ14" s="236"/>
      <c r="AK14" s="236"/>
      <c r="AL14" s="236"/>
      <c r="AM14" s="237"/>
      <c r="AN14" s="238">
        <f>100%</f>
        <v>1</v>
      </c>
      <c r="AO14" s="239"/>
      <c r="AP14" s="147"/>
      <c r="AR14" s="146"/>
      <c r="AS14" s="163"/>
      <c r="AT14" s="163"/>
      <c r="AU14" s="163"/>
      <c r="AV14" s="163"/>
      <c r="AW14" s="163"/>
      <c r="AX14" s="16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7"/>
    </row>
    <row r="15" spans="2:63" s="162" customFormat="1" ht="15.75" thickBot="1" x14ac:dyDescent="0.3">
      <c r="B15" s="251"/>
      <c r="D15" s="146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7"/>
      <c r="X15" s="146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7"/>
      <c r="AQ15" s="142"/>
      <c r="AR15" s="146"/>
      <c r="AS15" s="163"/>
      <c r="AT15" s="163"/>
      <c r="AU15" s="163"/>
      <c r="AV15" s="163"/>
      <c r="AW15" s="163"/>
      <c r="AX15" s="163"/>
      <c r="AY15" s="164"/>
      <c r="AZ15" s="164"/>
      <c r="BA15" s="143"/>
      <c r="BB15" s="143"/>
      <c r="BC15" s="143"/>
      <c r="BD15" s="143"/>
      <c r="BE15" s="143"/>
      <c r="BF15" s="143"/>
      <c r="BG15" s="143"/>
      <c r="BH15" s="143"/>
      <c r="BI15" s="143"/>
      <c r="BJ15" s="147"/>
    </row>
    <row r="16" spans="2:63" ht="15.75" thickBot="1" x14ac:dyDescent="0.3">
      <c r="B16" s="251"/>
      <c r="D16" s="146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7"/>
      <c r="X16" s="146"/>
      <c r="Y16" s="232" t="s">
        <v>36</v>
      </c>
      <c r="Z16" s="233"/>
      <c r="AA16" s="233"/>
      <c r="AB16" s="233"/>
      <c r="AC16" s="233"/>
      <c r="AD16" s="234"/>
      <c r="AE16" s="232" t="s">
        <v>7</v>
      </c>
      <c r="AF16" s="234"/>
      <c r="AG16" s="143"/>
      <c r="AH16" s="240" t="s">
        <v>36</v>
      </c>
      <c r="AI16" s="241"/>
      <c r="AJ16" s="241"/>
      <c r="AK16" s="241"/>
      <c r="AL16" s="241"/>
      <c r="AM16" s="242"/>
      <c r="AN16" s="240" t="s">
        <v>7</v>
      </c>
      <c r="AO16" s="242"/>
      <c r="AP16" s="147"/>
      <c r="AR16" s="146"/>
      <c r="AS16" s="163"/>
      <c r="AT16" s="163"/>
      <c r="AU16" s="163"/>
      <c r="AV16" s="163"/>
      <c r="AW16" s="163"/>
      <c r="AX16" s="163"/>
      <c r="AY16" s="164"/>
      <c r="AZ16" s="164"/>
      <c r="BA16" s="143"/>
      <c r="BB16" s="143"/>
      <c r="BC16" s="143"/>
      <c r="BD16" s="143"/>
      <c r="BE16" s="143"/>
      <c r="BF16" s="143"/>
      <c r="BG16" s="143"/>
      <c r="BH16" s="143"/>
      <c r="BI16" s="143"/>
      <c r="BJ16" s="147"/>
    </row>
    <row r="17" spans="2:63" ht="15.75" thickBot="1" x14ac:dyDescent="0.3">
      <c r="B17" s="251"/>
      <c r="D17" s="146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7"/>
      <c r="X17" s="146"/>
      <c r="Y17" s="235">
        <v>52214232</v>
      </c>
      <c r="Z17" s="236"/>
      <c r="AA17" s="236"/>
      <c r="AB17" s="236"/>
      <c r="AC17" s="236"/>
      <c r="AD17" s="237"/>
      <c r="AE17" s="238">
        <f>$Y17/$Y14</f>
        <v>0.12574588891231653</v>
      </c>
      <c r="AF17" s="239"/>
      <c r="AG17" s="143"/>
      <c r="AH17" s="235">
        <v>39293896</v>
      </c>
      <c r="AI17" s="236"/>
      <c r="AJ17" s="236"/>
      <c r="AK17" s="236"/>
      <c r="AL17" s="236"/>
      <c r="AM17" s="237"/>
      <c r="AN17" s="238">
        <f>$AH17/$AH14</f>
        <v>9.4630251027116877E-2</v>
      </c>
      <c r="AO17" s="239"/>
      <c r="AP17" s="147"/>
      <c r="AR17" s="146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7"/>
    </row>
    <row r="18" spans="2:63" ht="15.75" thickBot="1" x14ac:dyDescent="0.3">
      <c r="B18" s="251"/>
      <c r="D18" s="146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7"/>
      <c r="X18" s="146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7"/>
      <c r="AR18" s="146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7"/>
    </row>
    <row r="19" spans="2:63" ht="15.75" thickBot="1" x14ac:dyDescent="0.3">
      <c r="B19" s="251"/>
      <c r="D19" s="146"/>
      <c r="E19" s="228" t="s">
        <v>669</v>
      </c>
      <c r="F19" s="229"/>
      <c r="G19" s="229"/>
      <c r="H19" s="229"/>
      <c r="I19" s="229"/>
      <c r="J19" s="229"/>
      <c r="K19" s="230">
        <f>100%-$N11/$E11</f>
        <v>0.63790310004572359</v>
      </c>
      <c r="L19" s="231"/>
      <c r="M19" s="143"/>
      <c r="N19" s="143"/>
      <c r="O19" s="143"/>
      <c r="P19" s="143"/>
      <c r="Q19" s="143"/>
      <c r="R19" s="143"/>
      <c r="S19" s="143"/>
      <c r="T19" s="143"/>
      <c r="U19" s="143"/>
      <c r="V19" s="147"/>
      <c r="X19" s="146"/>
      <c r="Y19" s="228" t="s">
        <v>669</v>
      </c>
      <c r="Z19" s="229"/>
      <c r="AA19" s="229"/>
      <c r="AB19" s="229"/>
      <c r="AC19" s="229"/>
      <c r="AD19" s="229"/>
      <c r="AE19" s="230">
        <f>100%-($AH11+$AH17)/($Y11+$Y17)</f>
        <v>0.26473925055875114</v>
      </c>
      <c r="AF19" s="231"/>
      <c r="AG19" s="143"/>
      <c r="AH19" s="228" t="s">
        <v>670</v>
      </c>
      <c r="AI19" s="229"/>
      <c r="AJ19" s="229"/>
      <c r="AK19" s="229"/>
      <c r="AL19" s="230">
        <f>($Y11+$Y17)/($Y$72+$Y$78)</f>
        <v>0.12006625487976859</v>
      </c>
      <c r="AM19" s="231"/>
      <c r="AN19" s="230">
        <f>($AH11+$AH17)/($Y$72+$Y$78)</f>
        <v>8.8280004545502652E-2</v>
      </c>
      <c r="AO19" s="231"/>
      <c r="AP19" s="147"/>
      <c r="AR19" s="146"/>
      <c r="AS19" s="228" t="s">
        <v>669</v>
      </c>
      <c r="AT19" s="229"/>
      <c r="AU19" s="229"/>
      <c r="AV19" s="229"/>
      <c r="AW19" s="229"/>
      <c r="AX19" s="229"/>
      <c r="AY19" s="230">
        <f>100%-$BB11/$AS11</f>
        <v>0.35861130498006433</v>
      </c>
      <c r="AZ19" s="231"/>
      <c r="BA19" s="143"/>
      <c r="BB19" s="143"/>
      <c r="BC19" s="143"/>
      <c r="BD19" s="143"/>
      <c r="BE19" s="143"/>
      <c r="BF19" s="143"/>
      <c r="BG19" s="143"/>
      <c r="BH19" s="143"/>
      <c r="BI19" s="143"/>
      <c r="BJ19" s="147"/>
    </row>
    <row r="20" spans="2:63" ht="15.75" thickBot="1" x14ac:dyDescent="0.3">
      <c r="B20" s="252"/>
      <c r="D20" s="165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7"/>
      <c r="X20" s="165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7"/>
      <c r="AR20" s="165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7"/>
    </row>
    <row r="21" spans="2:63" ht="15.75" thickBot="1" x14ac:dyDescent="0.3"/>
    <row r="22" spans="2:63" ht="16.5" customHeight="1" thickBot="1" x14ac:dyDescent="0.3">
      <c r="B22" s="247" t="s">
        <v>664</v>
      </c>
      <c r="D22" s="152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9"/>
      <c r="X22" s="152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9"/>
      <c r="AR22" s="152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9"/>
      <c r="BK22" s="21"/>
    </row>
    <row r="23" spans="2:63" ht="16.5" customHeight="1" thickBot="1" x14ac:dyDescent="0.3">
      <c r="B23" s="248"/>
      <c r="D23" s="153"/>
      <c r="E23" s="232" t="s">
        <v>35</v>
      </c>
      <c r="F23" s="233"/>
      <c r="G23" s="233"/>
      <c r="H23" s="233"/>
      <c r="I23" s="233"/>
      <c r="J23" s="234"/>
      <c r="K23" s="232" t="s">
        <v>7</v>
      </c>
      <c r="L23" s="234"/>
      <c r="M23" s="150"/>
      <c r="N23" s="240" t="s">
        <v>35</v>
      </c>
      <c r="O23" s="241"/>
      <c r="P23" s="241"/>
      <c r="Q23" s="241"/>
      <c r="R23" s="241"/>
      <c r="S23" s="242"/>
      <c r="T23" s="240" t="s">
        <v>7</v>
      </c>
      <c r="U23" s="242"/>
      <c r="V23" s="151"/>
      <c r="X23" s="153"/>
      <c r="Y23" s="232" t="s">
        <v>35</v>
      </c>
      <c r="Z23" s="233"/>
      <c r="AA23" s="233"/>
      <c r="AB23" s="233"/>
      <c r="AC23" s="233"/>
      <c r="AD23" s="234"/>
      <c r="AE23" s="232" t="s">
        <v>7</v>
      </c>
      <c r="AF23" s="234"/>
      <c r="AG23" s="150"/>
      <c r="AH23" s="240" t="s">
        <v>35</v>
      </c>
      <c r="AI23" s="241"/>
      <c r="AJ23" s="241"/>
      <c r="AK23" s="241"/>
      <c r="AL23" s="241"/>
      <c r="AM23" s="242"/>
      <c r="AN23" s="240" t="s">
        <v>7</v>
      </c>
      <c r="AO23" s="242"/>
      <c r="AP23" s="151"/>
      <c r="AR23" s="153"/>
      <c r="AS23" s="232" t="s">
        <v>35</v>
      </c>
      <c r="AT23" s="233"/>
      <c r="AU23" s="233"/>
      <c r="AV23" s="233"/>
      <c r="AW23" s="233"/>
      <c r="AX23" s="234"/>
      <c r="AY23" s="232" t="s">
        <v>7</v>
      </c>
      <c r="AZ23" s="234"/>
      <c r="BA23" s="150"/>
      <c r="BB23" s="240" t="s">
        <v>35</v>
      </c>
      <c r="BC23" s="241"/>
      <c r="BD23" s="241"/>
      <c r="BE23" s="241"/>
      <c r="BF23" s="241"/>
      <c r="BG23" s="242"/>
      <c r="BH23" s="240" t="s">
        <v>7</v>
      </c>
      <c r="BI23" s="242"/>
      <c r="BJ23" s="151"/>
      <c r="BK23" s="21"/>
    </row>
    <row r="24" spans="2:63" ht="16.5" thickBot="1" x14ac:dyDescent="0.3">
      <c r="B24" s="248"/>
      <c r="D24" s="153"/>
      <c r="E24" s="235">
        <v>9133132168</v>
      </c>
      <c r="F24" s="236"/>
      <c r="G24" s="236"/>
      <c r="H24" s="236"/>
      <c r="I24" s="236"/>
      <c r="J24" s="237"/>
      <c r="K24" s="238">
        <f>100%</f>
        <v>1</v>
      </c>
      <c r="L24" s="239"/>
      <c r="M24" s="150"/>
      <c r="N24" s="235">
        <v>9133132168</v>
      </c>
      <c r="O24" s="236"/>
      <c r="P24" s="236"/>
      <c r="Q24" s="236"/>
      <c r="R24" s="236"/>
      <c r="S24" s="237"/>
      <c r="T24" s="238">
        <f>100%</f>
        <v>1</v>
      </c>
      <c r="U24" s="239"/>
      <c r="V24" s="154"/>
      <c r="X24" s="153"/>
      <c r="Y24" s="235">
        <v>191675880</v>
      </c>
      <c r="Z24" s="236"/>
      <c r="AA24" s="236"/>
      <c r="AB24" s="236"/>
      <c r="AC24" s="236"/>
      <c r="AD24" s="237"/>
      <c r="AE24" s="238">
        <f>100%</f>
        <v>1</v>
      </c>
      <c r="AF24" s="239"/>
      <c r="AG24" s="150"/>
      <c r="AH24" s="235">
        <v>191675880</v>
      </c>
      <c r="AI24" s="236"/>
      <c r="AJ24" s="236"/>
      <c r="AK24" s="236"/>
      <c r="AL24" s="236"/>
      <c r="AM24" s="237"/>
      <c r="AN24" s="238">
        <f>100%</f>
        <v>1</v>
      </c>
      <c r="AO24" s="239"/>
      <c r="AP24" s="154"/>
      <c r="AQ24" s="141"/>
      <c r="AR24" s="153"/>
      <c r="AS24" s="235">
        <v>17058578850</v>
      </c>
      <c r="AT24" s="236"/>
      <c r="AU24" s="236"/>
      <c r="AV24" s="236"/>
      <c r="AW24" s="236"/>
      <c r="AX24" s="237"/>
      <c r="AY24" s="238">
        <f>100%</f>
        <v>1</v>
      </c>
      <c r="AZ24" s="239"/>
      <c r="BA24" s="150"/>
      <c r="BB24" s="235">
        <v>17058578850</v>
      </c>
      <c r="BC24" s="236"/>
      <c r="BD24" s="236"/>
      <c r="BE24" s="236"/>
      <c r="BF24" s="236"/>
      <c r="BG24" s="237"/>
      <c r="BH24" s="238">
        <f>100%</f>
        <v>1</v>
      </c>
      <c r="BI24" s="239"/>
      <c r="BJ24" s="154"/>
      <c r="BK24" s="141"/>
    </row>
    <row r="25" spans="2:63" s="162" customFormat="1" ht="15.75" thickBot="1" x14ac:dyDescent="0.3">
      <c r="B25" s="248"/>
      <c r="D25" s="149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1"/>
      <c r="X25" s="149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1"/>
      <c r="AQ25" s="142"/>
      <c r="AR25" s="149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1"/>
      <c r="BK25" s="142"/>
    </row>
    <row r="26" spans="2:63" ht="16.5" thickBot="1" x14ac:dyDescent="0.3">
      <c r="B26" s="248"/>
      <c r="D26" s="153"/>
      <c r="E26" s="232" t="s">
        <v>36</v>
      </c>
      <c r="F26" s="233"/>
      <c r="G26" s="233"/>
      <c r="H26" s="233"/>
      <c r="I26" s="233"/>
      <c r="J26" s="234"/>
      <c r="K26" s="232" t="s">
        <v>7</v>
      </c>
      <c r="L26" s="234"/>
      <c r="M26" s="150"/>
      <c r="N26" s="240" t="s">
        <v>36</v>
      </c>
      <c r="O26" s="241"/>
      <c r="P26" s="241"/>
      <c r="Q26" s="241"/>
      <c r="R26" s="241"/>
      <c r="S26" s="242"/>
      <c r="T26" s="240" t="s">
        <v>7</v>
      </c>
      <c r="U26" s="242"/>
      <c r="V26" s="151"/>
      <c r="X26" s="153"/>
      <c r="Y26" s="232" t="s">
        <v>36</v>
      </c>
      <c r="Z26" s="233"/>
      <c r="AA26" s="233"/>
      <c r="AB26" s="233"/>
      <c r="AC26" s="233"/>
      <c r="AD26" s="234"/>
      <c r="AE26" s="232" t="s">
        <v>7</v>
      </c>
      <c r="AF26" s="234"/>
      <c r="AG26" s="150"/>
      <c r="AH26" s="240" t="s">
        <v>36</v>
      </c>
      <c r="AI26" s="241"/>
      <c r="AJ26" s="241"/>
      <c r="AK26" s="241"/>
      <c r="AL26" s="241"/>
      <c r="AM26" s="242"/>
      <c r="AN26" s="240" t="s">
        <v>7</v>
      </c>
      <c r="AO26" s="242"/>
      <c r="AP26" s="151"/>
      <c r="AR26" s="153"/>
      <c r="AS26" s="232" t="s">
        <v>36</v>
      </c>
      <c r="AT26" s="233"/>
      <c r="AU26" s="233"/>
      <c r="AV26" s="233"/>
      <c r="AW26" s="233"/>
      <c r="AX26" s="234"/>
      <c r="AY26" s="232" t="s">
        <v>7</v>
      </c>
      <c r="AZ26" s="234"/>
      <c r="BA26" s="150"/>
      <c r="BB26" s="240" t="s">
        <v>36</v>
      </c>
      <c r="BC26" s="241"/>
      <c r="BD26" s="241"/>
      <c r="BE26" s="241"/>
      <c r="BF26" s="241"/>
      <c r="BG26" s="242"/>
      <c r="BH26" s="240" t="s">
        <v>7</v>
      </c>
      <c r="BI26" s="242"/>
      <c r="BJ26" s="151"/>
      <c r="BK26" s="21"/>
    </row>
    <row r="27" spans="2:63" ht="16.5" thickBot="1" x14ac:dyDescent="0.3">
      <c r="B27" s="248"/>
      <c r="D27" s="153"/>
      <c r="E27" s="235">
        <v>476048680</v>
      </c>
      <c r="F27" s="236"/>
      <c r="G27" s="236"/>
      <c r="H27" s="236"/>
      <c r="I27" s="236"/>
      <c r="J27" s="237"/>
      <c r="K27" s="238">
        <f>$E27/$E24</f>
        <v>5.2123266284040487E-2</v>
      </c>
      <c r="L27" s="239"/>
      <c r="M27" s="150"/>
      <c r="N27" s="235">
        <v>194343972</v>
      </c>
      <c r="O27" s="236"/>
      <c r="P27" s="236"/>
      <c r="Q27" s="236"/>
      <c r="R27" s="236"/>
      <c r="S27" s="237"/>
      <c r="T27" s="238">
        <f>$N27/$N24</f>
        <v>2.1279005758936476E-2</v>
      </c>
      <c r="U27" s="239"/>
      <c r="V27" s="154"/>
      <c r="X27" s="153"/>
      <c r="Y27" s="235">
        <v>20555896</v>
      </c>
      <c r="Z27" s="236"/>
      <c r="AA27" s="236"/>
      <c r="AB27" s="236"/>
      <c r="AC27" s="236"/>
      <c r="AD27" s="237"/>
      <c r="AE27" s="238">
        <f>$Y27/$Y24</f>
        <v>0.10724299791919567</v>
      </c>
      <c r="AF27" s="239"/>
      <c r="AG27" s="150"/>
      <c r="AH27" s="235">
        <v>14349744</v>
      </c>
      <c r="AI27" s="236"/>
      <c r="AJ27" s="236"/>
      <c r="AK27" s="236"/>
      <c r="AL27" s="236"/>
      <c r="AM27" s="237"/>
      <c r="AN27" s="238">
        <f>$AH27/$AH24</f>
        <v>7.4864630854962033E-2</v>
      </c>
      <c r="AO27" s="239"/>
      <c r="AP27" s="154"/>
      <c r="AQ27" s="141"/>
      <c r="AR27" s="153"/>
      <c r="AS27" s="235">
        <v>610873884</v>
      </c>
      <c r="AT27" s="236"/>
      <c r="AU27" s="236"/>
      <c r="AV27" s="236"/>
      <c r="AW27" s="236"/>
      <c r="AX27" s="237"/>
      <c r="AY27" s="238">
        <f>$AS27/$AS24</f>
        <v>3.5810362010314831E-2</v>
      </c>
      <c r="AZ27" s="239"/>
      <c r="BA27" s="150"/>
      <c r="BB27" s="235">
        <v>188739948</v>
      </c>
      <c r="BC27" s="236"/>
      <c r="BD27" s="236"/>
      <c r="BE27" s="236"/>
      <c r="BF27" s="236"/>
      <c r="BG27" s="237"/>
      <c r="BH27" s="238">
        <f>BB27/$BB24</f>
        <v>1.1064224614467225E-2</v>
      </c>
      <c r="BI27" s="239"/>
      <c r="BJ27" s="154"/>
      <c r="BK27" s="141"/>
    </row>
    <row r="28" spans="2:63" ht="15.75" thickBot="1" x14ac:dyDescent="0.3">
      <c r="B28" s="248"/>
      <c r="D28" s="149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1"/>
      <c r="X28" s="149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1"/>
      <c r="AR28" s="149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1"/>
    </row>
    <row r="29" spans="2:63" ht="15.75" thickBot="1" x14ac:dyDescent="0.3">
      <c r="B29" s="248"/>
      <c r="D29" s="149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1"/>
      <c r="X29" s="149"/>
      <c r="Y29" s="232" t="s">
        <v>35</v>
      </c>
      <c r="Z29" s="233"/>
      <c r="AA29" s="233"/>
      <c r="AB29" s="233"/>
      <c r="AC29" s="233"/>
      <c r="AD29" s="234"/>
      <c r="AE29" s="232" t="s">
        <v>7</v>
      </c>
      <c r="AF29" s="234"/>
      <c r="AG29" s="150"/>
      <c r="AH29" s="240" t="s">
        <v>35</v>
      </c>
      <c r="AI29" s="241"/>
      <c r="AJ29" s="241"/>
      <c r="AK29" s="241"/>
      <c r="AL29" s="241"/>
      <c r="AM29" s="242"/>
      <c r="AN29" s="240" t="s">
        <v>7</v>
      </c>
      <c r="AO29" s="242"/>
      <c r="AP29" s="151"/>
      <c r="AR29" s="149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1"/>
    </row>
    <row r="30" spans="2:63" ht="15.75" thickBot="1" x14ac:dyDescent="0.3">
      <c r="B30" s="248"/>
      <c r="D30" s="149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1"/>
      <c r="X30" s="149"/>
      <c r="Y30" s="235">
        <v>415236096</v>
      </c>
      <c r="Z30" s="236"/>
      <c r="AA30" s="236"/>
      <c r="AB30" s="236"/>
      <c r="AC30" s="236"/>
      <c r="AD30" s="237"/>
      <c r="AE30" s="238">
        <f>100%</f>
        <v>1</v>
      </c>
      <c r="AF30" s="239"/>
      <c r="AG30" s="150"/>
      <c r="AH30" s="235">
        <v>415236096</v>
      </c>
      <c r="AI30" s="236"/>
      <c r="AJ30" s="236"/>
      <c r="AK30" s="236"/>
      <c r="AL30" s="236"/>
      <c r="AM30" s="237"/>
      <c r="AN30" s="238">
        <f>100%</f>
        <v>1</v>
      </c>
      <c r="AO30" s="239"/>
      <c r="AP30" s="151"/>
      <c r="AR30" s="149"/>
      <c r="AS30" s="170"/>
      <c r="AT30" s="170"/>
      <c r="AU30" s="170"/>
      <c r="AV30" s="170"/>
      <c r="AW30" s="170"/>
      <c r="AX30" s="17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1"/>
    </row>
    <row r="31" spans="2:63" s="162" customFormat="1" ht="15.75" thickBot="1" x14ac:dyDescent="0.3">
      <c r="B31" s="248"/>
      <c r="D31" s="149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1"/>
      <c r="X31" s="149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1"/>
      <c r="AQ31" s="142"/>
      <c r="AR31" s="149"/>
      <c r="AS31" s="170"/>
      <c r="AT31" s="170"/>
      <c r="AU31" s="170"/>
      <c r="AV31" s="170"/>
      <c r="AW31" s="170"/>
      <c r="AX31" s="170"/>
      <c r="AY31" s="171"/>
      <c r="AZ31" s="171"/>
      <c r="BA31" s="150"/>
      <c r="BB31" s="150"/>
      <c r="BC31" s="150"/>
      <c r="BD31" s="150"/>
      <c r="BE31" s="150"/>
      <c r="BF31" s="150"/>
      <c r="BG31" s="150"/>
      <c r="BH31" s="150"/>
      <c r="BI31" s="150"/>
      <c r="BJ31" s="151"/>
    </row>
    <row r="32" spans="2:63" ht="15.75" thickBot="1" x14ac:dyDescent="0.3">
      <c r="B32" s="248"/>
      <c r="D32" s="149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1"/>
      <c r="X32" s="149"/>
      <c r="Y32" s="232" t="s">
        <v>36</v>
      </c>
      <c r="Z32" s="233"/>
      <c r="AA32" s="233"/>
      <c r="AB32" s="233"/>
      <c r="AC32" s="233"/>
      <c r="AD32" s="234"/>
      <c r="AE32" s="232" t="s">
        <v>7</v>
      </c>
      <c r="AF32" s="234"/>
      <c r="AG32" s="150"/>
      <c r="AH32" s="240" t="s">
        <v>36</v>
      </c>
      <c r="AI32" s="241"/>
      <c r="AJ32" s="241"/>
      <c r="AK32" s="241"/>
      <c r="AL32" s="241"/>
      <c r="AM32" s="242"/>
      <c r="AN32" s="240" t="s">
        <v>7</v>
      </c>
      <c r="AO32" s="242"/>
      <c r="AP32" s="151"/>
      <c r="AR32" s="149"/>
      <c r="AS32" s="170"/>
      <c r="AT32" s="170"/>
      <c r="AU32" s="170"/>
      <c r="AV32" s="170"/>
      <c r="AW32" s="170"/>
      <c r="AX32" s="170"/>
      <c r="AY32" s="171"/>
      <c r="AZ32" s="171"/>
      <c r="BA32" s="150"/>
      <c r="BB32" s="150"/>
      <c r="BC32" s="150"/>
      <c r="BD32" s="150"/>
      <c r="BE32" s="150"/>
      <c r="BF32" s="150"/>
      <c r="BG32" s="150"/>
      <c r="BH32" s="150"/>
      <c r="BI32" s="150"/>
      <c r="BJ32" s="151"/>
    </row>
    <row r="33" spans="1:63" ht="15.75" thickBot="1" x14ac:dyDescent="0.3">
      <c r="B33" s="248"/>
      <c r="D33" s="149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1"/>
      <c r="X33" s="149"/>
      <c r="Y33" s="235">
        <v>53014808</v>
      </c>
      <c r="Z33" s="236"/>
      <c r="AA33" s="236"/>
      <c r="AB33" s="236"/>
      <c r="AC33" s="236"/>
      <c r="AD33" s="237"/>
      <c r="AE33" s="238">
        <f>$Y33/$Y30</f>
        <v>0.12767389085557726</v>
      </c>
      <c r="AF33" s="239"/>
      <c r="AG33" s="150"/>
      <c r="AH33" s="235">
        <v>41320340</v>
      </c>
      <c r="AI33" s="236"/>
      <c r="AJ33" s="236"/>
      <c r="AK33" s="236"/>
      <c r="AL33" s="236"/>
      <c r="AM33" s="237"/>
      <c r="AN33" s="238">
        <f>$AH33/$AH30</f>
        <v>9.9510472230236943E-2</v>
      </c>
      <c r="AO33" s="239"/>
      <c r="AP33" s="151"/>
      <c r="AR33" s="149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  <c r="BD33" s="150"/>
      <c r="BE33" s="150"/>
      <c r="BF33" s="150"/>
      <c r="BG33" s="150"/>
      <c r="BH33" s="150"/>
      <c r="BI33" s="150"/>
      <c r="BJ33" s="151"/>
    </row>
    <row r="34" spans="1:63" ht="15.75" thickBot="1" x14ac:dyDescent="0.3">
      <c r="B34" s="248"/>
      <c r="D34" s="149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1"/>
      <c r="X34" s="149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1"/>
      <c r="AR34" s="149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1"/>
    </row>
    <row r="35" spans="1:63" ht="15.75" thickBot="1" x14ac:dyDescent="0.3">
      <c r="B35" s="248"/>
      <c r="D35" s="149"/>
      <c r="E35" s="228" t="s">
        <v>669</v>
      </c>
      <c r="F35" s="229"/>
      <c r="G35" s="229"/>
      <c r="H35" s="229"/>
      <c r="I35" s="229"/>
      <c r="J35" s="229"/>
      <c r="K35" s="230">
        <f>100%-$N27/$E27</f>
        <v>0.59175609519597872</v>
      </c>
      <c r="L35" s="231"/>
      <c r="M35" s="150"/>
      <c r="N35" s="150"/>
      <c r="O35" s="150"/>
      <c r="P35" s="150"/>
      <c r="Q35" s="150"/>
      <c r="R35" s="150"/>
      <c r="S35" s="150"/>
      <c r="T35" s="150"/>
      <c r="U35" s="150"/>
      <c r="V35" s="151"/>
      <c r="X35" s="149"/>
      <c r="Y35" s="228" t="s">
        <v>669</v>
      </c>
      <c r="Z35" s="229"/>
      <c r="AA35" s="229"/>
      <c r="AB35" s="229"/>
      <c r="AC35" s="229"/>
      <c r="AD35" s="229"/>
      <c r="AE35" s="230">
        <f>100%-($AH27+$AH33)/($Y27+$Y33)</f>
        <v>0.24331179432508898</v>
      </c>
      <c r="AF35" s="231"/>
      <c r="AG35" s="150"/>
      <c r="AH35" s="228" t="s">
        <v>670</v>
      </c>
      <c r="AI35" s="229"/>
      <c r="AJ35" s="229"/>
      <c r="AK35" s="229"/>
      <c r="AL35" s="230">
        <f>($Y27+$Y33)/($Y$72+$Y$78)</f>
        <v>0.12122137461330966</v>
      </c>
      <c r="AM35" s="231"/>
      <c r="AN35" s="230">
        <f>($AH27+$AH33)/($Y$72+$Y$78)</f>
        <v>9.17267844455915E-2</v>
      </c>
      <c r="AO35" s="231"/>
      <c r="AP35" s="151"/>
      <c r="AR35" s="149"/>
      <c r="AS35" s="228" t="s">
        <v>669</v>
      </c>
      <c r="AT35" s="229"/>
      <c r="AU35" s="229"/>
      <c r="AV35" s="229"/>
      <c r="AW35" s="229"/>
      <c r="AX35" s="229"/>
      <c r="AY35" s="230">
        <f>100%-$BB27/$AS27</f>
        <v>0.6910328744713532</v>
      </c>
      <c r="AZ35" s="231"/>
      <c r="BA35" s="150"/>
      <c r="BB35" s="150"/>
      <c r="BC35" s="150"/>
      <c r="BD35" s="150"/>
      <c r="BE35" s="150"/>
      <c r="BF35" s="150"/>
      <c r="BG35" s="150"/>
      <c r="BH35" s="150"/>
      <c r="BI35" s="150"/>
      <c r="BJ35" s="151"/>
    </row>
    <row r="36" spans="1:63" ht="15.75" thickBot="1" x14ac:dyDescent="0.3">
      <c r="B36" s="249"/>
      <c r="D36" s="172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4"/>
      <c r="X36" s="172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4"/>
      <c r="AR36" s="172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4"/>
    </row>
    <row r="37" spans="1:63" ht="15.75" thickBot="1" x14ac:dyDescent="0.3"/>
    <row r="38" spans="1:63" ht="16.5" customHeight="1" thickBot="1" x14ac:dyDescent="0.3">
      <c r="B38" s="250" t="s">
        <v>665</v>
      </c>
      <c r="D38" s="144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1"/>
      <c r="X38" s="144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1"/>
      <c r="AR38" s="144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1"/>
      <c r="BK38" s="21"/>
    </row>
    <row r="39" spans="1:63" ht="16.5" customHeight="1" thickBot="1" x14ac:dyDescent="0.3">
      <c r="B39" s="251"/>
      <c r="D39" s="145"/>
      <c r="E39" s="232" t="s">
        <v>35</v>
      </c>
      <c r="F39" s="233"/>
      <c r="G39" s="233"/>
      <c r="H39" s="233"/>
      <c r="I39" s="233"/>
      <c r="J39" s="234"/>
      <c r="K39" s="232" t="s">
        <v>7</v>
      </c>
      <c r="L39" s="234"/>
      <c r="M39" s="143"/>
      <c r="N39" s="240" t="s">
        <v>35</v>
      </c>
      <c r="O39" s="241"/>
      <c r="P39" s="241"/>
      <c r="Q39" s="241"/>
      <c r="R39" s="241"/>
      <c r="S39" s="242"/>
      <c r="T39" s="240" t="s">
        <v>7</v>
      </c>
      <c r="U39" s="242"/>
      <c r="V39" s="147"/>
      <c r="X39" s="145"/>
      <c r="Y39" s="232" t="s">
        <v>35</v>
      </c>
      <c r="Z39" s="233"/>
      <c r="AA39" s="233"/>
      <c r="AB39" s="233"/>
      <c r="AC39" s="233"/>
      <c r="AD39" s="234"/>
      <c r="AE39" s="232" t="s">
        <v>7</v>
      </c>
      <c r="AF39" s="234"/>
      <c r="AG39" s="143"/>
      <c r="AH39" s="240" t="s">
        <v>35</v>
      </c>
      <c r="AI39" s="241"/>
      <c r="AJ39" s="241"/>
      <c r="AK39" s="241"/>
      <c r="AL39" s="241"/>
      <c r="AM39" s="242"/>
      <c r="AN39" s="240" t="s">
        <v>7</v>
      </c>
      <c r="AO39" s="242"/>
      <c r="AP39" s="147"/>
      <c r="AR39" s="145"/>
      <c r="AS39" s="232" t="s">
        <v>35</v>
      </c>
      <c r="AT39" s="233"/>
      <c r="AU39" s="233"/>
      <c r="AV39" s="233"/>
      <c r="AW39" s="233"/>
      <c r="AX39" s="234"/>
      <c r="AY39" s="232" t="s">
        <v>7</v>
      </c>
      <c r="AZ39" s="234"/>
      <c r="BA39" s="143"/>
      <c r="BB39" s="240" t="s">
        <v>35</v>
      </c>
      <c r="BC39" s="241"/>
      <c r="BD39" s="241"/>
      <c r="BE39" s="241"/>
      <c r="BF39" s="241"/>
      <c r="BG39" s="242"/>
      <c r="BH39" s="240" t="s">
        <v>7</v>
      </c>
      <c r="BI39" s="242"/>
      <c r="BJ39" s="147"/>
      <c r="BK39" s="21"/>
    </row>
    <row r="40" spans="1:63" ht="16.5" thickBot="1" x14ac:dyDescent="0.3">
      <c r="B40" s="251"/>
      <c r="D40" s="145"/>
      <c r="E40" s="235">
        <v>9133132168</v>
      </c>
      <c r="F40" s="236"/>
      <c r="G40" s="236"/>
      <c r="H40" s="236"/>
      <c r="I40" s="236"/>
      <c r="J40" s="237"/>
      <c r="K40" s="238">
        <f>100%</f>
        <v>1</v>
      </c>
      <c r="L40" s="239"/>
      <c r="M40" s="143"/>
      <c r="N40" s="235">
        <v>9133132168</v>
      </c>
      <c r="O40" s="236"/>
      <c r="P40" s="236"/>
      <c r="Q40" s="236"/>
      <c r="R40" s="236"/>
      <c r="S40" s="237"/>
      <c r="T40" s="238">
        <f>100%</f>
        <v>1</v>
      </c>
      <c r="U40" s="239"/>
      <c r="V40" s="148"/>
      <c r="X40" s="145"/>
      <c r="Y40" s="235">
        <v>191675880</v>
      </c>
      <c r="Z40" s="236"/>
      <c r="AA40" s="236"/>
      <c r="AB40" s="236"/>
      <c r="AC40" s="236"/>
      <c r="AD40" s="237"/>
      <c r="AE40" s="238">
        <f>100%</f>
        <v>1</v>
      </c>
      <c r="AF40" s="239"/>
      <c r="AG40" s="143"/>
      <c r="AH40" s="235">
        <v>191675880</v>
      </c>
      <c r="AI40" s="236"/>
      <c r="AJ40" s="236"/>
      <c r="AK40" s="236"/>
      <c r="AL40" s="236"/>
      <c r="AM40" s="237"/>
      <c r="AN40" s="238">
        <f>100%</f>
        <v>1</v>
      </c>
      <c r="AO40" s="239"/>
      <c r="AP40" s="148"/>
      <c r="AQ40" s="141"/>
      <c r="AR40" s="145"/>
      <c r="AS40" s="235">
        <v>17058578850</v>
      </c>
      <c r="AT40" s="236"/>
      <c r="AU40" s="236"/>
      <c r="AV40" s="236"/>
      <c r="AW40" s="236"/>
      <c r="AX40" s="237"/>
      <c r="AY40" s="238">
        <f>100%</f>
        <v>1</v>
      </c>
      <c r="AZ40" s="239"/>
      <c r="BA40" s="143"/>
      <c r="BB40" s="235">
        <v>17058578850</v>
      </c>
      <c r="BC40" s="236"/>
      <c r="BD40" s="236"/>
      <c r="BE40" s="236"/>
      <c r="BF40" s="236"/>
      <c r="BG40" s="237"/>
      <c r="BH40" s="238">
        <f>100%</f>
        <v>1</v>
      </c>
      <c r="BI40" s="239"/>
      <c r="BJ40" s="148"/>
      <c r="BK40" s="141"/>
    </row>
    <row r="41" spans="1:63" s="162" customFormat="1" ht="15.75" thickBot="1" x14ac:dyDescent="0.3">
      <c r="B41" s="251"/>
      <c r="D41" s="146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7"/>
      <c r="X41" s="146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7"/>
      <c r="AQ41" s="142"/>
      <c r="AR41" s="146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7"/>
      <c r="BK41" s="142"/>
    </row>
    <row r="42" spans="1:63" ht="16.5" thickBot="1" x14ac:dyDescent="0.3">
      <c r="B42" s="251"/>
      <c r="D42" s="145"/>
      <c r="E42" s="232" t="s">
        <v>36</v>
      </c>
      <c r="F42" s="233"/>
      <c r="G42" s="233"/>
      <c r="H42" s="233"/>
      <c r="I42" s="233"/>
      <c r="J42" s="234"/>
      <c r="K42" s="232" t="s">
        <v>7</v>
      </c>
      <c r="L42" s="234"/>
      <c r="M42" s="143"/>
      <c r="N42" s="240" t="s">
        <v>36</v>
      </c>
      <c r="O42" s="241"/>
      <c r="P42" s="241"/>
      <c r="Q42" s="241"/>
      <c r="R42" s="241"/>
      <c r="S42" s="242"/>
      <c r="T42" s="240" t="s">
        <v>7</v>
      </c>
      <c r="U42" s="242"/>
      <c r="V42" s="147"/>
      <c r="X42" s="145"/>
      <c r="Y42" s="232" t="s">
        <v>36</v>
      </c>
      <c r="Z42" s="233"/>
      <c r="AA42" s="233"/>
      <c r="AB42" s="233"/>
      <c r="AC42" s="233"/>
      <c r="AD42" s="234"/>
      <c r="AE42" s="232" t="s">
        <v>7</v>
      </c>
      <c r="AF42" s="234"/>
      <c r="AG42" s="143"/>
      <c r="AH42" s="240" t="s">
        <v>36</v>
      </c>
      <c r="AI42" s="241"/>
      <c r="AJ42" s="241"/>
      <c r="AK42" s="241"/>
      <c r="AL42" s="241"/>
      <c r="AM42" s="242"/>
      <c r="AN42" s="240" t="s">
        <v>7</v>
      </c>
      <c r="AO42" s="242"/>
      <c r="AP42" s="147"/>
      <c r="AR42" s="145"/>
      <c r="AS42" s="232" t="s">
        <v>36</v>
      </c>
      <c r="AT42" s="233"/>
      <c r="AU42" s="233"/>
      <c r="AV42" s="233"/>
      <c r="AW42" s="233"/>
      <c r="AX42" s="234"/>
      <c r="AY42" s="232" t="s">
        <v>7</v>
      </c>
      <c r="AZ42" s="234"/>
      <c r="BA42" s="143"/>
      <c r="BB42" s="240" t="s">
        <v>36</v>
      </c>
      <c r="BC42" s="241"/>
      <c r="BD42" s="241"/>
      <c r="BE42" s="241"/>
      <c r="BF42" s="241"/>
      <c r="BG42" s="242"/>
      <c r="BH42" s="240" t="s">
        <v>7</v>
      </c>
      <c r="BI42" s="242"/>
      <c r="BJ42" s="147"/>
      <c r="BK42" s="21"/>
    </row>
    <row r="43" spans="1:63" ht="16.5" thickBot="1" x14ac:dyDescent="0.3">
      <c r="B43" s="251"/>
      <c r="D43" s="145"/>
      <c r="E43" s="235">
        <v>477172968</v>
      </c>
      <c r="F43" s="236"/>
      <c r="G43" s="236"/>
      <c r="H43" s="236"/>
      <c r="I43" s="236"/>
      <c r="J43" s="237"/>
      <c r="K43" s="238">
        <f>$E43/$E40</f>
        <v>5.2246366221643407E-2</v>
      </c>
      <c r="L43" s="239"/>
      <c r="M43" s="143"/>
      <c r="N43" s="235">
        <v>202456062</v>
      </c>
      <c r="O43" s="236"/>
      <c r="P43" s="236"/>
      <c r="Q43" s="236"/>
      <c r="R43" s="236"/>
      <c r="S43" s="237"/>
      <c r="T43" s="238">
        <f>$N43/$N40</f>
        <v>2.2167210358495712E-2</v>
      </c>
      <c r="U43" s="239"/>
      <c r="V43" s="148"/>
      <c r="X43" s="145"/>
      <c r="Y43" s="235">
        <v>20551344</v>
      </c>
      <c r="Z43" s="236"/>
      <c r="AA43" s="236"/>
      <c r="AB43" s="236"/>
      <c r="AC43" s="236"/>
      <c r="AD43" s="237"/>
      <c r="AE43" s="238">
        <f>$Y43/$Y40</f>
        <v>0.10721924949555468</v>
      </c>
      <c r="AF43" s="239"/>
      <c r="AG43" s="143"/>
      <c r="AH43" s="235">
        <v>14365600</v>
      </c>
      <c r="AI43" s="236"/>
      <c r="AJ43" s="236"/>
      <c r="AK43" s="236"/>
      <c r="AL43" s="236"/>
      <c r="AM43" s="237"/>
      <c r="AN43" s="238">
        <f>$AH43/$AH40</f>
        <v>7.4947353835026084E-2</v>
      </c>
      <c r="AO43" s="239"/>
      <c r="AP43" s="148"/>
      <c r="AQ43" s="141"/>
      <c r="AR43" s="145"/>
      <c r="AS43" s="235">
        <v>609161054</v>
      </c>
      <c r="AT43" s="236"/>
      <c r="AU43" s="236"/>
      <c r="AV43" s="236"/>
      <c r="AW43" s="236"/>
      <c r="AX43" s="237"/>
      <c r="AY43" s="238">
        <f>$AS43/$AS40</f>
        <v>3.5709953294262846E-2</v>
      </c>
      <c r="AZ43" s="239"/>
      <c r="BA43" s="143"/>
      <c r="BB43" s="235">
        <v>165071990</v>
      </c>
      <c r="BC43" s="236"/>
      <c r="BD43" s="236"/>
      <c r="BE43" s="236"/>
      <c r="BF43" s="236"/>
      <c r="BG43" s="237"/>
      <c r="BH43" s="238">
        <f>BB43/$BB40</f>
        <v>9.6767726931719176E-3</v>
      </c>
      <c r="BI43" s="239"/>
      <c r="BJ43" s="148"/>
      <c r="BK43" s="141"/>
    </row>
    <row r="44" spans="1:63" ht="15.75" thickBot="1" x14ac:dyDescent="0.3">
      <c r="A44" s="159" t="s">
        <v>692</v>
      </c>
      <c r="B44" s="251"/>
      <c r="D44" s="146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7"/>
      <c r="X44" s="146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7"/>
      <c r="AR44" s="146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7"/>
    </row>
    <row r="45" spans="1:63" ht="15.75" thickBot="1" x14ac:dyDescent="0.3">
      <c r="B45" s="251"/>
      <c r="D45" s="146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7"/>
      <c r="X45" s="146"/>
      <c r="Y45" s="232" t="s">
        <v>35</v>
      </c>
      <c r="Z45" s="233"/>
      <c r="AA45" s="233"/>
      <c r="AB45" s="233"/>
      <c r="AC45" s="233"/>
      <c r="AD45" s="234"/>
      <c r="AE45" s="232" t="s">
        <v>7</v>
      </c>
      <c r="AF45" s="234"/>
      <c r="AG45" s="143"/>
      <c r="AH45" s="240" t="s">
        <v>35</v>
      </c>
      <c r="AI45" s="241"/>
      <c r="AJ45" s="241"/>
      <c r="AK45" s="241"/>
      <c r="AL45" s="241"/>
      <c r="AM45" s="242"/>
      <c r="AN45" s="240" t="s">
        <v>7</v>
      </c>
      <c r="AO45" s="242"/>
      <c r="AP45" s="147"/>
      <c r="AR45" s="146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7"/>
    </row>
    <row r="46" spans="1:63" ht="15.75" thickBot="1" x14ac:dyDescent="0.3">
      <c r="B46" s="251"/>
      <c r="D46" s="146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7"/>
      <c r="X46" s="146"/>
      <c r="Y46" s="235">
        <v>415236096</v>
      </c>
      <c r="Z46" s="236"/>
      <c r="AA46" s="236"/>
      <c r="AB46" s="236"/>
      <c r="AC46" s="236"/>
      <c r="AD46" s="237"/>
      <c r="AE46" s="238">
        <f>100%</f>
        <v>1</v>
      </c>
      <c r="AF46" s="239"/>
      <c r="AG46" s="143"/>
      <c r="AH46" s="235">
        <v>415236096</v>
      </c>
      <c r="AI46" s="236"/>
      <c r="AJ46" s="236"/>
      <c r="AK46" s="236"/>
      <c r="AL46" s="236"/>
      <c r="AM46" s="237"/>
      <c r="AN46" s="238">
        <f>100%</f>
        <v>1</v>
      </c>
      <c r="AO46" s="239"/>
      <c r="AP46" s="147"/>
      <c r="AR46" s="146"/>
      <c r="AS46" s="163"/>
      <c r="AT46" s="163"/>
      <c r="AU46" s="163"/>
      <c r="AV46" s="163"/>
      <c r="AW46" s="163"/>
      <c r="AX46" s="16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7"/>
    </row>
    <row r="47" spans="1:63" s="162" customFormat="1" ht="15.75" thickBot="1" x14ac:dyDescent="0.3">
      <c r="B47" s="251"/>
      <c r="D47" s="146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7"/>
      <c r="X47" s="146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7"/>
      <c r="AQ47" s="142"/>
      <c r="AR47" s="146"/>
      <c r="AS47" s="163"/>
      <c r="AT47" s="163"/>
      <c r="AU47" s="163"/>
      <c r="AV47" s="163"/>
      <c r="AW47" s="163"/>
      <c r="AX47" s="163"/>
      <c r="AY47" s="164"/>
      <c r="AZ47" s="164"/>
      <c r="BA47" s="143"/>
      <c r="BB47" s="143"/>
      <c r="BC47" s="143"/>
      <c r="BD47" s="143"/>
      <c r="BE47" s="143"/>
      <c r="BF47" s="143"/>
      <c r="BG47" s="143"/>
      <c r="BH47" s="143"/>
      <c r="BI47" s="143"/>
      <c r="BJ47" s="147"/>
    </row>
    <row r="48" spans="1:63" ht="15.75" thickBot="1" x14ac:dyDescent="0.3">
      <c r="B48" s="251"/>
      <c r="D48" s="146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7"/>
      <c r="X48" s="146"/>
      <c r="Y48" s="232" t="s">
        <v>36</v>
      </c>
      <c r="Z48" s="233"/>
      <c r="AA48" s="233"/>
      <c r="AB48" s="233"/>
      <c r="AC48" s="233"/>
      <c r="AD48" s="234"/>
      <c r="AE48" s="232" t="s">
        <v>7</v>
      </c>
      <c r="AF48" s="234"/>
      <c r="AG48" s="143"/>
      <c r="AH48" s="240" t="s">
        <v>36</v>
      </c>
      <c r="AI48" s="241"/>
      <c r="AJ48" s="241"/>
      <c r="AK48" s="241"/>
      <c r="AL48" s="241"/>
      <c r="AM48" s="242"/>
      <c r="AN48" s="240" t="s">
        <v>7</v>
      </c>
      <c r="AO48" s="242"/>
      <c r="AP48" s="147"/>
      <c r="AR48" s="146"/>
      <c r="AS48" s="163"/>
      <c r="AT48" s="163"/>
      <c r="AU48" s="163"/>
      <c r="AV48" s="163"/>
      <c r="AW48" s="163"/>
      <c r="AX48" s="163"/>
      <c r="AY48" s="164"/>
      <c r="AZ48" s="164"/>
      <c r="BA48" s="143"/>
      <c r="BB48" s="143"/>
      <c r="BC48" s="143"/>
      <c r="BD48" s="143"/>
      <c r="BE48" s="143"/>
      <c r="BF48" s="143"/>
      <c r="BG48" s="143"/>
      <c r="BH48" s="143"/>
      <c r="BI48" s="143"/>
      <c r="BJ48" s="147"/>
    </row>
    <row r="49" spans="2:63" ht="15.75" thickBot="1" x14ac:dyDescent="0.3">
      <c r="B49" s="251"/>
      <c r="D49" s="146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7"/>
      <c r="X49" s="146"/>
      <c r="Y49" s="235">
        <v>53115000</v>
      </c>
      <c r="Z49" s="236"/>
      <c r="AA49" s="236"/>
      <c r="AB49" s="236"/>
      <c r="AC49" s="236"/>
      <c r="AD49" s="237"/>
      <c r="AE49" s="238">
        <f>$Y49/$Y46</f>
        <v>0.12791518009070194</v>
      </c>
      <c r="AF49" s="239"/>
      <c r="AG49" s="143"/>
      <c r="AH49" s="235">
        <v>41618696</v>
      </c>
      <c r="AI49" s="236"/>
      <c r="AJ49" s="236"/>
      <c r="AK49" s="236"/>
      <c r="AL49" s="236"/>
      <c r="AM49" s="237"/>
      <c r="AN49" s="238">
        <f>$AH49/$AH46</f>
        <v>0.10022899357959478</v>
      </c>
      <c r="AO49" s="239"/>
      <c r="AP49" s="147"/>
      <c r="AR49" s="146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7"/>
    </row>
    <row r="50" spans="2:63" ht="15.75" thickBot="1" x14ac:dyDescent="0.3">
      <c r="B50" s="251"/>
      <c r="D50" s="146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7"/>
      <c r="X50" s="146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7"/>
      <c r="AR50" s="146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7"/>
    </row>
    <row r="51" spans="2:63" ht="15.75" thickBot="1" x14ac:dyDescent="0.3">
      <c r="B51" s="251"/>
      <c r="D51" s="146"/>
      <c r="E51" s="228" t="s">
        <v>669</v>
      </c>
      <c r="F51" s="229"/>
      <c r="G51" s="229"/>
      <c r="H51" s="229"/>
      <c r="I51" s="229"/>
      <c r="J51" s="229"/>
      <c r="K51" s="230">
        <f>100%-$N43/$E43</f>
        <v>0.57571766303408878</v>
      </c>
      <c r="L51" s="231"/>
      <c r="M51" s="143"/>
      <c r="N51" s="143"/>
      <c r="O51" s="143"/>
      <c r="P51" s="143"/>
      <c r="Q51" s="143"/>
      <c r="R51" s="143"/>
      <c r="S51" s="143"/>
      <c r="T51" s="143"/>
      <c r="U51" s="143"/>
      <c r="V51" s="147"/>
      <c r="X51" s="146"/>
      <c r="Y51" s="228" t="s">
        <v>669</v>
      </c>
      <c r="Z51" s="229"/>
      <c r="AA51" s="229"/>
      <c r="AB51" s="229"/>
      <c r="AC51" s="229"/>
      <c r="AD51" s="229"/>
      <c r="AE51" s="230">
        <f>100%-($AH43+$AH49)/($Y43+$Y49)</f>
        <v>0.24002885225307236</v>
      </c>
      <c r="AF51" s="231"/>
      <c r="AG51" s="143"/>
      <c r="AH51" s="228" t="s">
        <v>670</v>
      </c>
      <c r="AI51" s="229"/>
      <c r="AJ51" s="229"/>
      <c r="AK51" s="229"/>
      <c r="AL51" s="230">
        <f>($Y43+$Y49)/($Y$72+$Y$78)</f>
        <v>0.12137895924465988</v>
      </c>
      <c r="AM51" s="231"/>
      <c r="AN51" s="230">
        <f>($AH43+$AH49)/($Y$72+$Y$78)</f>
        <v>9.2244506969491741E-2</v>
      </c>
      <c r="AO51" s="231"/>
      <c r="AP51" s="147"/>
      <c r="AR51" s="146"/>
      <c r="AS51" s="228" t="s">
        <v>669</v>
      </c>
      <c r="AT51" s="229"/>
      <c r="AU51" s="229"/>
      <c r="AV51" s="229"/>
      <c r="AW51" s="229"/>
      <c r="AX51" s="229"/>
      <c r="AY51" s="230">
        <f>100%-$BB43/$AS43</f>
        <v>0.72901749231000568</v>
      </c>
      <c r="AZ51" s="231"/>
      <c r="BA51" s="143"/>
      <c r="BB51" s="143"/>
      <c r="BC51" s="143"/>
      <c r="BD51" s="143"/>
      <c r="BE51" s="143"/>
      <c r="BF51" s="143"/>
      <c r="BG51" s="143"/>
      <c r="BH51" s="143"/>
      <c r="BI51" s="143"/>
      <c r="BJ51" s="147"/>
    </row>
    <row r="52" spans="2:63" ht="15.75" thickBot="1" x14ac:dyDescent="0.3">
      <c r="B52" s="252"/>
      <c r="D52" s="165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7"/>
      <c r="X52" s="165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7"/>
      <c r="AR52" s="165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7"/>
    </row>
    <row r="53" spans="2:63" ht="15.75" thickBot="1" x14ac:dyDescent="0.3"/>
    <row r="54" spans="2:63" ht="16.5" customHeight="1" thickBot="1" x14ac:dyDescent="0.3">
      <c r="B54" s="247" t="s">
        <v>666</v>
      </c>
      <c r="D54" s="152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9"/>
      <c r="X54" s="152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9"/>
      <c r="AR54" s="152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BE54" s="168"/>
      <c r="BF54" s="168"/>
      <c r="BG54" s="168"/>
      <c r="BH54" s="168"/>
      <c r="BI54" s="168"/>
      <c r="BJ54" s="169"/>
      <c r="BK54" s="21"/>
    </row>
    <row r="55" spans="2:63" ht="16.5" customHeight="1" thickBot="1" x14ac:dyDescent="0.3">
      <c r="B55" s="248"/>
      <c r="D55" s="153"/>
      <c r="E55" s="232" t="s">
        <v>35</v>
      </c>
      <c r="F55" s="233"/>
      <c r="G55" s="233"/>
      <c r="H55" s="233"/>
      <c r="I55" s="233"/>
      <c r="J55" s="234"/>
      <c r="K55" s="232" t="s">
        <v>7</v>
      </c>
      <c r="L55" s="234"/>
      <c r="M55" s="150"/>
      <c r="N55" s="240" t="s">
        <v>35</v>
      </c>
      <c r="O55" s="241"/>
      <c r="P55" s="241"/>
      <c r="Q55" s="241"/>
      <c r="R55" s="241"/>
      <c r="S55" s="242"/>
      <c r="T55" s="240" t="s">
        <v>7</v>
      </c>
      <c r="U55" s="242"/>
      <c r="V55" s="151"/>
      <c r="X55" s="153"/>
      <c r="Y55" s="232" t="s">
        <v>35</v>
      </c>
      <c r="Z55" s="233"/>
      <c r="AA55" s="233"/>
      <c r="AB55" s="233"/>
      <c r="AC55" s="233"/>
      <c r="AD55" s="234"/>
      <c r="AE55" s="232" t="s">
        <v>7</v>
      </c>
      <c r="AF55" s="234"/>
      <c r="AG55" s="150"/>
      <c r="AH55" s="240" t="s">
        <v>35</v>
      </c>
      <c r="AI55" s="241"/>
      <c r="AJ55" s="241"/>
      <c r="AK55" s="241"/>
      <c r="AL55" s="241"/>
      <c r="AM55" s="242"/>
      <c r="AN55" s="240" t="s">
        <v>7</v>
      </c>
      <c r="AO55" s="242"/>
      <c r="AP55" s="151"/>
      <c r="AR55" s="153"/>
      <c r="AS55" s="232" t="s">
        <v>35</v>
      </c>
      <c r="AT55" s="233"/>
      <c r="AU55" s="233"/>
      <c r="AV55" s="233"/>
      <c r="AW55" s="233"/>
      <c r="AX55" s="234"/>
      <c r="AY55" s="232" t="s">
        <v>7</v>
      </c>
      <c r="AZ55" s="234"/>
      <c r="BA55" s="150"/>
      <c r="BB55" s="240" t="s">
        <v>35</v>
      </c>
      <c r="BC55" s="241"/>
      <c r="BD55" s="241"/>
      <c r="BE55" s="241"/>
      <c r="BF55" s="241"/>
      <c r="BG55" s="242"/>
      <c r="BH55" s="240" t="s">
        <v>7</v>
      </c>
      <c r="BI55" s="242"/>
      <c r="BJ55" s="151"/>
      <c r="BK55" s="21"/>
    </row>
    <row r="56" spans="2:63" ht="16.5" thickBot="1" x14ac:dyDescent="0.3">
      <c r="B56" s="248"/>
      <c r="D56" s="153"/>
      <c r="E56" s="235">
        <v>9133132168</v>
      </c>
      <c r="F56" s="236"/>
      <c r="G56" s="236"/>
      <c r="H56" s="236"/>
      <c r="I56" s="236"/>
      <c r="J56" s="237"/>
      <c r="K56" s="238">
        <f>100%</f>
        <v>1</v>
      </c>
      <c r="L56" s="239"/>
      <c r="M56" s="150"/>
      <c r="N56" s="235">
        <v>9133132168</v>
      </c>
      <c r="O56" s="236"/>
      <c r="P56" s="236"/>
      <c r="Q56" s="236"/>
      <c r="R56" s="236"/>
      <c r="S56" s="237"/>
      <c r="T56" s="238">
        <f>100%</f>
        <v>1</v>
      </c>
      <c r="U56" s="239"/>
      <c r="V56" s="154"/>
      <c r="X56" s="153"/>
      <c r="Y56" s="235">
        <v>191675880</v>
      </c>
      <c r="Z56" s="236"/>
      <c r="AA56" s="236"/>
      <c r="AB56" s="236"/>
      <c r="AC56" s="236"/>
      <c r="AD56" s="237"/>
      <c r="AE56" s="238">
        <f>100%</f>
        <v>1</v>
      </c>
      <c r="AF56" s="239"/>
      <c r="AG56" s="150"/>
      <c r="AH56" s="235">
        <v>191675880</v>
      </c>
      <c r="AI56" s="236"/>
      <c r="AJ56" s="236"/>
      <c r="AK56" s="236"/>
      <c r="AL56" s="236"/>
      <c r="AM56" s="237"/>
      <c r="AN56" s="238">
        <f>100%</f>
        <v>1</v>
      </c>
      <c r="AO56" s="239"/>
      <c r="AP56" s="154"/>
      <c r="AQ56" s="141"/>
      <c r="AR56" s="153"/>
      <c r="AS56" s="235">
        <v>17058578850</v>
      </c>
      <c r="AT56" s="236"/>
      <c r="AU56" s="236"/>
      <c r="AV56" s="236"/>
      <c r="AW56" s="236"/>
      <c r="AX56" s="237"/>
      <c r="AY56" s="238">
        <f>100%</f>
        <v>1</v>
      </c>
      <c r="AZ56" s="239"/>
      <c r="BA56" s="150"/>
      <c r="BB56" s="235">
        <v>17058578850</v>
      </c>
      <c r="BC56" s="236"/>
      <c r="BD56" s="236"/>
      <c r="BE56" s="236"/>
      <c r="BF56" s="236"/>
      <c r="BG56" s="237"/>
      <c r="BH56" s="238">
        <f>100%</f>
        <v>1</v>
      </c>
      <c r="BI56" s="239"/>
      <c r="BJ56" s="154"/>
      <c r="BK56" s="141"/>
    </row>
    <row r="57" spans="2:63" s="162" customFormat="1" ht="15.75" thickBot="1" x14ac:dyDescent="0.3">
      <c r="B57" s="248"/>
      <c r="D57" s="149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1"/>
      <c r="X57" s="149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1"/>
      <c r="AQ57" s="142"/>
      <c r="AR57" s="149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1"/>
      <c r="BK57" s="142"/>
    </row>
    <row r="58" spans="2:63" ht="16.5" thickBot="1" x14ac:dyDescent="0.3">
      <c r="B58" s="248"/>
      <c r="D58" s="153"/>
      <c r="E58" s="232" t="s">
        <v>36</v>
      </c>
      <c r="F58" s="233"/>
      <c r="G58" s="233"/>
      <c r="H58" s="233"/>
      <c r="I58" s="233"/>
      <c r="J58" s="234"/>
      <c r="K58" s="232" t="s">
        <v>7</v>
      </c>
      <c r="L58" s="234"/>
      <c r="M58" s="150"/>
      <c r="N58" s="240" t="s">
        <v>36</v>
      </c>
      <c r="O58" s="241"/>
      <c r="P58" s="241"/>
      <c r="Q58" s="241"/>
      <c r="R58" s="241"/>
      <c r="S58" s="242"/>
      <c r="T58" s="240" t="s">
        <v>7</v>
      </c>
      <c r="U58" s="242"/>
      <c r="V58" s="151"/>
      <c r="X58" s="153"/>
      <c r="Y58" s="232" t="s">
        <v>36</v>
      </c>
      <c r="Z58" s="233"/>
      <c r="AA58" s="233"/>
      <c r="AB58" s="233"/>
      <c r="AC58" s="233"/>
      <c r="AD58" s="234"/>
      <c r="AE58" s="232" t="s">
        <v>7</v>
      </c>
      <c r="AF58" s="234"/>
      <c r="AG58" s="150"/>
      <c r="AH58" s="240" t="s">
        <v>36</v>
      </c>
      <c r="AI58" s="241"/>
      <c r="AJ58" s="241"/>
      <c r="AK58" s="241"/>
      <c r="AL58" s="241"/>
      <c r="AM58" s="242"/>
      <c r="AN58" s="240" t="s">
        <v>7</v>
      </c>
      <c r="AO58" s="242"/>
      <c r="AP58" s="151"/>
      <c r="AR58" s="153"/>
      <c r="AS58" s="232" t="s">
        <v>36</v>
      </c>
      <c r="AT58" s="233"/>
      <c r="AU58" s="233"/>
      <c r="AV58" s="233"/>
      <c r="AW58" s="233"/>
      <c r="AX58" s="234"/>
      <c r="AY58" s="232" t="s">
        <v>7</v>
      </c>
      <c r="AZ58" s="234"/>
      <c r="BA58" s="150"/>
      <c r="BB58" s="240" t="s">
        <v>36</v>
      </c>
      <c r="BC58" s="241"/>
      <c r="BD58" s="241"/>
      <c r="BE58" s="241"/>
      <c r="BF58" s="241"/>
      <c r="BG58" s="242"/>
      <c r="BH58" s="240" t="s">
        <v>7</v>
      </c>
      <c r="BI58" s="242"/>
      <c r="BJ58" s="151"/>
      <c r="BK58" s="21"/>
    </row>
    <row r="59" spans="2:63" ht="16.5" thickBot="1" x14ac:dyDescent="0.3">
      <c r="B59" s="248"/>
      <c r="D59" s="153"/>
      <c r="E59" s="235">
        <v>668798684</v>
      </c>
      <c r="F59" s="236"/>
      <c r="G59" s="236"/>
      <c r="H59" s="236"/>
      <c r="I59" s="236"/>
      <c r="J59" s="237"/>
      <c r="K59" s="238">
        <f>$E59/$E56</f>
        <v>7.3227746155178602E-2</v>
      </c>
      <c r="L59" s="239"/>
      <c r="M59" s="150"/>
      <c r="N59" s="235">
        <v>234276846</v>
      </c>
      <c r="O59" s="236"/>
      <c r="P59" s="236"/>
      <c r="Q59" s="236"/>
      <c r="R59" s="236"/>
      <c r="S59" s="237"/>
      <c r="T59" s="238">
        <f>$N59/$N56</f>
        <v>2.565131454254457E-2</v>
      </c>
      <c r="U59" s="239"/>
      <c r="V59" s="154"/>
      <c r="X59" s="153"/>
      <c r="Y59" s="235">
        <v>23259696</v>
      </c>
      <c r="Z59" s="236"/>
      <c r="AA59" s="236"/>
      <c r="AB59" s="236"/>
      <c r="AC59" s="236"/>
      <c r="AD59" s="237"/>
      <c r="AE59" s="238">
        <f>$Y59/$Y56</f>
        <v>0.12134910245357945</v>
      </c>
      <c r="AF59" s="239"/>
      <c r="AG59" s="150"/>
      <c r="AH59" s="235">
        <v>14525248</v>
      </c>
      <c r="AI59" s="236"/>
      <c r="AJ59" s="236"/>
      <c r="AK59" s="236"/>
      <c r="AL59" s="236"/>
      <c r="AM59" s="237"/>
      <c r="AN59" s="238">
        <f>$AH59/$AH56</f>
        <v>7.5780259884550935E-2</v>
      </c>
      <c r="AO59" s="239"/>
      <c r="AP59" s="154"/>
      <c r="AQ59" s="141"/>
      <c r="AR59" s="153"/>
      <c r="AS59" s="235">
        <v>781756694</v>
      </c>
      <c r="AT59" s="236"/>
      <c r="AU59" s="236"/>
      <c r="AV59" s="236"/>
      <c r="AW59" s="236"/>
      <c r="AX59" s="237"/>
      <c r="AY59" s="238">
        <f>$AS59/$AS56</f>
        <v>4.5827773865230279E-2</v>
      </c>
      <c r="AZ59" s="239"/>
      <c r="BA59" s="150"/>
      <c r="BB59" s="235">
        <v>260386246</v>
      </c>
      <c r="BC59" s="236"/>
      <c r="BD59" s="236"/>
      <c r="BE59" s="236"/>
      <c r="BF59" s="236"/>
      <c r="BG59" s="237"/>
      <c r="BH59" s="238">
        <f>BB59/$BB56</f>
        <v>1.5264240256450203E-2</v>
      </c>
      <c r="BI59" s="239"/>
      <c r="BJ59" s="154"/>
      <c r="BK59" s="141"/>
    </row>
    <row r="60" spans="2:63" ht="15.75" thickBot="1" x14ac:dyDescent="0.3">
      <c r="B60" s="248"/>
      <c r="D60" s="149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1"/>
      <c r="X60" s="149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1"/>
      <c r="AR60" s="149"/>
      <c r="AS60" s="150"/>
      <c r="AT60" s="150"/>
      <c r="AU60" s="150"/>
      <c r="AV60" s="150"/>
      <c r="AW60" s="150"/>
      <c r="AX60" s="150"/>
      <c r="AY60" s="150"/>
      <c r="AZ60" s="150"/>
      <c r="BA60" s="150"/>
      <c r="BB60" s="150"/>
      <c r="BC60" s="150"/>
      <c r="BD60" s="150"/>
      <c r="BE60" s="150"/>
      <c r="BF60" s="150"/>
      <c r="BG60" s="150"/>
      <c r="BH60" s="150"/>
      <c r="BI60" s="150"/>
      <c r="BJ60" s="151"/>
    </row>
    <row r="61" spans="2:63" ht="15.75" thickBot="1" x14ac:dyDescent="0.3">
      <c r="B61" s="248"/>
      <c r="D61" s="149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1"/>
      <c r="X61" s="149"/>
      <c r="Y61" s="232" t="s">
        <v>35</v>
      </c>
      <c r="Z61" s="233"/>
      <c r="AA61" s="233"/>
      <c r="AB61" s="233"/>
      <c r="AC61" s="233"/>
      <c r="AD61" s="234"/>
      <c r="AE61" s="232" t="s">
        <v>7</v>
      </c>
      <c r="AF61" s="234"/>
      <c r="AG61" s="150"/>
      <c r="AH61" s="240" t="s">
        <v>35</v>
      </c>
      <c r="AI61" s="241"/>
      <c r="AJ61" s="241"/>
      <c r="AK61" s="241"/>
      <c r="AL61" s="241"/>
      <c r="AM61" s="242"/>
      <c r="AN61" s="240" t="s">
        <v>7</v>
      </c>
      <c r="AO61" s="242"/>
      <c r="AP61" s="151"/>
      <c r="AR61" s="149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0"/>
      <c r="BE61" s="150"/>
      <c r="BF61" s="150"/>
      <c r="BG61" s="150"/>
      <c r="BH61" s="150"/>
      <c r="BI61" s="150"/>
      <c r="BJ61" s="151"/>
    </row>
    <row r="62" spans="2:63" ht="15.75" thickBot="1" x14ac:dyDescent="0.3">
      <c r="B62" s="248"/>
      <c r="D62" s="149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1"/>
      <c r="X62" s="149"/>
      <c r="Y62" s="235">
        <v>415236096</v>
      </c>
      <c r="Z62" s="236"/>
      <c r="AA62" s="236"/>
      <c r="AB62" s="236"/>
      <c r="AC62" s="236"/>
      <c r="AD62" s="237"/>
      <c r="AE62" s="238">
        <f>100%</f>
        <v>1</v>
      </c>
      <c r="AF62" s="239"/>
      <c r="AG62" s="150"/>
      <c r="AH62" s="235">
        <v>415236096</v>
      </c>
      <c r="AI62" s="236"/>
      <c r="AJ62" s="236"/>
      <c r="AK62" s="236"/>
      <c r="AL62" s="236"/>
      <c r="AM62" s="237"/>
      <c r="AN62" s="238">
        <f>100%</f>
        <v>1</v>
      </c>
      <c r="AO62" s="239"/>
      <c r="AP62" s="151"/>
      <c r="AR62" s="149"/>
      <c r="AS62" s="170"/>
      <c r="AT62" s="170"/>
      <c r="AU62" s="170"/>
      <c r="AV62" s="170"/>
      <c r="AW62" s="170"/>
      <c r="AX62" s="170"/>
      <c r="AY62" s="150"/>
      <c r="AZ62" s="150"/>
      <c r="BA62" s="150"/>
      <c r="BB62" s="150"/>
      <c r="BC62" s="150"/>
      <c r="BD62" s="150"/>
      <c r="BE62" s="150"/>
      <c r="BF62" s="150"/>
      <c r="BG62" s="150"/>
      <c r="BH62" s="150"/>
      <c r="BI62" s="150"/>
      <c r="BJ62" s="151"/>
    </row>
    <row r="63" spans="2:63" s="162" customFormat="1" ht="15.75" thickBot="1" x14ac:dyDescent="0.3">
      <c r="B63" s="248"/>
      <c r="D63" s="149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1"/>
      <c r="X63" s="149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1"/>
      <c r="AQ63" s="142"/>
      <c r="AR63" s="149"/>
      <c r="AS63" s="170"/>
      <c r="AT63" s="170"/>
      <c r="AU63" s="170"/>
      <c r="AV63" s="170"/>
      <c r="AW63" s="170"/>
      <c r="AX63" s="170"/>
      <c r="AY63" s="171"/>
      <c r="AZ63" s="171"/>
      <c r="BA63" s="150"/>
      <c r="BB63" s="150"/>
      <c r="BC63" s="150"/>
      <c r="BD63" s="150"/>
      <c r="BE63" s="150"/>
      <c r="BF63" s="150"/>
      <c r="BG63" s="150"/>
      <c r="BH63" s="150"/>
      <c r="BI63" s="150"/>
      <c r="BJ63" s="151"/>
    </row>
    <row r="64" spans="2:63" ht="15.75" thickBot="1" x14ac:dyDescent="0.3">
      <c r="B64" s="248"/>
      <c r="D64" s="149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1"/>
      <c r="X64" s="149"/>
      <c r="Y64" s="232" t="s">
        <v>36</v>
      </c>
      <c r="Z64" s="233"/>
      <c r="AA64" s="233"/>
      <c r="AB64" s="233"/>
      <c r="AC64" s="233"/>
      <c r="AD64" s="234"/>
      <c r="AE64" s="232" t="s">
        <v>7</v>
      </c>
      <c r="AF64" s="234"/>
      <c r="AG64" s="150"/>
      <c r="AH64" s="240" t="s">
        <v>36</v>
      </c>
      <c r="AI64" s="241"/>
      <c r="AJ64" s="241"/>
      <c r="AK64" s="241"/>
      <c r="AL64" s="241"/>
      <c r="AM64" s="242"/>
      <c r="AN64" s="240" t="s">
        <v>7</v>
      </c>
      <c r="AO64" s="242"/>
      <c r="AP64" s="151"/>
      <c r="AR64" s="149"/>
      <c r="AS64" s="170"/>
      <c r="AT64" s="170"/>
      <c r="AU64" s="170"/>
      <c r="AV64" s="170"/>
      <c r="AW64" s="170"/>
      <c r="AX64" s="170"/>
      <c r="AY64" s="171"/>
      <c r="AZ64" s="171"/>
      <c r="BA64" s="150"/>
      <c r="BB64" s="150"/>
      <c r="BC64" s="150"/>
      <c r="BD64" s="150"/>
      <c r="BE64" s="150"/>
      <c r="BF64" s="150"/>
      <c r="BG64" s="150"/>
      <c r="BH64" s="150"/>
      <c r="BI64" s="150"/>
      <c r="BJ64" s="151"/>
    </row>
    <row r="65" spans="2:63" ht="15.75" thickBot="1" x14ac:dyDescent="0.3">
      <c r="B65" s="248"/>
      <c r="D65" s="149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1"/>
      <c r="X65" s="149"/>
      <c r="Y65" s="235">
        <v>63702464</v>
      </c>
      <c r="Z65" s="236"/>
      <c r="AA65" s="236"/>
      <c r="AB65" s="236"/>
      <c r="AC65" s="236"/>
      <c r="AD65" s="237"/>
      <c r="AE65" s="238">
        <f>$Y65/$Y62</f>
        <v>0.15341263588028725</v>
      </c>
      <c r="AF65" s="239"/>
      <c r="AG65" s="150"/>
      <c r="AH65" s="235">
        <v>45917768</v>
      </c>
      <c r="AI65" s="236"/>
      <c r="AJ65" s="236"/>
      <c r="AK65" s="236"/>
      <c r="AL65" s="236"/>
      <c r="AM65" s="237"/>
      <c r="AN65" s="238">
        <f>$AH65/$AH62</f>
        <v>0.11058231315227469</v>
      </c>
      <c r="AO65" s="239"/>
      <c r="AP65" s="151"/>
      <c r="AR65" s="149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1"/>
    </row>
    <row r="66" spans="2:63" ht="15.75" thickBot="1" x14ac:dyDescent="0.3">
      <c r="B66" s="248"/>
      <c r="D66" s="149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1"/>
      <c r="X66" s="149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1"/>
      <c r="AR66" s="149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1"/>
    </row>
    <row r="67" spans="2:63" ht="15.75" thickBot="1" x14ac:dyDescent="0.3">
      <c r="B67" s="248"/>
      <c r="D67" s="149"/>
      <c r="E67" s="228" t="s">
        <v>669</v>
      </c>
      <c r="F67" s="229"/>
      <c r="G67" s="229"/>
      <c r="H67" s="229"/>
      <c r="I67" s="229"/>
      <c r="J67" s="229"/>
      <c r="K67" s="230">
        <f>100%-$N59/$E59</f>
        <v>0.64970498357021289</v>
      </c>
      <c r="L67" s="231"/>
      <c r="M67" s="150"/>
      <c r="N67" s="150"/>
      <c r="O67" s="150"/>
      <c r="P67" s="150"/>
      <c r="Q67" s="150"/>
      <c r="R67" s="150"/>
      <c r="S67" s="150"/>
      <c r="T67" s="150"/>
      <c r="U67" s="150"/>
      <c r="V67" s="151"/>
      <c r="X67" s="149"/>
      <c r="Y67" s="228" t="s">
        <v>669</v>
      </c>
      <c r="Z67" s="229"/>
      <c r="AA67" s="229"/>
      <c r="AB67" s="229"/>
      <c r="AC67" s="229"/>
      <c r="AD67" s="229"/>
      <c r="AE67" s="230">
        <f>100%-($AH59+$AH65)/($Y59+$Y65)</f>
        <v>0.30495038301716515</v>
      </c>
      <c r="AF67" s="231"/>
      <c r="AG67" s="150"/>
      <c r="AH67" s="228" t="s">
        <v>670</v>
      </c>
      <c r="AI67" s="229"/>
      <c r="AJ67" s="229"/>
      <c r="AK67" s="229"/>
      <c r="AL67" s="230">
        <f>($Y59+$Y65)/($Y$72+$Y$78)</f>
        <v>0.1432862811064384</v>
      </c>
      <c r="AM67" s="231"/>
      <c r="AN67" s="230">
        <f>($AH59+$AH65)/($Y$72+$Y$78)</f>
        <v>9.959107480192482E-2</v>
      </c>
      <c r="AO67" s="231"/>
      <c r="AP67" s="151"/>
      <c r="AR67" s="149"/>
      <c r="AS67" s="228" t="s">
        <v>669</v>
      </c>
      <c r="AT67" s="229"/>
      <c r="AU67" s="229"/>
      <c r="AV67" s="229"/>
      <c r="AW67" s="229"/>
      <c r="AX67" s="229"/>
      <c r="AY67" s="230">
        <f>100%-$BB59/$AS59</f>
        <v>0.66692162919937847</v>
      </c>
      <c r="AZ67" s="231"/>
      <c r="BA67" s="150"/>
      <c r="BB67" s="150"/>
      <c r="BC67" s="150"/>
      <c r="BD67" s="150"/>
      <c r="BE67" s="150"/>
      <c r="BF67" s="150"/>
      <c r="BG67" s="150"/>
      <c r="BH67" s="150"/>
      <c r="BI67" s="150"/>
      <c r="BJ67" s="151"/>
    </row>
    <row r="68" spans="2:63" ht="15.75" thickBot="1" x14ac:dyDescent="0.3">
      <c r="B68" s="249"/>
      <c r="D68" s="172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4"/>
      <c r="X68" s="172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4"/>
      <c r="AR68" s="172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  <c r="BJ68" s="174"/>
    </row>
    <row r="69" spans="2:63" ht="15.75" thickBot="1" x14ac:dyDescent="0.3"/>
    <row r="70" spans="2:63" ht="16.5" customHeight="1" thickBot="1" x14ac:dyDescent="0.3">
      <c r="B70" s="250" t="s">
        <v>667</v>
      </c>
      <c r="D70" s="144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1"/>
      <c r="X70" s="144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1"/>
      <c r="AR70" s="144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1"/>
      <c r="BK70" s="21"/>
    </row>
    <row r="71" spans="2:63" ht="16.5" customHeight="1" thickBot="1" x14ac:dyDescent="0.3">
      <c r="B71" s="251"/>
      <c r="D71" s="145"/>
      <c r="E71" s="232" t="s">
        <v>35</v>
      </c>
      <c r="F71" s="233"/>
      <c r="G71" s="233"/>
      <c r="H71" s="233"/>
      <c r="I71" s="233"/>
      <c r="J71" s="234"/>
      <c r="K71" s="232" t="s">
        <v>7</v>
      </c>
      <c r="L71" s="234"/>
      <c r="M71" s="143"/>
      <c r="N71" s="240" t="s">
        <v>35</v>
      </c>
      <c r="O71" s="241"/>
      <c r="P71" s="241"/>
      <c r="Q71" s="241"/>
      <c r="R71" s="241"/>
      <c r="S71" s="242"/>
      <c r="T71" s="240" t="s">
        <v>7</v>
      </c>
      <c r="U71" s="242"/>
      <c r="V71" s="147"/>
      <c r="X71" s="145"/>
      <c r="Y71" s="232" t="s">
        <v>35</v>
      </c>
      <c r="Z71" s="233"/>
      <c r="AA71" s="233"/>
      <c r="AB71" s="233"/>
      <c r="AC71" s="233"/>
      <c r="AD71" s="234"/>
      <c r="AE71" s="232" t="s">
        <v>7</v>
      </c>
      <c r="AF71" s="234"/>
      <c r="AG71" s="143"/>
      <c r="AH71" s="240" t="s">
        <v>35</v>
      </c>
      <c r="AI71" s="241"/>
      <c r="AJ71" s="241"/>
      <c r="AK71" s="241"/>
      <c r="AL71" s="241"/>
      <c r="AM71" s="242"/>
      <c r="AN71" s="240" t="s">
        <v>7</v>
      </c>
      <c r="AO71" s="242"/>
      <c r="AP71" s="147"/>
      <c r="AR71" s="145"/>
      <c r="AS71" s="232" t="s">
        <v>35</v>
      </c>
      <c r="AT71" s="233"/>
      <c r="AU71" s="233"/>
      <c r="AV71" s="233"/>
      <c r="AW71" s="233"/>
      <c r="AX71" s="234"/>
      <c r="AY71" s="232" t="s">
        <v>7</v>
      </c>
      <c r="AZ71" s="234"/>
      <c r="BA71" s="143"/>
      <c r="BB71" s="240" t="s">
        <v>35</v>
      </c>
      <c r="BC71" s="241"/>
      <c r="BD71" s="241"/>
      <c r="BE71" s="241"/>
      <c r="BF71" s="241"/>
      <c r="BG71" s="242"/>
      <c r="BH71" s="240" t="s">
        <v>7</v>
      </c>
      <c r="BI71" s="242"/>
      <c r="BJ71" s="147"/>
      <c r="BK71" s="21"/>
    </row>
    <row r="72" spans="2:63" ht="16.5" thickBot="1" x14ac:dyDescent="0.3">
      <c r="B72" s="251"/>
      <c r="D72" s="145"/>
      <c r="E72" s="235">
        <v>9133132168</v>
      </c>
      <c r="F72" s="236"/>
      <c r="G72" s="236"/>
      <c r="H72" s="236"/>
      <c r="I72" s="236"/>
      <c r="J72" s="237"/>
      <c r="K72" s="238">
        <f>100%</f>
        <v>1</v>
      </c>
      <c r="L72" s="239"/>
      <c r="M72" s="143"/>
      <c r="N72" s="235">
        <v>9133132168</v>
      </c>
      <c r="O72" s="236"/>
      <c r="P72" s="236"/>
      <c r="Q72" s="236"/>
      <c r="R72" s="236"/>
      <c r="S72" s="237"/>
      <c r="T72" s="238">
        <f>100%</f>
        <v>1</v>
      </c>
      <c r="U72" s="239"/>
      <c r="V72" s="148"/>
      <c r="X72" s="145"/>
      <c r="Y72" s="235">
        <v>191675880</v>
      </c>
      <c r="Z72" s="236"/>
      <c r="AA72" s="236"/>
      <c r="AB72" s="236"/>
      <c r="AC72" s="236"/>
      <c r="AD72" s="237"/>
      <c r="AE72" s="238">
        <f>100%</f>
        <v>1</v>
      </c>
      <c r="AF72" s="239"/>
      <c r="AG72" s="143"/>
      <c r="AH72" s="235">
        <v>191675880</v>
      </c>
      <c r="AI72" s="236"/>
      <c r="AJ72" s="236"/>
      <c r="AK72" s="236"/>
      <c r="AL72" s="236"/>
      <c r="AM72" s="237"/>
      <c r="AN72" s="238">
        <f>100%</f>
        <v>1</v>
      </c>
      <c r="AO72" s="239"/>
      <c r="AP72" s="148"/>
      <c r="AQ72" s="141"/>
      <c r="AR72" s="145"/>
      <c r="AS72" s="235">
        <v>17058578850</v>
      </c>
      <c r="AT72" s="236"/>
      <c r="AU72" s="236"/>
      <c r="AV72" s="236"/>
      <c r="AW72" s="236"/>
      <c r="AX72" s="237"/>
      <c r="AY72" s="238">
        <f>100%</f>
        <v>1</v>
      </c>
      <c r="AZ72" s="239"/>
      <c r="BA72" s="143"/>
      <c r="BB72" s="235">
        <v>17058578850</v>
      </c>
      <c r="BC72" s="236"/>
      <c r="BD72" s="236"/>
      <c r="BE72" s="236"/>
      <c r="BF72" s="236"/>
      <c r="BG72" s="237"/>
      <c r="BH72" s="238">
        <f>100%</f>
        <v>1</v>
      </c>
      <c r="BI72" s="239"/>
      <c r="BJ72" s="148"/>
      <c r="BK72" s="141"/>
    </row>
    <row r="73" spans="2:63" s="162" customFormat="1" ht="15.75" thickBot="1" x14ac:dyDescent="0.3">
      <c r="B73" s="251"/>
      <c r="D73" s="146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7"/>
      <c r="X73" s="146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7"/>
      <c r="AQ73" s="142"/>
      <c r="AR73" s="146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7"/>
      <c r="BK73" s="142"/>
    </row>
    <row r="74" spans="2:63" ht="16.5" thickBot="1" x14ac:dyDescent="0.3">
      <c r="B74" s="251"/>
      <c r="D74" s="145"/>
      <c r="E74" s="232" t="s">
        <v>36</v>
      </c>
      <c r="F74" s="233"/>
      <c r="G74" s="233"/>
      <c r="H74" s="233"/>
      <c r="I74" s="233"/>
      <c r="J74" s="234"/>
      <c r="K74" s="232" t="s">
        <v>7</v>
      </c>
      <c r="L74" s="234"/>
      <c r="M74" s="143"/>
      <c r="N74" s="240" t="s">
        <v>36</v>
      </c>
      <c r="O74" s="241"/>
      <c r="P74" s="241"/>
      <c r="Q74" s="241"/>
      <c r="R74" s="241"/>
      <c r="S74" s="242"/>
      <c r="T74" s="240" t="s">
        <v>7</v>
      </c>
      <c r="U74" s="242"/>
      <c r="V74" s="147"/>
      <c r="X74" s="145"/>
      <c r="Y74" s="232" t="s">
        <v>36</v>
      </c>
      <c r="Z74" s="233"/>
      <c r="AA74" s="233"/>
      <c r="AB74" s="233"/>
      <c r="AC74" s="233"/>
      <c r="AD74" s="234"/>
      <c r="AE74" s="232" t="s">
        <v>7</v>
      </c>
      <c r="AF74" s="234"/>
      <c r="AG74" s="143"/>
      <c r="AH74" s="240" t="s">
        <v>36</v>
      </c>
      <c r="AI74" s="241"/>
      <c r="AJ74" s="241"/>
      <c r="AK74" s="241"/>
      <c r="AL74" s="241"/>
      <c r="AM74" s="242"/>
      <c r="AN74" s="240" t="s">
        <v>7</v>
      </c>
      <c r="AO74" s="242"/>
      <c r="AP74" s="147"/>
      <c r="AR74" s="145"/>
      <c r="AS74" s="232" t="s">
        <v>36</v>
      </c>
      <c r="AT74" s="233"/>
      <c r="AU74" s="233"/>
      <c r="AV74" s="233"/>
      <c r="AW74" s="233"/>
      <c r="AX74" s="234"/>
      <c r="AY74" s="232" t="s">
        <v>7</v>
      </c>
      <c r="AZ74" s="234"/>
      <c r="BA74" s="143"/>
      <c r="BB74" s="240" t="s">
        <v>36</v>
      </c>
      <c r="BC74" s="241"/>
      <c r="BD74" s="241"/>
      <c r="BE74" s="241"/>
      <c r="BF74" s="241"/>
      <c r="BG74" s="242"/>
      <c r="BH74" s="240" t="s">
        <v>7</v>
      </c>
      <c r="BI74" s="242"/>
      <c r="BJ74" s="147"/>
      <c r="BK74" s="21"/>
    </row>
    <row r="75" spans="2:63" ht="16.5" thickBot="1" x14ac:dyDescent="0.3">
      <c r="B75" s="251"/>
      <c r="D75" s="145"/>
      <c r="E75" s="235">
        <v>671376552</v>
      </c>
      <c r="F75" s="236"/>
      <c r="G75" s="236"/>
      <c r="H75" s="236"/>
      <c r="I75" s="236"/>
      <c r="J75" s="237"/>
      <c r="K75" s="238">
        <f>$E75/$E72</f>
        <v>7.3510000693116001E-2</v>
      </c>
      <c r="L75" s="239"/>
      <c r="M75" s="143"/>
      <c r="N75" s="235">
        <v>251173986</v>
      </c>
      <c r="O75" s="236"/>
      <c r="P75" s="236"/>
      <c r="Q75" s="236"/>
      <c r="R75" s="236"/>
      <c r="S75" s="237"/>
      <c r="T75" s="238">
        <f>$N75/$N72</f>
        <v>2.7501407116393765E-2</v>
      </c>
      <c r="U75" s="239"/>
      <c r="V75" s="148"/>
      <c r="X75" s="145"/>
      <c r="Y75" s="235">
        <v>23318112</v>
      </c>
      <c r="Z75" s="236"/>
      <c r="AA75" s="236"/>
      <c r="AB75" s="236"/>
      <c r="AC75" s="236"/>
      <c r="AD75" s="237"/>
      <c r="AE75" s="238">
        <f>$Y75/$Y72</f>
        <v>0.12165386693411816</v>
      </c>
      <c r="AF75" s="239"/>
      <c r="AG75" s="143"/>
      <c r="AH75" s="235">
        <v>14656640</v>
      </c>
      <c r="AI75" s="236"/>
      <c r="AJ75" s="236"/>
      <c r="AK75" s="236"/>
      <c r="AL75" s="236"/>
      <c r="AM75" s="237"/>
      <c r="AN75" s="238">
        <f>$AH75/$AH72</f>
        <v>7.6465750411580213E-2</v>
      </c>
      <c r="AO75" s="239"/>
      <c r="AP75" s="148"/>
      <c r="AQ75" s="141"/>
      <c r="AR75" s="145"/>
      <c r="AS75" s="235">
        <v>786275294</v>
      </c>
      <c r="AT75" s="236"/>
      <c r="AU75" s="236"/>
      <c r="AV75" s="236"/>
      <c r="AW75" s="236"/>
      <c r="AX75" s="237"/>
      <c r="AY75" s="238">
        <f>$AS75/$AS72</f>
        <v>4.6092661112857009E-2</v>
      </c>
      <c r="AZ75" s="239"/>
      <c r="BA75" s="143"/>
      <c r="BB75" s="235">
        <v>218842238</v>
      </c>
      <c r="BC75" s="236"/>
      <c r="BD75" s="236"/>
      <c r="BE75" s="236"/>
      <c r="BF75" s="236"/>
      <c r="BG75" s="237"/>
      <c r="BH75" s="238">
        <f>BB75/$BB72</f>
        <v>1.2828866925218686E-2</v>
      </c>
      <c r="BI75" s="239"/>
      <c r="BJ75" s="148"/>
      <c r="BK75" s="141"/>
    </row>
    <row r="76" spans="2:63" ht="15.75" thickBot="1" x14ac:dyDescent="0.3">
      <c r="B76" s="251"/>
      <c r="D76" s="146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7"/>
      <c r="X76" s="146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7"/>
      <c r="AR76" s="146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7"/>
    </row>
    <row r="77" spans="2:63" ht="15.75" thickBot="1" x14ac:dyDescent="0.3">
      <c r="B77" s="251"/>
      <c r="D77" s="146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7"/>
      <c r="X77" s="146"/>
      <c r="Y77" s="232" t="s">
        <v>35</v>
      </c>
      <c r="Z77" s="233"/>
      <c r="AA77" s="233"/>
      <c r="AB77" s="233"/>
      <c r="AC77" s="233"/>
      <c r="AD77" s="234"/>
      <c r="AE77" s="232" t="s">
        <v>7</v>
      </c>
      <c r="AF77" s="234"/>
      <c r="AG77" s="143"/>
      <c r="AH77" s="240" t="s">
        <v>35</v>
      </c>
      <c r="AI77" s="241"/>
      <c r="AJ77" s="241"/>
      <c r="AK77" s="241"/>
      <c r="AL77" s="241"/>
      <c r="AM77" s="242"/>
      <c r="AN77" s="240" t="s">
        <v>7</v>
      </c>
      <c r="AO77" s="242"/>
      <c r="AP77" s="147"/>
      <c r="AR77" s="146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7"/>
    </row>
    <row r="78" spans="2:63" ht="15.75" thickBot="1" x14ac:dyDescent="0.3">
      <c r="B78" s="251"/>
      <c r="D78" s="146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7"/>
      <c r="X78" s="146"/>
      <c r="Y78" s="235">
        <v>415236096</v>
      </c>
      <c r="Z78" s="236"/>
      <c r="AA78" s="236"/>
      <c r="AB78" s="236"/>
      <c r="AC78" s="236"/>
      <c r="AD78" s="237"/>
      <c r="AE78" s="238">
        <f>100%</f>
        <v>1</v>
      </c>
      <c r="AF78" s="239"/>
      <c r="AG78" s="143"/>
      <c r="AH78" s="235">
        <v>415236096</v>
      </c>
      <c r="AI78" s="236"/>
      <c r="AJ78" s="236"/>
      <c r="AK78" s="236"/>
      <c r="AL78" s="236"/>
      <c r="AM78" s="237"/>
      <c r="AN78" s="238">
        <f>100%</f>
        <v>1</v>
      </c>
      <c r="AO78" s="239"/>
      <c r="AP78" s="147"/>
      <c r="AR78" s="146"/>
      <c r="AS78" s="163"/>
      <c r="AT78" s="163"/>
      <c r="AU78" s="163"/>
      <c r="AV78" s="163"/>
      <c r="AW78" s="163"/>
      <c r="AX78" s="16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7"/>
    </row>
    <row r="79" spans="2:63" s="162" customFormat="1" ht="15.75" thickBot="1" x14ac:dyDescent="0.3">
      <c r="B79" s="251"/>
      <c r="D79" s="146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7"/>
      <c r="X79" s="146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7"/>
      <c r="AQ79" s="142"/>
      <c r="AR79" s="146"/>
      <c r="AS79" s="163"/>
      <c r="AT79" s="163"/>
      <c r="AU79" s="163"/>
      <c r="AV79" s="163"/>
      <c r="AW79" s="163"/>
      <c r="AX79" s="163"/>
      <c r="AY79" s="164"/>
      <c r="AZ79" s="164"/>
      <c r="BA79" s="143"/>
      <c r="BB79" s="143"/>
      <c r="BC79" s="143"/>
      <c r="BD79" s="143"/>
      <c r="BE79" s="143"/>
      <c r="BF79" s="143"/>
      <c r="BG79" s="143"/>
      <c r="BH79" s="143"/>
      <c r="BI79" s="143"/>
      <c r="BJ79" s="147"/>
    </row>
    <row r="80" spans="2:63" ht="15.75" thickBot="1" x14ac:dyDescent="0.3">
      <c r="B80" s="251"/>
      <c r="D80" s="146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7"/>
      <c r="X80" s="146"/>
      <c r="Y80" s="232" t="s">
        <v>36</v>
      </c>
      <c r="Z80" s="233"/>
      <c r="AA80" s="233"/>
      <c r="AB80" s="233"/>
      <c r="AC80" s="233"/>
      <c r="AD80" s="234"/>
      <c r="AE80" s="232" t="s">
        <v>7</v>
      </c>
      <c r="AF80" s="234"/>
      <c r="AG80" s="143"/>
      <c r="AH80" s="240" t="s">
        <v>36</v>
      </c>
      <c r="AI80" s="241"/>
      <c r="AJ80" s="241"/>
      <c r="AK80" s="241"/>
      <c r="AL80" s="241"/>
      <c r="AM80" s="242"/>
      <c r="AN80" s="240" t="s">
        <v>7</v>
      </c>
      <c r="AO80" s="242"/>
      <c r="AP80" s="147"/>
      <c r="AR80" s="146"/>
      <c r="AS80" s="163"/>
      <c r="AT80" s="163"/>
      <c r="AU80" s="163"/>
      <c r="AV80" s="163"/>
      <c r="AW80" s="163"/>
      <c r="AX80" s="163"/>
      <c r="AY80" s="164"/>
      <c r="AZ80" s="164"/>
      <c r="BA80" s="143"/>
      <c r="BB80" s="143"/>
      <c r="BC80" s="143"/>
      <c r="BD80" s="143"/>
      <c r="BE80" s="143"/>
      <c r="BF80" s="143"/>
      <c r="BG80" s="143"/>
      <c r="BH80" s="143"/>
      <c r="BI80" s="143"/>
      <c r="BJ80" s="147"/>
    </row>
    <row r="81" spans="2:63" ht="15.75" thickBot="1" x14ac:dyDescent="0.3">
      <c r="B81" s="251"/>
      <c r="D81" s="146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7"/>
      <c r="X81" s="146"/>
      <c r="Y81" s="235">
        <v>63803840</v>
      </c>
      <c r="Z81" s="236"/>
      <c r="AA81" s="236"/>
      <c r="AB81" s="236"/>
      <c r="AC81" s="236"/>
      <c r="AD81" s="237"/>
      <c r="AE81" s="238">
        <f>$Y81/$Y78</f>
        <v>0.15365677650528725</v>
      </c>
      <c r="AF81" s="239"/>
      <c r="AG81" s="143"/>
      <c r="AH81" s="235">
        <v>46661424</v>
      </c>
      <c r="AI81" s="236"/>
      <c r="AJ81" s="236"/>
      <c r="AK81" s="236"/>
      <c r="AL81" s="236"/>
      <c r="AM81" s="237"/>
      <c r="AN81" s="238">
        <f>$AH81/$AH78</f>
        <v>0.11237323645389441</v>
      </c>
      <c r="AO81" s="239"/>
      <c r="AP81" s="147"/>
      <c r="AR81" s="146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3"/>
      <c r="BH81" s="143"/>
      <c r="BI81" s="143"/>
      <c r="BJ81" s="147"/>
    </row>
    <row r="82" spans="2:63" ht="15.75" thickBot="1" x14ac:dyDescent="0.3">
      <c r="B82" s="251"/>
      <c r="D82" s="146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7"/>
      <c r="X82" s="146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7"/>
      <c r="AR82" s="146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7"/>
    </row>
    <row r="83" spans="2:63" ht="15.75" thickBot="1" x14ac:dyDescent="0.3">
      <c r="B83" s="251"/>
      <c r="D83" s="146"/>
      <c r="E83" s="228" t="s">
        <v>669</v>
      </c>
      <c r="F83" s="229"/>
      <c r="G83" s="229"/>
      <c r="H83" s="229"/>
      <c r="I83" s="229"/>
      <c r="J83" s="229"/>
      <c r="K83" s="230">
        <f>100%-$N75/$E75</f>
        <v>0.62588209961792052</v>
      </c>
      <c r="L83" s="231"/>
      <c r="M83" s="143"/>
      <c r="N83" s="143"/>
      <c r="O83" s="143"/>
      <c r="P83" s="143"/>
      <c r="Q83" s="143"/>
      <c r="R83" s="143"/>
      <c r="S83" s="143"/>
      <c r="T83" s="143"/>
      <c r="U83" s="143"/>
      <c r="V83" s="147"/>
      <c r="X83" s="146"/>
      <c r="Y83" s="228" t="s">
        <v>669</v>
      </c>
      <c r="Z83" s="229"/>
      <c r="AA83" s="229"/>
      <c r="AB83" s="229"/>
      <c r="AC83" s="229"/>
      <c r="AD83" s="229"/>
      <c r="AE83" s="230">
        <f>100%-($AH75+$AH81)/($Y75+$Y81)</f>
        <v>0.29618124258740208</v>
      </c>
      <c r="AF83" s="231"/>
      <c r="AG83" s="143"/>
      <c r="AH83" s="228" t="s">
        <v>670</v>
      </c>
      <c r="AI83" s="229"/>
      <c r="AJ83" s="229"/>
      <c r="AK83" s="229"/>
      <c r="AL83" s="230">
        <f>($Y75+$Y81)/($Y$72+$Y$78)</f>
        <v>0.14354956805136435</v>
      </c>
      <c r="AM83" s="231"/>
      <c r="AN83" s="230">
        <f>($AH75+$AH81)/($Y$72+$Y$78)</f>
        <v>0.10103287861302641</v>
      </c>
      <c r="AO83" s="231"/>
      <c r="AP83" s="147"/>
      <c r="AR83" s="146"/>
      <c r="AS83" s="228" t="s">
        <v>669</v>
      </c>
      <c r="AT83" s="229"/>
      <c r="AU83" s="229"/>
      <c r="AV83" s="229"/>
      <c r="AW83" s="229"/>
      <c r="AX83" s="229"/>
      <c r="AY83" s="230">
        <f>100%-$BB75/$AS75</f>
        <v>0.72167224422544307</v>
      </c>
      <c r="AZ83" s="231"/>
      <c r="BA83" s="143"/>
      <c r="BB83" s="143"/>
      <c r="BC83" s="143"/>
      <c r="BD83" s="143"/>
      <c r="BE83" s="143"/>
      <c r="BF83" s="143"/>
      <c r="BG83" s="143"/>
      <c r="BH83" s="143"/>
      <c r="BI83" s="143"/>
      <c r="BJ83" s="147"/>
    </row>
    <row r="84" spans="2:63" ht="15.75" thickBot="1" x14ac:dyDescent="0.3">
      <c r="B84" s="252"/>
      <c r="D84" s="165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7"/>
      <c r="X84" s="165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7"/>
      <c r="AR84" s="165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7"/>
    </row>
    <row r="85" spans="2:63" ht="15.75" thickBot="1" x14ac:dyDescent="0.3"/>
    <row r="86" spans="2:63" ht="16.5" customHeight="1" thickBot="1" x14ac:dyDescent="0.3">
      <c r="B86" s="247" t="s">
        <v>668</v>
      </c>
      <c r="D86" s="152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9"/>
      <c r="X86" s="152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9"/>
      <c r="AR86" s="152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BE86" s="168"/>
      <c r="BF86" s="168"/>
      <c r="BG86" s="168"/>
      <c r="BH86" s="168"/>
      <c r="BI86" s="168"/>
      <c r="BJ86" s="169"/>
      <c r="BK86" s="21"/>
    </row>
    <row r="87" spans="2:63" ht="16.5" customHeight="1" thickBot="1" x14ac:dyDescent="0.3">
      <c r="B87" s="248"/>
      <c r="D87" s="153"/>
      <c r="E87" s="232" t="s">
        <v>35</v>
      </c>
      <c r="F87" s="233"/>
      <c r="G87" s="233"/>
      <c r="H87" s="233"/>
      <c r="I87" s="233"/>
      <c r="J87" s="234"/>
      <c r="K87" s="232" t="s">
        <v>7</v>
      </c>
      <c r="L87" s="234"/>
      <c r="M87" s="150"/>
      <c r="N87" s="240" t="s">
        <v>35</v>
      </c>
      <c r="O87" s="241"/>
      <c r="P87" s="241"/>
      <c r="Q87" s="241"/>
      <c r="R87" s="241"/>
      <c r="S87" s="242"/>
      <c r="T87" s="240" t="s">
        <v>7</v>
      </c>
      <c r="U87" s="242"/>
      <c r="V87" s="151"/>
      <c r="X87" s="153"/>
      <c r="Y87" s="232" t="s">
        <v>35</v>
      </c>
      <c r="Z87" s="233"/>
      <c r="AA87" s="233"/>
      <c r="AB87" s="233"/>
      <c r="AC87" s="233"/>
      <c r="AD87" s="234"/>
      <c r="AE87" s="232" t="s">
        <v>7</v>
      </c>
      <c r="AF87" s="234"/>
      <c r="AG87" s="150"/>
      <c r="AH87" s="240" t="s">
        <v>35</v>
      </c>
      <c r="AI87" s="241"/>
      <c r="AJ87" s="241"/>
      <c r="AK87" s="241"/>
      <c r="AL87" s="241"/>
      <c r="AM87" s="242"/>
      <c r="AN87" s="240" t="s">
        <v>7</v>
      </c>
      <c r="AO87" s="242"/>
      <c r="AP87" s="151"/>
      <c r="AR87" s="153"/>
      <c r="AS87" s="232" t="s">
        <v>35</v>
      </c>
      <c r="AT87" s="233"/>
      <c r="AU87" s="233"/>
      <c r="AV87" s="233"/>
      <c r="AW87" s="233"/>
      <c r="AX87" s="234"/>
      <c r="AY87" s="232" t="s">
        <v>7</v>
      </c>
      <c r="AZ87" s="234"/>
      <c r="BA87" s="150"/>
      <c r="BB87" s="240" t="s">
        <v>35</v>
      </c>
      <c r="BC87" s="241"/>
      <c r="BD87" s="241"/>
      <c r="BE87" s="241"/>
      <c r="BF87" s="241"/>
      <c r="BG87" s="242"/>
      <c r="BH87" s="240" t="s">
        <v>7</v>
      </c>
      <c r="BI87" s="242"/>
      <c r="BJ87" s="151"/>
      <c r="BK87" s="21"/>
    </row>
    <row r="88" spans="2:63" ht="16.5" thickBot="1" x14ac:dyDescent="0.3">
      <c r="B88" s="248"/>
      <c r="D88" s="153"/>
      <c r="E88" s="235">
        <v>9133132168</v>
      </c>
      <c r="F88" s="236"/>
      <c r="G88" s="236"/>
      <c r="H88" s="236"/>
      <c r="I88" s="236"/>
      <c r="J88" s="237"/>
      <c r="K88" s="238">
        <f>100%</f>
        <v>1</v>
      </c>
      <c r="L88" s="239"/>
      <c r="M88" s="150"/>
      <c r="N88" s="235">
        <v>9133132168</v>
      </c>
      <c r="O88" s="236"/>
      <c r="P88" s="236"/>
      <c r="Q88" s="236"/>
      <c r="R88" s="236"/>
      <c r="S88" s="237"/>
      <c r="T88" s="238">
        <f>100%</f>
        <v>1</v>
      </c>
      <c r="U88" s="239"/>
      <c r="V88" s="154"/>
      <c r="X88" s="153"/>
      <c r="Y88" s="235">
        <v>191675880</v>
      </c>
      <c r="Z88" s="236"/>
      <c r="AA88" s="236"/>
      <c r="AB88" s="236"/>
      <c r="AC88" s="236"/>
      <c r="AD88" s="237"/>
      <c r="AE88" s="238">
        <f>100%</f>
        <v>1</v>
      </c>
      <c r="AF88" s="239"/>
      <c r="AG88" s="150"/>
      <c r="AH88" s="235">
        <v>191675880</v>
      </c>
      <c r="AI88" s="236"/>
      <c r="AJ88" s="236"/>
      <c r="AK88" s="236"/>
      <c r="AL88" s="236"/>
      <c r="AM88" s="237"/>
      <c r="AN88" s="238">
        <f>100%</f>
        <v>1</v>
      </c>
      <c r="AO88" s="239"/>
      <c r="AP88" s="154"/>
      <c r="AQ88" s="141"/>
      <c r="AR88" s="153"/>
      <c r="AS88" s="235">
        <v>17058578850</v>
      </c>
      <c r="AT88" s="236"/>
      <c r="AU88" s="236"/>
      <c r="AV88" s="236"/>
      <c r="AW88" s="236"/>
      <c r="AX88" s="237"/>
      <c r="AY88" s="238">
        <f>100%</f>
        <v>1</v>
      </c>
      <c r="AZ88" s="239"/>
      <c r="BA88" s="150"/>
      <c r="BB88" s="235">
        <v>17058578850</v>
      </c>
      <c r="BC88" s="236"/>
      <c r="BD88" s="236"/>
      <c r="BE88" s="236"/>
      <c r="BF88" s="236"/>
      <c r="BG88" s="237"/>
      <c r="BH88" s="238">
        <f>100%</f>
        <v>1</v>
      </c>
      <c r="BI88" s="239"/>
      <c r="BJ88" s="154"/>
      <c r="BK88" s="141"/>
    </row>
    <row r="89" spans="2:63" s="162" customFormat="1" ht="15.75" thickBot="1" x14ac:dyDescent="0.3">
      <c r="B89" s="248"/>
      <c r="D89" s="149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1"/>
      <c r="X89" s="149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1"/>
      <c r="AQ89" s="142"/>
      <c r="AR89" s="149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  <c r="BD89" s="150"/>
      <c r="BE89" s="150"/>
      <c r="BF89" s="150"/>
      <c r="BG89" s="150"/>
      <c r="BH89" s="150"/>
      <c r="BI89" s="150"/>
      <c r="BJ89" s="151"/>
      <c r="BK89" s="142"/>
    </row>
    <row r="90" spans="2:63" ht="16.5" thickBot="1" x14ac:dyDescent="0.3">
      <c r="B90" s="248"/>
      <c r="D90" s="153"/>
      <c r="E90" s="232" t="s">
        <v>36</v>
      </c>
      <c r="F90" s="233"/>
      <c r="G90" s="233"/>
      <c r="H90" s="233"/>
      <c r="I90" s="233"/>
      <c r="J90" s="234"/>
      <c r="K90" s="232" t="s">
        <v>7</v>
      </c>
      <c r="L90" s="234"/>
      <c r="M90" s="150"/>
      <c r="N90" s="240" t="s">
        <v>36</v>
      </c>
      <c r="O90" s="241"/>
      <c r="P90" s="241"/>
      <c r="Q90" s="241"/>
      <c r="R90" s="241"/>
      <c r="S90" s="242"/>
      <c r="T90" s="240" t="s">
        <v>7</v>
      </c>
      <c r="U90" s="242"/>
      <c r="V90" s="151"/>
      <c r="X90" s="153"/>
      <c r="Y90" s="232" t="s">
        <v>36</v>
      </c>
      <c r="Z90" s="233"/>
      <c r="AA90" s="233"/>
      <c r="AB90" s="233"/>
      <c r="AC90" s="233"/>
      <c r="AD90" s="234"/>
      <c r="AE90" s="232" t="s">
        <v>7</v>
      </c>
      <c r="AF90" s="234"/>
      <c r="AG90" s="150"/>
      <c r="AH90" s="240" t="s">
        <v>36</v>
      </c>
      <c r="AI90" s="241"/>
      <c r="AJ90" s="241"/>
      <c r="AK90" s="241"/>
      <c r="AL90" s="241"/>
      <c r="AM90" s="242"/>
      <c r="AN90" s="240" t="s">
        <v>7</v>
      </c>
      <c r="AO90" s="242"/>
      <c r="AP90" s="151"/>
      <c r="AR90" s="153"/>
      <c r="AS90" s="232" t="s">
        <v>36</v>
      </c>
      <c r="AT90" s="233"/>
      <c r="AU90" s="233"/>
      <c r="AV90" s="233"/>
      <c r="AW90" s="233"/>
      <c r="AX90" s="234"/>
      <c r="AY90" s="232" t="s">
        <v>7</v>
      </c>
      <c r="AZ90" s="234"/>
      <c r="BA90" s="150"/>
      <c r="BB90" s="240" t="s">
        <v>36</v>
      </c>
      <c r="BC90" s="241"/>
      <c r="BD90" s="241"/>
      <c r="BE90" s="241"/>
      <c r="BF90" s="241"/>
      <c r="BG90" s="242"/>
      <c r="BH90" s="240" t="s">
        <v>7</v>
      </c>
      <c r="BI90" s="242"/>
      <c r="BJ90" s="151"/>
      <c r="BK90" s="21"/>
    </row>
    <row r="91" spans="2:63" ht="16.5" thickBot="1" x14ac:dyDescent="0.3">
      <c r="B91" s="248"/>
      <c r="D91" s="153"/>
      <c r="E91" s="235">
        <v>671594400</v>
      </c>
      <c r="F91" s="236"/>
      <c r="G91" s="236"/>
      <c r="H91" s="236"/>
      <c r="I91" s="236"/>
      <c r="J91" s="237"/>
      <c r="K91" s="238">
        <f>$E91/$E88</f>
        <v>7.3533853189279713E-2</v>
      </c>
      <c r="L91" s="239"/>
      <c r="M91" s="150"/>
      <c r="N91" s="235">
        <v>252175344</v>
      </c>
      <c r="O91" s="236"/>
      <c r="P91" s="236"/>
      <c r="Q91" s="236"/>
      <c r="R91" s="236"/>
      <c r="S91" s="237"/>
      <c r="T91" s="238">
        <f>$N91/$N88</f>
        <v>2.7611047268488408E-2</v>
      </c>
      <c r="U91" s="239"/>
      <c r="V91" s="154"/>
      <c r="X91" s="153"/>
      <c r="Y91" s="235">
        <v>23324448</v>
      </c>
      <c r="Z91" s="236"/>
      <c r="AA91" s="236"/>
      <c r="AB91" s="236"/>
      <c r="AC91" s="236"/>
      <c r="AD91" s="237"/>
      <c r="AE91" s="238">
        <f>$Y91/$Y88</f>
        <v>0.12168692273644446</v>
      </c>
      <c r="AF91" s="239"/>
      <c r="AG91" s="150"/>
      <c r="AH91" s="235">
        <v>14673776</v>
      </c>
      <c r="AI91" s="236"/>
      <c r="AJ91" s="236"/>
      <c r="AK91" s="236"/>
      <c r="AL91" s="236"/>
      <c r="AM91" s="237"/>
      <c r="AN91" s="238">
        <f>$AH91/$AH88</f>
        <v>7.655515133150817E-2</v>
      </c>
      <c r="AO91" s="239"/>
      <c r="AP91" s="154"/>
      <c r="AQ91" s="141"/>
      <c r="AR91" s="153"/>
      <c r="AS91" s="235">
        <v>786607544</v>
      </c>
      <c r="AT91" s="236"/>
      <c r="AU91" s="236"/>
      <c r="AV91" s="236"/>
      <c r="AW91" s="236"/>
      <c r="AX91" s="237"/>
      <c r="AY91" s="238">
        <f>$AS91/$AS88</f>
        <v>4.6112138116358975E-2</v>
      </c>
      <c r="AZ91" s="239"/>
      <c r="BA91" s="150"/>
      <c r="BB91" s="235">
        <v>219174488</v>
      </c>
      <c r="BC91" s="236"/>
      <c r="BD91" s="236"/>
      <c r="BE91" s="236"/>
      <c r="BF91" s="236"/>
      <c r="BG91" s="237"/>
      <c r="BH91" s="238">
        <f>BB91/$BB88</f>
        <v>1.2848343928720651E-2</v>
      </c>
      <c r="BI91" s="239"/>
      <c r="BJ91" s="154"/>
      <c r="BK91" s="141"/>
    </row>
    <row r="92" spans="2:63" ht="15.75" thickBot="1" x14ac:dyDescent="0.3">
      <c r="B92" s="248"/>
      <c r="D92" s="149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1"/>
      <c r="X92" s="149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1"/>
      <c r="AR92" s="149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1"/>
    </row>
    <row r="93" spans="2:63" ht="15.75" thickBot="1" x14ac:dyDescent="0.3">
      <c r="B93" s="248"/>
      <c r="D93" s="149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1"/>
      <c r="X93" s="149"/>
      <c r="Y93" s="232" t="s">
        <v>35</v>
      </c>
      <c r="Z93" s="233"/>
      <c r="AA93" s="233"/>
      <c r="AB93" s="233"/>
      <c r="AC93" s="233"/>
      <c r="AD93" s="234"/>
      <c r="AE93" s="232" t="s">
        <v>7</v>
      </c>
      <c r="AF93" s="234"/>
      <c r="AG93" s="150"/>
      <c r="AH93" s="240" t="s">
        <v>35</v>
      </c>
      <c r="AI93" s="241"/>
      <c r="AJ93" s="241"/>
      <c r="AK93" s="241"/>
      <c r="AL93" s="241"/>
      <c r="AM93" s="242"/>
      <c r="AN93" s="240" t="s">
        <v>7</v>
      </c>
      <c r="AO93" s="242"/>
      <c r="AP93" s="151"/>
      <c r="AR93" s="149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1"/>
    </row>
    <row r="94" spans="2:63" ht="15.75" thickBot="1" x14ac:dyDescent="0.3">
      <c r="B94" s="248"/>
      <c r="D94" s="149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1"/>
      <c r="X94" s="149"/>
      <c r="Y94" s="235">
        <v>415236096</v>
      </c>
      <c r="Z94" s="236"/>
      <c r="AA94" s="236"/>
      <c r="AB94" s="236"/>
      <c r="AC94" s="236"/>
      <c r="AD94" s="237"/>
      <c r="AE94" s="238">
        <f>100%</f>
        <v>1</v>
      </c>
      <c r="AF94" s="239"/>
      <c r="AG94" s="150"/>
      <c r="AH94" s="235">
        <v>415236096</v>
      </c>
      <c r="AI94" s="236"/>
      <c r="AJ94" s="236"/>
      <c r="AK94" s="236"/>
      <c r="AL94" s="236"/>
      <c r="AM94" s="237"/>
      <c r="AN94" s="238">
        <f>100%</f>
        <v>1</v>
      </c>
      <c r="AO94" s="239"/>
      <c r="AP94" s="151"/>
      <c r="AR94" s="149"/>
      <c r="AS94" s="170"/>
      <c r="AT94" s="170"/>
      <c r="AU94" s="170"/>
      <c r="AV94" s="170"/>
      <c r="AW94" s="170"/>
      <c r="AX94" s="17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1"/>
    </row>
    <row r="95" spans="2:63" s="162" customFormat="1" ht="15.75" thickBot="1" x14ac:dyDescent="0.3">
      <c r="B95" s="248"/>
      <c r="D95" s="149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1"/>
      <c r="X95" s="149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1"/>
      <c r="AQ95" s="142"/>
      <c r="AR95" s="149"/>
      <c r="AS95" s="170"/>
      <c r="AT95" s="170"/>
      <c r="AU95" s="170"/>
      <c r="AV95" s="170"/>
      <c r="AW95" s="170"/>
      <c r="AX95" s="170"/>
      <c r="AY95" s="171"/>
      <c r="AZ95" s="171"/>
      <c r="BA95" s="150"/>
      <c r="BB95" s="150"/>
      <c r="BC95" s="150"/>
      <c r="BD95" s="150"/>
      <c r="BE95" s="150"/>
      <c r="BF95" s="150"/>
      <c r="BG95" s="150"/>
      <c r="BH95" s="150"/>
      <c r="BI95" s="150"/>
      <c r="BJ95" s="151"/>
    </row>
    <row r="96" spans="2:63" ht="15.75" thickBot="1" x14ac:dyDescent="0.3">
      <c r="B96" s="248"/>
      <c r="D96" s="149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1"/>
      <c r="X96" s="149"/>
      <c r="Y96" s="232" t="s">
        <v>36</v>
      </c>
      <c r="Z96" s="233"/>
      <c r="AA96" s="233"/>
      <c r="AB96" s="233"/>
      <c r="AC96" s="233"/>
      <c r="AD96" s="234"/>
      <c r="AE96" s="232" t="s">
        <v>7</v>
      </c>
      <c r="AF96" s="234"/>
      <c r="AG96" s="150"/>
      <c r="AH96" s="240" t="s">
        <v>36</v>
      </c>
      <c r="AI96" s="241"/>
      <c r="AJ96" s="241"/>
      <c r="AK96" s="241"/>
      <c r="AL96" s="241"/>
      <c r="AM96" s="242"/>
      <c r="AN96" s="240" t="s">
        <v>7</v>
      </c>
      <c r="AO96" s="242"/>
      <c r="AP96" s="151"/>
      <c r="AR96" s="149"/>
      <c r="AS96" s="170"/>
      <c r="AT96" s="170"/>
      <c r="AU96" s="170"/>
      <c r="AV96" s="170"/>
      <c r="AW96" s="170"/>
      <c r="AX96" s="170"/>
      <c r="AY96" s="171"/>
      <c r="AZ96" s="171"/>
      <c r="BA96" s="150"/>
      <c r="BB96" s="150"/>
      <c r="BC96" s="150"/>
      <c r="BD96" s="150"/>
      <c r="BE96" s="150"/>
      <c r="BF96" s="150"/>
      <c r="BG96" s="150"/>
      <c r="BH96" s="150"/>
      <c r="BI96" s="150"/>
      <c r="BJ96" s="151"/>
    </row>
    <row r="97" spans="2:62" ht="15.75" thickBot="1" x14ac:dyDescent="0.3">
      <c r="B97" s="248"/>
      <c r="D97" s="149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1"/>
      <c r="X97" s="149"/>
      <c r="Y97" s="235">
        <v>63810176</v>
      </c>
      <c r="Z97" s="236"/>
      <c r="AA97" s="236"/>
      <c r="AB97" s="236"/>
      <c r="AC97" s="236"/>
      <c r="AD97" s="237"/>
      <c r="AE97" s="238">
        <f>$Y97/$Y94</f>
        <v>0.15367203529434975</v>
      </c>
      <c r="AF97" s="239"/>
      <c r="AG97" s="150"/>
      <c r="AH97" s="235">
        <v>46667760</v>
      </c>
      <c r="AI97" s="236"/>
      <c r="AJ97" s="236"/>
      <c r="AK97" s="236"/>
      <c r="AL97" s="236"/>
      <c r="AM97" s="237"/>
      <c r="AN97" s="238">
        <f>$AH97/$AH94</f>
        <v>0.11238849524295691</v>
      </c>
      <c r="AO97" s="239"/>
      <c r="AP97" s="151"/>
      <c r="AR97" s="149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1"/>
    </row>
    <row r="98" spans="2:62" ht="15.75" thickBot="1" x14ac:dyDescent="0.3">
      <c r="B98" s="248"/>
      <c r="D98" s="149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1"/>
      <c r="X98" s="149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1"/>
      <c r="AR98" s="149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1"/>
    </row>
    <row r="99" spans="2:62" ht="15.75" thickBot="1" x14ac:dyDescent="0.3">
      <c r="B99" s="248"/>
      <c r="D99" s="149"/>
      <c r="E99" s="228" t="s">
        <v>669</v>
      </c>
      <c r="F99" s="229"/>
      <c r="G99" s="229"/>
      <c r="H99" s="229"/>
      <c r="I99" s="229"/>
      <c r="J99" s="229"/>
      <c r="K99" s="230">
        <f>100%-$N91/$E91</f>
        <v>0.62451243786428234</v>
      </c>
      <c r="L99" s="231"/>
      <c r="M99" s="150"/>
      <c r="N99" s="150"/>
      <c r="O99" s="150"/>
      <c r="P99" s="150"/>
      <c r="Q99" s="150"/>
      <c r="R99" s="150"/>
      <c r="S99" s="150"/>
      <c r="T99" s="150"/>
      <c r="U99" s="150"/>
      <c r="V99" s="151"/>
      <c r="X99" s="149"/>
      <c r="Y99" s="228" t="s">
        <v>669</v>
      </c>
      <c r="Z99" s="229"/>
      <c r="AA99" s="229"/>
      <c r="AB99" s="229"/>
      <c r="AC99" s="229"/>
      <c r="AD99" s="229"/>
      <c r="AE99" s="230">
        <f>100%-($AH91+$AH97)/($Y91+$Y97)</f>
        <v>0.29601422277325717</v>
      </c>
      <c r="AF99" s="231"/>
      <c r="AG99" s="150"/>
      <c r="AH99" s="228" t="s">
        <v>670</v>
      </c>
      <c r="AI99" s="229"/>
      <c r="AJ99" s="229"/>
      <c r="AK99" s="229"/>
      <c r="AL99" s="230">
        <f>($Y91+$Y97)/($Y$72+$Y$78)</f>
        <v>0.14357044752071263</v>
      </c>
      <c r="AM99" s="231"/>
      <c r="AN99" s="230">
        <f>($AH91+$AH97)/($Y$72+$Y$78)</f>
        <v>0.10107155308466018</v>
      </c>
      <c r="AO99" s="231"/>
      <c r="AP99" s="151"/>
      <c r="AR99" s="149"/>
      <c r="AS99" s="228" t="s">
        <v>669</v>
      </c>
      <c r="AT99" s="229"/>
      <c r="AU99" s="229"/>
      <c r="AV99" s="229"/>
      <c r="AW99" s="229"/>
      <c r="AX99" s="229"/>
      <c r="AY99" s="230">
        <f>100%-$BB91/$AS91</f>
        <v>0.72136742182070912</v>
      </c>
      <c r="AZ99" s="231"/>
      <c r="BA99" s="150"/>
      <c r="BB99" s="150"/>
      <c r="BC99" s="150"/>
      <c r="BD99" s="150"/>
      <c r="BE99" s="150"/>
      <c r="BF99" s="150"/>
      <c r="BG99" s="150"/>
      <c r="BH99" s="150"/>
      <c r="BI99" s="150"/>
      <c r="BJ99" s="151"/>
    </row>
    <row r="100" spans="2:62" ht="15.75" thickBot="1" x14ac:dyDescent="0.3">
      <c r="B100" s="249"/>
      <c r="D100" s="172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4"/>
      <c r="X100" s="172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4"/>
      <c r="AR100" s="172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  <c r="BJ100" s="174"/>
    </row>
    <row r="102" spans="2:62" x14ac:dyDescent="0.25">
      <c r="E102" s="256">
        <f>(K99+K83+K67+K51+K35+K19+AY19+AY35+AY51+AY67+AY83+AY99)/12</f>
        <v>0.63284161219459667</v>
      </c>
      <c r="F102" s="256"/>
      <c r="G102" s="256"/>
      <c r="H102" s="256"/>
      <c r="I102" s="256"/>
      <c r="J102" s="256"/>
      <c r="K102" s="256"/>
      <c r="L102" s="256"/>
      <c r="Y102" s="256">
        <f>100%-AN11/AE11</f>
        <v>0.30844791506498825</v>
      </c>
      <c r="Z102" s="256"/>
      <c r="AA102" s="256"/>
      <c r="AC102" s="256">
        <f>100%-AN17/AE17</f>
        <v>0.24744855004283117</v>
      </c>
      <c r="AD102" s="256"/>
      <c r="AE102" s="256"/>
    </row>
    <row r="103" spans="2:62" x14ac:dyDescent="0.25">
      <c r="K103" s="175"/>
      <c r="Y103" s="256">
        <f>100%-AN27/AE27</f>
        <v>0.3019159077278849</v>
      </c>
      <c r="Z103" s="256"/>
      <c r="AA103" s="256"/>
      <c r="AC103" s="256">
        <f>100%-AN33/AE33</f>
        <v>0.22058870797004493</v>
      </c>
      <c r="AD103" s="256"/>
      <c r="AE103" s="256"/>
    </row>
    <row r="104" spans="2:62" x14ac:dyDescent="0.25">
      <c r="Y104" s="256">
        <f>100%-AN43/AE43</f>
        <v>0.3009897552199019</v>
      </c>
      <c r="Z104" s="256"/>
      <c r="AA104" s="256"/>
      <c r="AC104" s="256">
        <f>100%-AN49/AE49</f>
        <v>0.2164417584486491</v>
      </c>
      <c r="AD104" s="256"/>
      <c r="AE104" s="256"/>
    </row>
    <row r="105" spans="2:62" x14ac:dyDescent="0.25">
      <c r="Y105" s="256">
        <f>100%-AN59/AE59</f>
        <v>0.37551857943457223</v>
      </c>
      <c r="Z105" s="256"/>
      <c r="AA105" s="256"/>
      <c r="AC105" s="256">
        <f>100%-AN65/AE65</f>
        <v>0.27918380048847091</v>
      </c>
      <c r="AD105" s="256"/>
      <c r="AE105" s="256"/>
    </row>
    <row r="106" spans="2:62" x14ac:dyDescent="0.25">
      <c r="Y106" s="256">
        <f>100%-AN75/AE75</f>
        <v>0.37144825447274632</v>
      </c>
      <c r="Z106" s="256"/>
      <c r="AA106" s="256"/>
      <c r="AC106" s="256">
        <f>100%-AN81/AE81</f>
        <v>0.26867373499776825</v>
      </c>
      <c r="AD106" s="256"/>
      <c r="AE106" s="256"/>
    </row>
    <row r="107" spans="2:62" x14ac:dyDescent="0.25">
      <c r="Y107" s="256">
        <f>100%-AN91/AE91</f>
        <v>0.37088431846275638</v>
      </c>
      <c r="Z107" s="256"/>
      <c r="AA107" s="256"/>
      <c r="AC107" s="256">
        <f>100%-AN97/AE97</f>
        <v>0.26864705717157089</v>
      </c>
      <c r="AD107" s="256"/>
      <c r="AE107" s="256"/>
    </row>
    <row r="109" spans="2:62" x14ac:dyDescent="0.25">
      <c r="Z109" s="159">
        <f>SUM(Y102:AA107)/6</f>
        <v>0.33820078839714168</v>
      </c>
      <c r="AC109" s="159">
        <f>SUM(AC102:AE107)/6</f>
        <v>0.25016393485322258</v>
      </c>
    </row>
  </sheetData>
  <mergeCells count="466">
    <mergeCell ref="E102:L102"/>
    <mergeCell ref="Y102:AA102"/>
    <mergeCell ref="Y103:AA103"/>
    <mergeCell ref="Y104:AA104"/>
    <mergeCell ref="Y105:AA105"/>
    <mergeCell ref="Y106:AA106"/>
    <mergeCell ref="Y107:AA107"/>
    <mergeCell ref="AC102:AE102"/>
    <mergeCell ref="AC103:AE103"/>
    <mergeCell ref="AC104:AE104"/>
    <mergeCell ref="AC105:AE105"/>
    <mergeCell ref="AC106:AE106"/>
    <mergeCell ref="AC107:AE107"/>
    <mergeCell ref="Y96:AD96"/>
    <mergeCell ref="AE96:AF96"/>
    <mergeCell ref="AH96:AM96"/>
    <mergeCell ref="AN96:AO96"/>
    <mergeCell ref="Y97:AD97"/>
    <mergeCell ref="AE97:AF97"/>
    <mergeCell ref="AH97:AM97"/>
    <mergeCell ref="AN97:AO97"/>
    <mergeCell ref="Y93:AD93"/>
    <mergeCell ref="AE93:AF93"/>
    <mergeCell ref="AH93:AM93"/>
    <mergeCell ref="AN93:AO93"/>
    <mergeCell ref="Y94:AD94"/>
    <mergeCell ref="AE94:AF94"/>
    <mergeCell ref="AH94:AM94"/>
    <mergeCell ref="AN94:AO94"/>
    <mergeCell ref="BH90:BI90"/>
    <mergeCell ref="E91:J91"/>
    <mergeCell ref="K91:L91"/>
    <mergeCell ref="N91:S91"/>
    <mergeCell ref="T91:U91"/>
    <mergeCell ref="Y91:AD91"/>
    <mergeCell ref="AE91:AF91"/>
    <mergeCell ref="AH91:AM91"/>
    <mergeCell ref="AN91:AO91"/>
    <mergeCell ref="AS91:AX91"/>
    <mergeCell ref="AY91:AZ91"/>
    <mergeCell ref="BB91:BG91"/>
    <mergeCell ref="BH91:BI91"/>
    <mergeCell ref="AH90:AM90"/>
    <mergeCell ref="AN90:AO90"/>
    <mergeCell ref="AS90:AX90"/>
    <mergeCell ref="AY90:AZ90"/>
    <mergeCell ref="BB90:BG90"/>
    <mergeCell ref="AS87:AX87"/>
    <mergeCell ref="AY87:AZ87"/>
    <mergeCell ref="BB87:BG87"/>
    <mergeCell ref="BH87:BI87"/>
    <mergeCell ref="E88:J88"/>
    <mergeCell ref="K88:L88"/>
    <mergeCell ref="N88:S88"/>
    <mergeCell ref="T88:U88"/>
    <mergeCell ref="Y88:AD88"/>
    <mergeCell ref="AS88:AX88"/>
    <mergeCell ref="AY88:AZ88"/>
    <mergeCell ref="BB88:BG88"/>
    <mergeCell ref="BH88:BI88"/>
    <mergeCell ref="Y81:AD81"/>
    <mergeCell ref="AE81:AF81"/>
    <mergeCell ref="AH81:AM81"/>
    <mergeCell ref="AN81:AO81"/>
    <mergeCell ref="B86:B100"/>
    <mergeCell ref="E87:J87"/>
    <mergeCell ref="K87:L87"/>
    <mergeCell ref="N87:S87"/>
    <mergeCell ref="T87:U87"/>
    <mergeCell ref="Y87:AD87"/>
    <mergeCell ref="E90:J90"/>
    <mergeCell ref="K90:L90"/>
    <mergeCell ref="N90:S90"/>
    <mergeCell ref="T90:U90"/>
    <mergeCell ref="Y90:AD90"/>
    <mergeCell ref="AE90:AF90"/>
    <mergeCell ref="AE87:AF87"/>
    <mergeCell ref="AH87:AM87"/>
    <mergeCell ref="AN87:AO87"/>
    <mergeCell ref="AE88:AF88"/>
    <mergeCell ref="AH88:AM88"/>
    <mergeCell ref="AN88:AO88"/>
    <mergeCell ref="Y99:AD99"/>
    <mergeCell ref="AE99:AF99"/>
    <mergeCell ref="Y78:AD78"/>
    <mergeCell ref="AE78:AF78"/>
    <mergeCell ref="AH78:AM78"/>
    <mergeCell ref="AN78:AO78"/>
    <mergeCell ref="Y80:AD80"/>
    <mergeCell ref="AS74:AX74"/>
    <mergeCell ref="AY74:AZ74"/>
    <mergeCell ref="BB74:BG74"/>
    <mergeCell ref="BH74:BI74"/>
    <mergeCell ref="AY75:AZ75"/>
    <mergeCell ref="BB75:BG75"/>
    <mergeCell ref="BH75:BI75"/>
    <mergeCell ref="AE80:AF80"/>
    <mergeCell ref="AH80:AM80"/>
    <mergeCell ref="AN80:AO80"/>
    <mergeCell ref="AE77:AF77"/>
    <mergeCell ref="AH77:AM77"/>
    <mergeCell ref="AN77:AO77"/>
    <mergeCell ref="Y77:AD77"/>
    <mergeCell ref="AE74:AF74"/>
    <mergeCell ref="AH74:AM74"/>
    <mergeCell ref="AN74:AO74"/>
    <mergeCell ref="Y74:AD74"/>
    <mergeCell ref="E75:J75"/>
    <mergeCell ref="K75:L75"/>
    <mergeCell ref="N75:S75"/>
    <mergeCell ref="T75:U75"/>
    <mergeCell ref="Y75:AD75"/>
    <mergeCell ref="AE75:AF75"/>
    <mergeCell ref="AH75:AM75"/>
    <mergeCell ref="AN75:AO75"/>
    <mergeCell ref="AS75:AX75"/>
    <mergeCell ref="AS71:AX71"/>
    <mergeCell ref="AY71:AZ71"/>
    <mergeCell ref="BB71:BG71"/>
    <mergeCell ref="BH71:BI71"/>
    <mergeCell ref="E72:J72"/>
    <mergeCell ref="K72:L72"/>
    <mergeCell ref="N72:S72"/>
    <mergeCell ref="T72:U72"/>
    <mergeCell ref="Y72:AD72"/>
    <mergeCell ref="AE72:AF72"/>
    <mergeCell ref="AH72:AM72"/>
    <mergeCell ref="AN72:AO72"/>
    <mergeCell ref="AS72:AX72"/>
    <mergeCell ref="AY72:AZ72"/>
    <mergeCell ref="BB72:BG72"/>
    <mergeCell ref="BH72:BI72"/>
    <mergeCell ref="AE71:AF71"/>
    <mergeCell ref="AH71:AM71"/>
    <mergeCell ref="AN71:AO71"/>
    <mergeCell ref="Y71:AD71"/>
    <mergeCell ref="E71:J71"/>
    <mergeCell ref="K71:L71"/>
    <mergeCell ref="N71:S71"/>
    <mergeCell ref="T71:U71"/>
    <mergeCell ref="Y64:AD64"/>
    <mergeCell ref="AE64:AF64"/>
    <mergeCell ref="AH64:AM64"/>
    <mergeCell ref="AN64:AO64"/>
    <mergeCell ref="Y65:AD65"/>
    <mergeCell ref="Y61:AD61"/>
    <mergeCell ref="AE61:AF61"/>
    <mergeCell ref="AH61:AM61"/>
    <mergeCell ref="AN61:AO61"/>
    <mergeCell ref="Y62:AD62"/>
    <mergeCell ref="AE65:AF65"/>
    <mergeCell ref="AH65:AM65"/>
    <mergeCell ref="AN65:AO65"/>
    <mergeCell ref="AE62:AF62"/>
    <mergeCell ref="AH62:AM62"/>
    <mergeCell ref="AN62:AO62"/>
    <mergeCell ref="BB58:BG58"/>
    <mergeCell ref="BH58:BI58"/>
    <mergeCell ref="E59:J59"/>
    <mergeCell ref="K59:L59"/>
    <mergeCell ref="N59:S59"/>
    <mergeCell ref="T59:U59"/>
    <mergeCell ref="Y59:AD59"/>
    <mergeCell ref="AS59:AX59"/>
    <mergeCell ref="AY59:AZ59"/>
    <mergeCell ref="BB59:BG59"/>
    <mergeCell ref="BH59:BI59"/>
    <mergeCell ref="Y58:AD58"/>
    <mergeCell ref="AE58:AF58"/>
    <mergeCell ref="AH58:AM58"/>
    <mergeCell ref="AN58:AO58"/>
    <mergeCell ref="AS58:AX58"/>
    <mergeCell ref="AE59:AF59"/>
    <mergeCell ref="AH59:AM59"/>
    <mergeCell ref="AN59:AO59"/>
    <mergeCell ref="BB55:BG55"/>
    <mergeCell ref="BH55:BI55"/>
    <mergeCell ref="E56:J56"/>
    <mergeCell ref="K56:L56"/>
    <mergeCell ref="N56:S56"/>
    <mergeCell ref="T56:U56"/>
    <mergeCell ref="Y56:AD56"/>
    <mergeCell ref="AS56:AX56"/>
    <mergeCell ref="AY56:AZ56"/>
    <mergeCell ref="BB56:BG56"/>
    <mergeCell ref="BH56:BI56"/>
    <mergeCell ref="Y55:AD55"/>
    <mergeCell ref="AE55:AF55"/>
    <mergeCell ref="AH55:AM55"/>
    <mergeCell ref="AN55:AO55"/>
    <mergeCell ref="AS55:AX55"/>
    <mergeCell ref="AE56:AF56"/>
    <mergeCell ref="AH56:AM56"/>
    <mergeCell ref="AN56:AO56"/>
    <mergeCell ref="BB42:BG42"/>
    <mergeCell ref="BH42:BI42"/>
    <mergeCell ref="E43:J43"/>
    <mergeCell ref="K43:L43"/>
    <mergeCell ref="N43:S43"/>
    <mergeCell ref="T43:U43"/>
    <mergeCell ref="Y43:AD43"/>
    <mergeCell ref="AS43:AX43"/>
    <mergeCell ref="AY43:AZ43"/>
    <mergeCell ref="BB43:BG43"/>
    <mergeCell ref="BH43:BI43"/>
    <mergeCell ref="AE42:AF42"/>
    <mergeCell ref="AH42:AM42"/>
    <mergeCell ref="AN42:AO42"/>
    <mergeCell ref="AE43:AF43"/>
    <mergeCell ref="AH43:AM43"/>
    <mergeCell ref="AN43:AO43"/>
    <mergeCell ref="Y42:AD42"/>
    <mergeCell ref="E42:J42"/>
    <mergeCell ref="K42:L42"/>
    <mergeCell ref="N42:S42"/>
    <mergeCell ref="T42:U42"/>
    <mergeCell ref="Y32:AD32"/>
    <mergeCell ref="AE32:AF32"/>
    <mergeCell ref="AH32:AM32"/>
    <mergeCell ref="AN32:AO32"/>
    <mergeCell ref="Y33:AD33"/>
    <mergeCell ref="AE33:AF33"/>
    <mergeCell ref="AH33:AM33"/>
    <mergeCell ref="AN33:AO33"/>
    <mergeCell ref="Y29:AD29"/>
    <mergeCell ref="AE29:AF29"/>
    <mergeCell ref="AH29:AM29"/>
    <mergeCell ref="AN29:AO29"/>
    <mergeCell ref="Y30:AD30"/>
    <mergeCell ref="AE30:AF30"/>
    <mergeCell ref="AH30:AM30"/>
    <mergeCell ref="AN30:AO30"/>
    <mergeCell ref="BB27:BG27"/>
    <mergeCell ref="BH27:BI27"/>
    <mergeCell ref="Y13:AD13"/>
    <mergeCell ref="Y14:AD14"/>
    <mergeCell ref="Y16:AD16"/>
    <mergeCell ref="Y17:AD17"/>
    <mergeCell ref="Y27:AD27"/>
    <mergeCell ref="AE27:AF27"/>
    <mergeCell ref="AH27:AM27"/>
    <mergeCell ref="AN27:AO27"/>
    <mergeCell ref="AS27:AX27"/>
    <mergeCell ref="AY24:AZ24"/>
    <mergeCell ref="BB24:BG24"/>
    <mergeCell ref="BH24:BI24"/>
    <mergeCell ref="AY26:AZ26"/>
    <mergeCell ref="BB26:BG26"/>
    <mergeCell ref="BH26:BI26"/>
    <mergeCell ref="AY23:AZ23"/>
    <mergeCell ref="BB23:BG23"/>
    <mergeCell ref="BH23:BI23"/>
    <mergeCell ref="AE17:AF17"/>
    <mergeCell ref="AH13:AM13"/>
    <mergeCell ref="AN13:AO13"/>
    <mergeCell ref="AH14:AM14"/>
    <mergeCell ref="BB39:BG39"/>
    <mergeCell ref="BH39:BI39"/>
    <mergeCell ref="AE40:AF40"/>
    <mergeCell ref="AH40:AM40"/>
    <mergeCell ref="AN40:AO40"/>
    <mergeCell ref="AY40:AZ40"/>
    <mergeCell ref="BB40:BG40"/>
    <mergeCell ref="BH40:BI40"/>
    <mergeCell ref="Y39:AD39"/>
    <mergeCell ref="AS39:AX39"/>
    <mergeCell ref="Y40:AD40"/>
    <mergeCell ref="AS40:AX40"/>
    <mergeCell ref="AE39:AF39"/>
    <mergeCell ref="AH39:AM39"/>
    <mergeCell ref="AN39:AO39"/>
    <mergeCell ref="AY39:AZ39"/>
    <mergeCell ref="E74:J74"/>
    <mergeCell ref="K74:L74"/>
    <mergeCell ref="N74:S74"/>
    <mergeCell ref="T74:U74"/>
    <mergeCell ref="E55:J55"/>
    <mergeCell ref="K55:L55"/>
    <mergeCell ref="N55:S55"/>
    <mergeCell ref="T55:U55"/>
    <mergeCell ref="E58:J58"/>
    <mergeCell ref="K58:L58"/>
    <mergeCell ref="N58:S58"/>
    <mergeCell ref="T58:U58"/>
    <mergeCell ref="T27:U27"/>
    <mergeCell ref="K23:L23"/>
    <mergeCell ref="N23:S23"/>
    <mergeCell ref="K26:L26"/>
    <mergeCell ref="N26:S26"/>
    <mergeCell ref="B6:B20"/>
    <mergeCell ref="B22:B36"/>
    <mergeCell ref="K40:L40"/>
    <mergeCell ref="N40:S40"/>
    <mergeCell ref="E40:J40"/>
    <mergeCell ref="T40:U40"/>
    <mergeCell ref="E26:J26"/>
    <mergeCell ref="T26:U26"/>
    <mergeCell ref="E23:J23"/>
    <mergeCell ref="T23:U23"/>
    <mergeCell ref="E24:J24"/>
    <mergeCell ref="K24:L24"/>
    <mergeCell ref="N24:S24"/>
    <mergeCell ref="T24:U24"/>
    <mergeCell ref="B38:B52"/>
    <mergeCell ref="K39:L39"/>
    <mergeCell ref="N39:S39"/>
    <mergeCell ref="E39:J39"/>
    <mergeCell ref="T39:U39"/>
    <mergeCell ref="B54:B68"/>
    <mergeCell ref="B70:B84"/>
    <mergeCell ref="D2:V2"/>
    <mergeCell ref="D4:L4"/>
    <mergeCell ref="N4:V4"/>
    <mergeCell ref="K10:L10"/>
    <mergeCell ref="K7:L7"/>
    <mergeCell ref="N7:S7"/>
    <mergeCell ref="E10:J10"/>
    <mergeCell ref="E8:J8"/>
    <mergeCell ref="T7:U7"/>
    <mergeCell ref="T8:U8"/>
    <mergeCell ref="T10:U10"/>
    <mergeCell ref="E7:J7"/>
    <mergeCell ref="N11:S11"/>
    <mergeCell ref="K8:L8"/>
    <mergeCell ref="K11:L11"/>
    <mergeCell ref="N8:S8"/>
    <mergeCell ref="N10:S10"/>
    <mergeCell ref="E11:J11"/>
    <mergeCell ref="T11:U11"/>
    <mergeCell ref="E27:J27"/>
    <mergeCell ref="K27:L27"/>
    <mergeCell ref="N27:S27"/>
    <mergeCell ref="AN14:AO14"/>
    <mergeCell ref="AH16:AM16"/>
    <mergeCell ref="AN16:AO16"/>
    <mergeCell ref="AH17:AM17"/>
    <mergeCell ref="AN17:AO17"/>
    <mergeCell ref="AE13:AF13"/>
    <mergeCell ref="AE14:AF14"/>
    <mergeCell ref="AE16:AF16"/>
    <mergeCell ref="X4:AF4"/>
    <mergeCell ref="Y8:AD8"/>
    <mergeCell ref="Y10:AD10"/>
    <mergeCell ref="AE11:AF11"/>
    <mergeCell ref="AH8:AM8"/>
    <mergeCell ref="AN8:AO8"/>
    <mergeCell ref="AH10:AM10"/>
    <mergeCell ref="AN10:AO10"/>
    <mergeCell ref="AH11:AM11"/>
    <mergeCell ref="AN11:AO11"/>
    <mergeCell ref="AE8:AF8"/>
    <mergeCell ref="AE10:AF10"/>
    <mergeCell ref="AR4:AZ4"/>
    <mergeCell ref="AH4:AP4"/>
    <mergeCell ref="BB4:BJ4"/>
    <mergeCell ref="X2:AP2"/>
    <mergeCell ref="AR2:BJ2"/>
    <mergeCell ref="BB11:BG11"/>
    <mergeCell ref="BH11:BI11"/>
    <mergeCell ref="BB8:BG8"/>
    <mergeCell ref="BH8:BI8"/>
    <mergeCell ref="BB10:BG10"/>
    <mergeCell ref="BH10:BI10"/>
    <mergeCell ref="Y11:AD11"/>
    <mergeCell ref="AY7:AZ7"/>
    <mergeCell ref="BB7:BG7"/>
    <mergeCell ref="BH7:BI7"/>
    <mergeCell ref="AS8:AX8"/>
    <mergeCell ref="AS10:AX10"/>
    <mergeCell ref="AS11:AX11"/>
    <mergeCell ref="Y7:AD7"/>
    <mergeCell ref="AS7:AX7"/>
    <mergeCell ref="AE7:AF7"/>
    <mergeCell ref="AH7:AM7"/>
    <mergeCell ref="AN7:AO7"/>
    <mergeCell ref="AS67:AX67"/>
    <mergeCell ref="AY67:AZ67"/>
    <mergeCell ref="AS35:AX35"/>
    <mergeCell ref="AY35:AZ35"/>
    <mergeCell ref="AS51:AX51"/>
    <mergeCell ref="AY51:AZ51"/>
    <mergeCell ref="AS19:AX19"/>
    <mergeCell ref="AY19:AZ19"/>
    <mergeCell ref="AY8:AZ8"/>
    <mergeCell ref="AY10:AZ10"/>
    <mergeCell ref="AY11:AZ11"/>
    <mergeCell ref="AS26:AX26"/>
    <mergeCell ref="AS23:AX23"/>
    <mergeCell ref="AS24:AX24"/>
    <mergeCell ref="AY27:AZ27"/>
    <mergeCell ref="AS42:AX42"/>
    <mergeCell ref="AY42:AZ42"/>
    <mergeCell ref="AY55:AZ55"/>
    <mergeCell ref="AY58:AZ58"/>
    <mergeCell ref="Y67:AD67"/>
    <mergeCell ref="AE67:AF67"/>
    <mergeCell ref="Y83:AD83"/>
    <mergeCell ref="AE83:AF83"/>
    <mergeCell ref="AN83:AO83"/>
    <mergeCell ref="AL83:AM83"/>
    <mergeCell ref="AH83:AK83"/>
    <mergeCell ref="AH35:AK35"/>
    <mergeCell ref="AL35:AM35"/>
    <mergeCell ref="AN35:AO35"/>
    <mergeCell ref="AE49:AF49"/>
    <mergeCell ref="AH49:AM49"/>
    <mergeCell ref="AN49:AO49"/>
    <mergeCell ref="Y48:AD48"/>
    <mergeCell ref="Y49:AD49"/>
    <mergeCell ref="AE48:AF48"/>
    <mergeCell ref="AH48:AM48"/>
    <mergeCell ref="AN48:AO48"/>
    <mergeCell ref="AE45:AF45"/>
    <mergeCell ref="AH45:AM45"/>
    <mergeCell ref="AN45:AO45"/>
    <mergeCell ref="AE46:AF46"/>
    <mergeCell ref="AH46:AM46"/>
    <mergeCell ref="AN46:AO46"/>
    <mergeCell ref="AH51:AK51"/>
    <mergeCell ref="AL51:AM51"/>
    <mergeCell ref="AN51:AO51"/>
    <mergeCell ref="Y19:AD19"/>
    <mergeCell ref="AE19:AF19"/>
    <mergeCell ref="Y35:AD35"/>
    <mergeCell ref="AE35:AF35"/>
    <mergeCell ref="Y51:AD51"/>
    <mergeCell ref="AE51:AF51"/>
    <mergeCell ref="AH19:AK19"/>
    <mergeCell ref="Y45:AD45"/>
    <mergeCell ref="Y46:AD46"/>
    <mergeCell ref="Y26:AD26"/>
    <mergeCell ref="Y23:AD23"/>
    <mergeCell ref="Y24:AD24"/>
    <mergeCell ref="AE24:AF24"/>
    <mergeCell ref="AH24:AM24"/>
    <mergeCell ref="AN24:AO24"/>
    <mergeCell ref="AE26:AF26"/>
    <mergeCell ref="AH26:AM26"/>
    <mergeCell ref="AN26:AO26"/>
    <mergeCell ref="AE23:AF23"/>
    <mergeCell ref="AH23:AM23"/>
    <mergeCell ref="AN23:AO23"/>
    <mergeCell ref="AS83:AX83"/>
    <mergeCell ref="AY83:AZ83"/>
    <mergeCell ref="AS99:AX99"/>
    <mergeCell ref="AY99:AZ99"/>
    <mergeCell ref="AL19:AM19"/>
    <mergeCell ref="AN19:AO19"/>
    <mergeCell ref="E99:J99"/>
    <mergeCell ref="K99:L99"/>
    <mergeCell ref="E83:J83"/>
    <mergeCell ref="K83:L83"/>
    <mergeCell ref="E67:J67"/>
    <mergeCell ref="K67:L67"/>
    <mergeCell ref="E51:J51"/>
    <mergeCell ref="K51:L51"/>
    <mergeCell ref="E35:J35"/>
    <mergeCell ref="K35:L35"/>
    <mergeCell ref="E19:J19"/>
    <mergeCell ref="K19:L19"/>
    <mergeCell ref="AH99:AK99"/>
    <mergeCell ref="AL99:AM99"/>
    <mergeCell ref="AN99:AO99"/>
    <mergeCell ref="AH67:AK67"/>
    <mergeCell ref="AL67:AM67"/>
    <mergeCell ref="AN67:AO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"/>
  <sheetViews>
    <sheetView showGridLines="0" zoomScaleNormal="100" workbookViewId="0">
      <selection activeCell="F38" sqref="F38"/>
    </sheetView>
  </sheetViews>
  <sheetFormatPr defaultColWidth="5.42578125" defaultRowHeight="14.25" customHeight="1" x14ac:dyDescent="0.25"/>
  <cols>
    <col min="1" max="1" width="2.7109375" customWidth="1"/>
  </cols>
  <sheetData>
    <row r="1" spans="1:24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8" spans="1:24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4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4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4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4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R39"/>
  <sheetViews>
    <sheetView showGridLines="0" zoomScaleNormal="100" workbookViewId="0">
      <selection activeCell="K37" sqref="K37"/>
    </sheetView>
  </sheetViews>
  <sheetFormatPr defaultColWidth="5.42578125" defaultRowHeight="14.25" customHeight="1" x14ac:dyDescent="0.25"/>
  <cols>
    <col min="1" max="1" width="2.7109375" customWidth="1"/>
    <col min="7" max="7" width="2.7109375" customWidth="1"/>
    <col min="18" max="18" width="5.4257812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5:18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5:18" ht="14.25" customHeight="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2:M13"/>
  <sheetViews>
    <sheetView showGridLines="0" workbookViewId="0">
      <selection activeCell="M14" sqref="M14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89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89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89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89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89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89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89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89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89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89"/>
    </row>
    <row r="13" spans="3:13" ht="37.5" customHeight="1" x14ac:dyDescent="0.25">
      <c r="C13" s="188" t="s">
        <v>0</v>
      </c>
      <c r="D13" s="188"/>
      <c r="E13" s="188"/>
      <c r="F13" s="188"/>
      <c r="G13" s="188"/>
      <c r="H13" s="188"/>
      <c r="I13" s="188"/>
      <c r="J13" s="188"/>
      <c r="K13" s="188"/>
      <c r="L13" s="188"/>
    </row>
  </sheetData>
  <mergeCells count="2">
    <mergeCell ref="C13:L13"/>
    <mergeCell ref="M3:M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2:AD27"/>
  <sheetViews>
    <sheetView showGridLines="0" zoomScaleNormal="100" workbookViewId="0">
      <selection activeCell="W24" sqref="W24"/>
    </sheetView>
  </sheetViews>
  <sheetFormatPr defaultColWidth="5.42578125" defaultRowHeight="14.25" customHeight="1" x14ac:dyDescent="0.25"/>
  <cols>
    <col min="7" max="7" width="2.7109375" customWidth="1"/>
  </cols>
  <sheetData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</row>
    <row r="5" spans="5:30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5:30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8" spans="5:30" ht="14.25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5:30" ht="14.25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5:30" ht="14.25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5:30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4" spans="5:29" ht="14.25" customHeight="1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5:29" ht="14.25" customHeight="1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5:29" ht="14.25" customHeight="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5:29" ht="14.25" customHeight="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R39"/>
  <sheetViews>
    <sheetView showGridLines="0" zoomScaleNormal="100" workbookViewId="0">
      <selection activeCell="U42" sqref="U42"/>
    </sheetView>
  </sheetViews>
  <sheetFormatPr defaultColWidth="5.42578125" defaultRowHeight="14.25" customHeight="1" x14ac:dyDescent="0.25"/>
  <cols>
    <col min="1" max="1" width="3" customWidth="1"/>
    <col min="7" max="7" width="2.710937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5:18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AD23"/>
  <sheetViews>
    <sheetView showGridLines="0" zoomScaleNormal="100" workbookViewId="0">
      <selection activeCell="Z41" sqref="Z41"/>
    </sheetView>
  </sheetViews>
  <sheetFormatPr defaultColWidth="5.42578125" defaultRowHeight="14.25" customHeight="1" x14ac:dyDescent="0.25"/>
  <cols>
    <col min="1" max="1" width="3.7109375" customWidth="1"/>
    <col min="7" max="7" width="2.7109375" customWidth="1"/>
  </cols>
  <sheetData>
    <row r="1" spans="5:30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5:30" ht="14.25" customHeight="1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5:30" ht="14.25" customHeight="1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5:30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12" spans="5:30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5:30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5:30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5:30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5:30" ht="14.25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5:29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5:29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5:29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5:29" ht="14.2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M13"/>
  <sheetViews>
    <sheetView showGridLines="0" zoomScaleNormal="100" workbookViewId="0">
      <selection activeCell="Q13" sqref="Q13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90" t="s">
        <v>1</v>
      </c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90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90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90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90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90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90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0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0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0"/>
    </row>
    <row r="13" spans="3:13" ht="37.5" customHeight="1" x14ac:dyDescent="0.25">
      <c r="C13" s="191" t="s">
        <v>2</v>
      </c>
      <c r="D13" s="191"/>
      <c r="E13" s="191"/>
      <c r="F13" s="191"/>
      <c r="G13" s="191"/>
      <c r="H13" s="191"/>
      <c r="I13" s="191"/>
      <c r="J13" s="191"/>
      <c r="K13" s="191"/>
      <c r="L13" s="191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13"/>
  <sheetViews>
    <sheetView showGridLines="0" zoomScaleNormal="100" workbookViewId="0">
      <selection activeCell="A5" sqref="A5"/>
    </sheetView>
  </sheetViews>
  <sheetFormatPr defaultColWidth="7.7109375" defaultRowHeight="37.5" customHeight="1" x14ac:dyDescent="0.25"/>
  <cols>
    <col min="1" max="16384" width="7.7109375" style="14"/>
  </cols>
  <sheetData>
    <row r="3" spans="3:17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90" t="s">
        <v>1</v>
      </c>
    </row>
    <row r="4" spans="3:17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90"/>
    </row>
    <row r="5" spans="3:17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90"/>
    </row>
    <row r="6" spans="3:17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90"/>
      <c r="P6" s="183"/>
      <c r="Q6" s="183"/>
    </row>
    <row r="7" spans="3:17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90"/>
      <c r="P7" s="183"/>
      <c r="Q7" s="183"/>
    </row>
    <row r="8" spans="3:17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90"/>
      <c r="P8" s="183"/>
      <c r="Q8" s="183"/>
    </row>
    <row r="9" spans="3:17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90"/>
      <c r="P9" s="183"/>
      <c r="Q9" s="183"/>
    </row>
    <row r="10" spans="3:17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0"/>
    </row>
    <row r="11" spans="3:17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0"/>
    </row>
    <row r="12" spans="3:17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0"/>
    </row>
    <row r="13" spans="3:17" ht="37.5" customHeight="1" x14ac:dyDescent="0.25">
      <c r="C13" s="191" t="s">
        <v>2</v>
      </c>
      <c r="D13" s="191"/>
      <c r="E13" s="191"/>
      <c r="F13" s="191"/>
      <c r="G13" s="191"/>
      <c r="H13" s="191"/>
      <c r="I13" s="191"/>
      <c r="J13" s="191"/>
      <c r="K13" s="191"/>
      <c r="L13" s="191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18</vt:i4>
      </vt:variant>
    </vt:vector>
  </HeadingPairs>
  <TitlesOfParts>
    <vt:vector size="18" baseType="lpstr">
      <vt:lpstr>Algorithm Overview</vt:lpstr>
      <vt:lpstr>Ray Hashing</vt:lpstr>
      <vt:lpstr>Ray Trimming</vt:lpstr>
      <vt:lpstr>Ray Reflection</vt:lpstr>
      <vt:lpstr>Sorting Overview</vt:lpstr>
      <vt:lpstr>Ray Compression</vt:lpstr>
      <vt:lpstr>Ray Decompression</vt:lpstr>
      <vt:lpstr>Cone-Ray Union</vt:lpstr>
      <vt:lpstr>Ray Hierarchy</vt:lpstr>
      <vt:lpstr>Secondary Rays</vt:lpstr>
      <vt:lpstr>Bounding Sphere</vt:lpstr>
      <vt:lpstr>Barycentric Coordinates</vt:lpstr>
      <vt:lpstr>Memory 1</vt:lpstr>
      <vt:lpstr>Indexing 1</vt:lpstr>
      <vt:lpstr>Indexing 2</vt:lpstr>
      <vt:lpstr>Configuration Graphs</vt:lpstr>
      <vt:lpstr>Configuration Comparison Graphs</vt:lpstr>
      <vt:lpstr>Graph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Gold</cp:lastModifiedBy>
  <cp:lastPrinted>2015-10-06T18:05:40Z</cp:lastPrinted>
  <dcterms:created xsi:type="dcterms:W3CDTF">2015-01-04T18:44:35Z</dcterms:created>
  <dcterms:modified xsi:type="dcterms:W3CDTF">2015-10-27T10:00:01Z</dcterms:modified>
</cp:coreProperties>
</file>