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e2d21952d024e0/Documentos/Switch/projectg2/src/main/resources/"/>
    </mc:Choice>
  </mc:AlternateContent>
  <xr:revisionPtr revIDLastSave="4" documentId="13_ncr:1_{ADFCC498-6C4D-445F-BABD-7A26CACB6376}" xr6:coauthVersionLast="47" xr6:coauthVersionMax="48" xr10:uidLastSave="{537645FE-C42D-4B2C-8917-07A38BF753C3}"/>
  <bookViews>
    <workbookView xWindow="1500" yWindow="1500" windowWidth="17280" windowHeight="8964" tabRatio="938" activeTab="5" xr2:uid="{17341BA7-7E24-41D8-A92D-79256BC3D291}"/>
  </bookViews>
  <sheets>
    <sheet name="Users" sheetId="1" r:id="rId1"/>
    <sheet name="Profiles" sheetId="3" r:id="rId2"/>
    <sheet name="GlobalRoles" sheetId="5" r:id="rId3"/>
    <sheet name="Projects" sheetId="2" r:id="rId4"/>
    <sheet name="ProjectStatus" sheetId="6" r:id="rId5"/>
    <sheet name="ProjectTeams" sheetId="4" r:id="rId6"/>
    <sheet name="ProjectSprints" sheetId="8" r:id="rId7"/>
    <sheet name="Folha1" sheetId="13" r:id="rId8"/>
    <sheet name="ProjectBacklog" sheetId="9" r:id="rId9"/>
    <sheet name="BacklogUSStatus" sheetId="12" r:id="rId10"/>
    <sheet name="SprintBacklog" sheetId="10" r:id="rId11"/>
    <sheet name="SprintTasks" sheetId="11" r:id="rId12"/>
    <sheet name="Tasks" sheetId="14" r:id="rId13"/>
    <sheet name="Efforts" sheetId="15" r:id="rId14"/>
  </sheets>
  <externalReferences>
    <externalReference r:id="rId15"/>
  </externalReferences>
  <definedNames>
    <definedName name="_xlnm._FilterDatabase" localSheetId="9" hidden="1">BacklogUSStatus!$A$1:$E$100</definedName>
    <definedName name="_xlnm._FilterDatabase" localSheetId="8" hidden="1">ProjectBacklog!$A$1:$H$67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4" l="1"/>
  <c r="J16" i="4"/>
  <c r="J15" i="4"/>
  <c r="J14" i="4"/>
  <c r="J13" i="4"/>
  <c r="J12" i="4"/>
  <c r="J11" i="4"/>
  <c r="J10" i="4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L4" i="2"/>
  <c r="L3" i="2"/>
  <c r="L2" i="2"/>
  <c r="J4" i="2"/>
  <c r="J3" i="2"/>
  <c r="J2" i="2"/>
  <c r="I4" i="2"/>
  <c r="I3" i="2"/>
  <c r="I2" i="2"/>
  <c r="J9" i="4"/>
  <c r="J8" i="4"/>
  <c r="J7" i="4"/>
  <c r="J6" i="4"/>
  <c r="J5" i="4"/>
  <c r="J4" i="4"/>
  <c r="J3" i="4"/>
  <c r="J2" i="4"/>
  <c r="E2" i="5"/>
  <c r="E12" i="5"/>
  <c r="E13" i="5"/>
  <c r="E14" i="5"/>
  <c r="E15" i="5"/>
  <c r="E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<sst xmlns="http://schemas.openxmlformats.org/spreadsheetml/2006/main" count="1346" uniqueCount="486">
  <si>
    <t>id</t>
  </si>
  <si>
    <t>email</t>
  </si>
  <si>
    <t>function</t>
  </si>
  <si>
    <t>adress</t>
  </si>
  <si>
    <t>locality</t>
  </si>
  <si>
    <t>zip_code_number</t>
  </si>
  <si>
    <t>district</t>
  </si>
  <si>
    <t>country</t>
  </si>
  <si>
    <t>phone</t>
  </si>
  <si>
    <t>password</t>
  </si>
  <si>
    <t>status</t>
  </si>
  <si>
    <t>Joao Silva</t>
  </si>
  <si>
    <t>Anything</t>
  </si>
  <si>
    <t>Rua da Urzes, 25</t>
  </si>
  <si>
    <t>Pancas</t>
  </si>
  <si>
    <t>2135-012</t>
  </si>
  <si>
    <t>Samora Correia</t>
  </si>
  <si>
    <t>Portugal</t>
  </si>
  <si>
    <t>active</t>
  </si>
  <si>
    <t>Manel Costa</t>
  </si>
  <si>
    <t>Rua da Charneca, 5</t>
  </si>
  <si>
    <t>Xico Ferreira</t>
  </si>
  <si>
    <t>Rua do Rio Seco, 123</t>
  </si>
  <si>
    <t>Tiago Cancado</t>
  </si>
  <si>
    <t>Rua da Charneca, 9</t>
  </si>
  <si>
    <t>Urbino das Urzes</t>
  </si>
  <si>
    <t>udu@mymail.com</t>
  </si>
  <si>
    <t>Rua da Charneca, 22</t>
  </si>
  <si>
    <t>Ze da Esquina</t>
  </si>
  <si>
    <t>Estrada Nacional 118, Km 21</t>
  </si>
  <si>
    <t>2135-321</t>
  </si>
  <si>
    <t>Nel Moleiro</t>
  </si>
  <si>
    <t>nel.m@mymail.com</t>
  </si>
  <si>
    <t>Flexible</t>
  </si>
  <si>
    <t>Zé do Bento</t>
  </si>
  <si>
    <t>Tó Farrulo</t>
  </si>
  <si>
    <t>to.f@mymail.com</t>
  </si>
  <si>
    <t>Tino das Cruzes</t>
  </si>
  <si>
    <t>tdc@mymail.com</t>
  </si>
  <si>
    <t>Not so flexible</t>
  </si>
  <si>
    <t>Quim Barreiros</t>
  </si>
  <si>
    <t>Tiago Geringonca</t>
  </si>
  <si>
    <t>Zé Manel</t>
  </si>
  <si>
    <t>Antonio Silva</t>
  </si>
  <si>
    <t>description</t>
  </si>
  <si>
    <t>Administrator</t>
  </si>
  <si>
    <t>Visitor</t>
  </si>
  <si>
    <t>Director</t>
  </si>
  <si>
    <t>User</t>
  </si>
  <si>
    <t>user_id</t>
  </si>
  <si>
    <t>role_id</t>
  </si>
  <si>
    <t>user_name</t>
  </si>
  <si>
    <t>date</t>
  </si>
  <si>
    <t>code</t>
  </si>
  <si>
    <t>start_date</t>
  </si>
  <si>
    <t>end_date</t>
  </si>
  <si>
    <t>customer</t>
  </si>
  <si>
    <t>business_sector</t>
  </si>
  <si>
    <t>budget</t>
  </si>
  <si>
    <t>Dummy 01</t>
  </si>
  <si>
    <t>Just a dummy project</t>
  </si>
  <si>
    <t>XPTO, SA</t>
  </si>
  <si>
    <t>It doesn't matter</t>
  </si>
  <si>
    <t>Fixed cost</t>
  </si>
  <si>
    <t>Dummy 02</t>
  </si>
  <si>
    <t>Just another dummy project</t>
  </si>
  <si>
    <t>XYZ, Lda</t>
  </si>
  <si>
    <t>Time and materials</t>
  </si>
  <si>
    <t>Inevitable nightmare</t>
  </si>
  <si>
    <t>Doomed from the start</t>
  </si>
  <si>
    <t>Hell, LLC</t>
  </si>
  <si>
    <t>Hospitality industry</t>
  </si>
  <si>
    <t>project_code</t>
  </si>
  <si>
    <t>Status</t>
  </si>
  <si>
    <t>Planned</t>
  </si>
  <si>
    <t>Inception</t>
  </si>
  <si>
    <t>Elaboration</t>
  </si>
  <si>
    <t>Construction</t>
  </si>
  <si>
    <t>Closed</t>
  </si>
  <si>
    <t>Transition</t>
  </si>
  <si>
    <t>Warranty</t>
  </si>
  <si>
    <t>us_id</t>
  </si>
  <si>
    <t>us_description</t>
  </si>
  <si>
    <t>us_status</t>
  </si>
  <si>
    <t>Finished</t>
  </si>
  <si>
    <t>Open</t>
  </si>
  <si>
    <t>Dummy 03</t>
  </si>
  <si>
    <t>Cancelled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</si>
  <si>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</si>
  <si>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</si>
  <si>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</si>
  <si>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</si>
  <si>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</si>
  <si>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</si>
  <si>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</si>
  <si>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</si>
  <si>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</si>
  <si>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</si>
  <si>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</si>
  <si>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</si>
  <si>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US16</t>
  </si>
  <si>
    <t>Dummy 16</t>
  </si>
  <si>
    <t>US17</t>
  </si>
  <si>
    <t>Dummy 17</t>
  </si>
  <si>
    <t>US18</t>
  </si>
  <si>
    <t>Dummy 18</t>
  </si>
  <si>
    <t>US19</t>
  </si>
  <si>
    <t>Dummy 19</t>
  </si>
  <si>
    <t>Dummy 20</t>
  </si>
  <si>
    <t>Dummy 21</t>
  </si>
  <si>
    <t>US22</t>
  </si>
  <si>
    <t>Dummy 22</t>
  </si>
  <si>
    <t>US23</t>
  </si>
  <si>
    <t>Dummy 23</t>
  </si>
  <si>
    <t>US24</t>
  </si>
  <si>
    <t>Dummy 24</t>
  </si>
  <si>
    <t>Dummy 25</t>
  </si>
  <si>
    <t>US26</t>
  </si>
  <si>
    <t>Dummy 26</t>
  </si>
  <si>
    <t>US27</t>
  </si>
  <si>
    <t>Dummy 27</t>
  </si>
  <si>
    <t>US28</t>
  </si>
  <si>
    <t>Dummy 28</t>
  </si>
  <si>
    <t>US29</t>
  </si>
  <si>
    <t>Dummy 29</t>
  </si>
  <si>
    <t>US30</t>
  </si>
  <si>
    <t>Dummy 30</t>
  </si>
  <si>
    <t>A2 dummy 001</t>
  </si>
  <si>
    <t>A2 dummy 002</t>
  </si>
  <si>
    <t>A2 dummy 003</t>
  </si>
  <si>
    <t>A2 dummy 004</t>
  </si>
  <si>
    <t>A2 dummy 005</t>
  </si>
  <si>
    <t>A2 dummy 006</t>
  </si>
  <si>
    <t>A2 dummy 007</t>
  </si>
  <si>
    <t>A2 dummy 008</t>
  </si>
  <si>
    <t>A2 dummy 009</t>
  </si>
  <si>
    <t>A2 dummy 010</t>
  </si>
  <si>
    <t>A2 dummy 011</t>
  </si>
  <si>
    <t>A2 dummy 012</t>
  </si>
  <si>
    <t>A2 dummy 013</t>
  </si>
  <si>
    <t>A2 dummy 014</t>
  </si>
  <si>
    <t>A2 dummy 015</t>
  </si>
  <si>
    <t>A2 dummy 016</t>
  </si>
  <si>
    <t>A2 dummy 017</t>
  </si>
  <si>
    <t>A2 dummy 018</t>
  </si>
  <si>
    <t>A2 dummy 019</t>
  </si>
  <si>
    <t>A2 dummy 020</t>
  </si>
  <si>
    <t>A2 dummy 021</t>
  </si>
  <si>
    <t>A2 dummy 022</t>
  </si>
  <si>
    <t>A2 dummy 023</t>
  </si>
  <si>
    <t>A2 dummy 024</t>
  </si>
  <si>
    <t>A2 dummy 025</t>
  </si>
  <si>
    <t>A2 dummy 026</t>
  </si>
  <si>
    <t>A2 dummy 027</t>
  </si>
  <si>
    <t>A2 dummy 028</t>
  </si>
  <si>
    <t>A2 dummy 029</t>
  </si>
  <si>
    <t>A2 dummy 030</t>
  </si>
  <si>
    <t>A2 dummy 031</t>
  </si>
  <si>
    <t>A2 dummy 032</t>
  </si>
  <si>
    <t>A2 dummy 033</t>
  </si>
  <si>
    <t>A2 dummy 034</t>
  </si>
  <si>
    <t>A2 dummy 035</t>
  </si>
  <si>
    <t>A2 dummy 036</t>
  </si>
  <si>
    <t>status_date</t>
  </si>
  <si>
    <t>priority</t>
  </si>
  <si>
    <t>us_result</t>
  </si>
  <si>
    <t>Result</t>
  </si>
  <si>
    <t>Accepted</t>
  </si>
  <si>
    <t>Rejected</t>
  </si>
  <si>
    <t>Unfinished</t>
  </si>
  <si>
    <t>sprint</t>
  </si>
  <si>
    <t>task_id</t>
  </si>
  <si>
    <t>task_name</t>
  </si>
  <si>
    <t>user_story</t>
  </si>
  <si>
    <t>start_dte</t>
  </si>
  <si>
    <t>precedence</t>
  </si>
  <si>
    <t>task_type</t>
  </si>
  <si>
    <t>effort_estimate</t>
  </si>
  <si>
    <t>hours_spent</t>
  </si>
  <si>
    <t>task_status</t>
  </si>
  <si>
    <t>responsible</t>
  </si>
  <si>
    <t>responsible_name</t>
  </si>
  <si>
    <t>Types</t>
  </si>
  <si>
    <t>Meeting</t>
  </si>
  <si>
    <t>Documentation</t>
  </si>
  <si>
    <t>Running</t>
  </si>
  <si>
    <t>Requirements</t>
  </si>
  <si>
    <t>Analysis and design</t>
  </si>
  <si>
    <t>Blocked</t>
  </si>
  <si>
    <t>Implementation</t>
  </si>
  <si>
    <t>Test</t>
  </si>
  <si>
    <t>Deployment</t>
  </si>
  <si>
    <t>jsz@mymail.com</t>
  </si>
  <si>
    <t>msz@mymail.com</t>
  </si>
  <si>
    <t>xfz@mymail.com</t>
  </si>
  <si>
    <t>tcz@mymail.com</t>
  </si>
  <si>
    <t>zez@mymail.com</t>
  </si>
  <si>
    <t>zbz@mymail.com</t>
  </si>
  <si>
    <t>qbz@mymail.com</t>
  </si>
  <si>
    <t>tgz@mymail.com</t>
  </si>
  <si>
    <t>zmz@mymail.com</t>
  </si>
  <si>
    <t>asz@mymail.com</t>
  </si>
  <si>
    <t>Qwerty1!</t>
  </si>
  <si>
    <t>userName</t>
  </si>
  <si>
    <t>passwordConfirmation</t>
  </si>
  <si>
    <t>photo</t>
  </si>
  <si>
    <t>profileId</t>
  </si>
  <si>
    <t>projectName</t>
  </si>
  <si>
    <t>typology</t>
  </si>
  <si>
    <t>startDate</t>
  </si>
  <si>
    <t>endDate</t>
  </si>
  <si>
    <t>numberOfSprints</t>
  </si>
  <si>
    <t>sprintDuration</t>
  </si>
  <si>
    <t>projectStatus</t>
  </si>
  <si>
    <t>typologyID</t>
  </si>
  <si>
    <t>Project_2022_1</t>
  </si>
  <si>
    <t>Project_2022_2</t>
  </si>
  <si>
    <t>Project_2022_3</t>
  </si>
  <si>
    <t>systemUserID</t>
  </si>
  <si>
    <t>projectId</t>
  </si>
  <si>
    <t>projectRole</t>
  </si>
  <si>
    <t>costPerHour</t>
  </si>
  <si>
    <t>percentageOfAllocation</t>
  </si>
  <si>
    <t>TeamMember</t>
  </si>
  <si>
    <t>ScrumMaster</t>
  </si>
  <si>
    <t>ProductOwner</t>
  </si>
  <si>
    <t>ProjectManager</t>
  </si>
  <si>
    <t>projectID</t>
  </si>
  <si>
    <t>name</t>
  </si>
  <si>
    <t>title</t>
  </si>
  <si>
    <t>as want US01</t>
  </si>
  <si>
    <t>as want US02</t>
  </si>
  <si>
    <t>as want US03</t>
  </si>
  <si>
    <t>as want US04</t>
  </si>
  <si>
    <t>as want US05</t>
  </si>
  <si>
    <t>as want US06</t>
  </si>
  <si>
    <t>as want US07</t>
  </si>
  <si>
    <t>as want US08</t>
  </si>
  <si>
    <t>as want US09</t>
  </si>
  <si>
    <t>as want US10</t>
  </si>
  <si>
    <t>as want US11</t>
  </si>
  <si>
    <t>as want US12</t>
  </si>
  <si>
    <t>as want US13</t>
  </si>
  <si>
    <t>as want US14</t>
  </si>
  <si>
    <t>as want US15</t>
  </si>
  <si>
    <t>as want US16</t>
  </si>
  <si>
    <t>as want US17</t>
  </si>
  <si>
    <t>as want US18</t>
  </si>
  <si>
    <t>as want US19</t>
  </si>
  <si>
    <t>as want US20</t>
  </si>
  <si>
    <t>as want US21</t>
  </si>
  <si>
    <t>as want US22</t>
  </si>
  <si>
    <t>as want US23</t>
  </si>
  <si>
    <t>as want US24</t>
  </si>
  <si>
    <t>as want US25</t>
  </si>
  <si>
    <t>as want US26</t>
  </si>
  <si>
    <t>as want US27</t>
  </si>
  <si>
    <t>as want US28</t>
  </si>
  <si>
    <t>as want US29</t>
  </si>
  <si>
    <t>as want US30</t>
  </si>
  <si>
    <t>as want US001</t>
  </si>
  <si>
    <t>as want US002</t>
  </si>
  <si>
    <t>as want US003</t>
  </si>
  <si>
    <t>as want US004</t>
  </si>
  <si>
    <t>as want US005</t>
  </si>
  <si>
    <t>as want US006</t>
  </si>
  <si>
    <t>as want US007</t>
  </si>
  <si>
    <t>as want US008</t>
  </si>
  <si>
    <t>as want US009</t>
  </si>
  <si>
    <t>as want US010</t>
  </si>
  <si>
    <t>as want US011</t>
  </si>
  <si>
    <t>as want US012</t>
  </si>
  <si>
    <t>as want US013</t>
  </si>
  <si>
    <t>as want US014</t>
  </si>
  <si>
    <t>as want US015</t>
  </si>
  <si>
    <t>as want US016</t>
  </si>
  <si>
    <t>as want US017</t>
  </si>
  <si>
    <t>as want US018</t>
  </si>
  <si>
    <t>as want US019</t>
  </si>
  <si>
    <t>as want US020</t>
  </si>
  <si>
    <t>as want US021</t>
  </si>
  <si>
    <t>as want US022</t>
  </si>
  <si>
    <t>as want US023</t>
  </si>
  <si>
    <t>as want US024</t>
  </si>
  <si>
    <t>as want US025</t>
  </si>
  <si>
    <t>as want US026</t>
  </si>
  <si>
    <t>as want US027</t>
  </si>
  <si>
    <t>as want US028</t>
  </si>
  <si>
    <t>as want US029</t>
  </si>
  <si>
    <t>as want US030</t>
  </si>
  <si>
    <t>as want US031</t>
  </si>
  <si>
    <t>as want US032</t>
  </si>
  <si>
    <t>as want US033</t>
  </si>
  <si>
    <t>as want US034</t>
  </si>
  <si>
    <t>as want US035</t>
  </si>
  <si>
    <t>as want US036</t>
  </si>
  <si>
    <t>sprint_name</t>
  </si>
  <si>
    <t>TimeEstimate</t>
  </si>
  <si>
    <t>2021-03-01</t>
  </si>
  <si>
    <t>2021-06-01</t>
  </si>
  <si>
    <t>2022-03-01</t>
  </si>
  <si>
    <t>2021-07-31</t>
  </si>
  <si>
    <t>2022-04-29</t>
  </si>
  <si>
    <t>2021-06-20</t>
  </si>
  <si>
    <t>2021-03-02</t>
  </si>
  <si>
    <t>2021-03-03</t>
  </si>
  <si>
    <t>2021-03-04</t>
  </si>
  <si>
    <t>2021-03-05</t>
  </si>
  <si>
    <t>2021-03-07</t>
  </si>
  <si>
    <t>2021-03-08</t>
  </si>
  <si>
    <t>2021-03-10</t>
  </si>
  <si>
    <t>2021-03-22</t>
  </si>
  <si>
    <t>2021-04-05</t>
  </si>
  <si>
    <t>2021-04-26</t>
  </si>
  <si>
    <t>2021-05-10</t>
  </si>
  <si>
    <t>2021-05-24</t>
  </si>
  <si>
    <t>2021-06-07</t>
  </si>
  <si>
    <t>2021-06-21</t>
  </si>
  <si>
    <t>2021-07-19</t>
  </si>
  <si>
    <t>2021-07-05</t>
  </si>
  <si>
    <t>2021-08-02</t>
  </si>
  <si>
    <t>2021-08-30</t>
  </si>
  <si>
    <t>2021-09-27</t>
  </si>
  <si>
    <t>2021-10-18</t>
  </si>
  <si>
    <t>2021-11-15</t>
  </si>
  <si>
    <t>2021-12-06</t>
  </si>
  <si>
    <t>2022-01-10</t>
  </si>
  <si>
    <t>2022-02-07</t>
  </si>
  <si>
    <t>2022-03-07</t>
  </si>
  <si>
    <t>2022-04-04</t>
  </si>
  <si>
    <t>2021-06-02</t>
  </si>
  <si>
    <t>2021-06-04</t>
  </si>
  <si>
    <t>us_start</t>
  </si>
  <si>
    <t>US_ID</t>
  </si>
  <si>
    <t>Project_2022_1&amp;as want US01</t>
  </si>
  <si>
    <t>Project_2022_1&amp;as want US02</t>
  </si>
  <si>
    <t>Project_2022_1&amp;as want US03</t>
  </si>
  <si>
    <t>Project_2022_1&amp;as want US04</t>
  </si>
  <si>
    <t>Project_2022_1&amp;as want US05</t>
  </si>
  <si>
    <t>Project_2022_1&amp;as want US06</t>
  </si>
  <si>
    <t>Project_2022_1&amp;as want US07</t>
  </si>
  <si>
    <t>Project_2022_1&amp;as want US08</t>
  </si>
  <si>
    <t>Project_2022_1&amp;as want US09</t>
  </si>
  <si>
    <t>Project_2022_1&amp;as want US10</t>
  </si>
  <si>
    <t>Project_2022_1&amp;as want US11</t>
  </si>
  <si>
    <t>Project_2022_1&amp;as want US12</t>
  </si>
  <si>
    <t>Project_2022_1&amp;as want US13</t>
  </si>
  <si>
    <t>Project_2022_1&amp;as want US14</t>
  </si>
  <si>
    <t>Project_2022_1&amp;as want US15</t>
  </si>
  <si>
    <t>Project_2022_1&amp;as want US16</t>
  </si>
  <si>
    <t>Project_2022_1&amp;as want US17</t>
  </si>
  <si>
    <t>Project_2022_1&amp;as want US18</t>
  </si>
  <si>
    <t>Project_2022_1&amp;as want US19</t>
  </si>
  <si>
    <t>Project_2022_1&amp;as want US20</t>
  </si>
  <si>
    <t>Project_2022_1&amp;as want US21</t>
  </si>
  <si>
    <t>Project_2022_1&amp;as want US22</t>
  </si>
  <si>
    <t>Project_2022_1&amp;as want US23</t>
  </si>
  <si>
    <t>Project_2022_1&amp;as want US24</t>
  </si>
  <si>
    <t>Project_2022_1&amp;as want US25</t>
  </si>
  <si>
    <t>Project_2022_1&amp;as want US26</t>
  </si>
  <si>
    <t>Project_2022_1&amp;as want US27</t>
  </si>
  <si>
    <t>Project_2022_1&amp;as want US28</t>
  </si>
  <si>
    <t>Project_2022_1&amp;as want US29</t>
  </si>
  <si>
    <t>Project_2022_1&amp;as want US30</t>
  </si>
  <si>
    <t>Project_2022_2&amp;as want US001</t>
  </si>
  <si>
    <t>Project_2022_2&amp;as want US002</t>
  </si>
  <si>
    <t>Project_2022_2&amp;as want US003</t>
  </si>
  <si>
    <t>Project_2022_2&amp;as want US004</t>
  </si>
  <si>
    <t>Project_2022_2&amp;as want US005</t>
  </si>
  <si>
    <t>Project_2022_2&amp;as want US006</t>
  </si>
  <si>
    <t>Project_2022_2&amp;as want US007</t>
  </si>
  <si>
    <t>Project_2022_2&amp;as want US008</t>
  </si>
  <si>
    <t>Project_2022_2&amp;as want US009</t>
  </si>
  <si>
    <t>Project_2022_2&amp;as want US010</t>
  </si>
  <si>
    <t>Project_2022_2&amp;as want US011</t>
  </si>
  <si>
    <t>Project_2022_2&amp;as want US012</t>
  </si>
  <si>
    <t>Project_2022_2&amp;as want US013</t>
  </si>
  <si>
    <t>Project_2022_2&amp;as want US014</t>
  </si>
  <si>
    <t>Project_2022_2&amp;as want US015</t>
  </si>
  <si>
    <t>Project_2022_2&amp;as want US016</t>
  </si>
  <si>
    <t>Project_2022_2&amp;as want US017</t>
  </si>
  <si>
    <t>Project_2022_2&amp;as want US018</t>
  </si>
  <si>
    <t>Project_2022_2&amp;as want US019</t>
  </si>
  <si>
    <t>Project_2022_2&amp;as want US020</t>
  </si>
  <si>
    <t>Project_2022_2&amp;as want US021</t>
  </si>
  <si>
    <t>Project_2022_2&amp;as want US022</t>
  </si>
  <si>
    <t>Project_2022_2&amp;as want US023</t>
  </si>
  <si>
    <t>Project_2022_2&amp;as want US024</t>
  </si>
  <si>
    <t>Project_2022_2&amp;as want US025</t>
  </si>
  <si>
    <t>Project_2022_2&amp;as want US026</t>
  </si>
  <si>
    <t>Project_2022_2&amp;as want US027</t>
  </si>
  <si>
    <t>Project_2022_2&amp;as want US028</t>
  </si>
  <si>
    <t>Project_2022_2&amp;as want US029</t>
  </si>
  <si>
    <t>Project_2022_2&amp;as want US030</t>
  </si>
  <si>
    <t>Project_2022_2&amp;as want US031</t>
  </si>
  <si>
    <t>Project_2022_2&amp;as want US032</t>
  </si>
  <si>
    <t>Project_2022_2&amp;as want US033</t>
  </si>
  <si>
    <t>Project_2022_2&amp;as want US034</t>
  </si>
  <si>
    <t>Project_2022_2&amp;as want US035</t>
  </si>
  <si>
    <t>Project_2022_2&amp;as want US036</t>
  </si>
  <si>
    <t>2023-01-20</t>
  </si>
  <si>
    <t>2022-03-02</t>
  </si>
  <si>
    <t>2022-03-03</t>
  </si>
  <si>
    <t>2022-03-04</t>
  </si>
  <si>
    <t>2022-03-05</t>
  </si>
  <si>
    <t>2022-03-08</t>
  </si>
  <si>
    <t>2022-03-10</t>
  </si>
  <si>
    <t>2022-11-18</t>
  </si>
  <si>
    <t>us_end</t>
  </si>
  <si>
    <t>2021-04-02</t>
  </si>
  <si>
    <t>A3 dummy 001</t>
  </si>
  <si>
    <t>Project_2022_3&amp;as want US001</t>
  </si>
  <si>
    <t>sprintName</t>
  </si>
  <si>
    <t>resourceStartDate</t>
  </si>
  <si>
    <t>taskTitle</t>
  </si>
  <si>
    <t>taskDescription</t>
  </si>
  <si>
    <t>taskEffortEstimate</t>
  </si>
  <si>
    <t>taskType</t>
  </si>
  <si>
    <t>ustittle</t>
  </si>
  <si>
    <t>MEETING</t>
  </si>
  <si>
    <t>2022-06-13</t>
  </si>
  <si>
    <t>2022-03-21</t>
  </si>
  <si>
    <t>2022-04-11</t>
  </si>
  <si>
    <t>2022-05-02</t>
  </si>
  <si>
    <t>2022-05-23</t>
  </si>
  <si>
    <t>2022-07-04</t>
  </si>
  <si>
    <t>2022-07-25</t>
  </si>
  <si>
    <t>2022-08-15</t>
  </si>
  <si>
    <t>2022-09-05</t>
  </si>
  <si>
    <t>2022-09-26</t>
  </si>
  <si>
    <t>2022-10-17</t>
  </si>
  <si>
    <t>2022-11-07</t>
  </si>
  <si>
    <t>2022-11-28</t>
  </si>
  <si>
    <t>2023-01-02</t>
  </si>
  <si>
    <t>Daily meeting</t>
  </si>
  <si>
    <t>daily</t>
  </si>
  <si>
    <t>DESIGN</t>
  </si>
  <si>
    <t>IMPLEMENTATION</t>
  </si>
  <si>
    <t>TEST</t>
  </si>
  <si>
    <t>createTaskSD</t>
  </si>
  <si>
    <t>createTask</t>
  </si>
  <si>
    <t>createTaskTest</t>
  </si>
  <si>
    <t>Sequence Diagram</t>
  </si>
  <si>
    <t>Implement</t>
  </si>
  <si>
    <t>Testing</t>
  </si>
  <si>
    <t>addUS_SD</t>
  </si>
  <si>
    <t>addUS</t>
  </si>
  <si>
    <t>addUSTest</t>
  </si>
  <si>
    <t>DEPLOYMENT</t>
  </si>
  <si>
    <t>deploy</t>
  </si>
  <si>
    <t>sprint review</t>
  </si>
  <si>
    <t>review</t>
  </si>
  <si>
    <t>2022-06-24</t>
  </si>
  <si>
    <t>Project_2022_3&amp;as want US002</t>
  </si>
  <si>
    <t>Project_2022_3&amp;as want US003</t>
  </si>
  <si>
    <t>A3 dummy 002</t>
  </si>
  <si>
    <t>A3 dummy 003</t>
  </si>
  <si>
    <t>sprint6</t>
  </si>
  <si>
    <t>sprint1</t>
  </si>
  <si>
    <t>sprint2</t>
  </si>
  <si>
    <t>sprint3</t>
  </si>
  <si>
    <t>sprint4</t>
  </si>
  <si>
    <t>sprint5</t>
  </si>
  <si>
    <t>sprint7</t>
  </si>
  <si>
    <t>sprint8</t>
  </si>
  <si>
    <t>sprint9</t>
  </si>
  <si>
    <t>sprint10</t>
  </si>
  <si>
    <t>sprint11</t>
  </si>
  <si>
    <t>sprint12</t>
  </si>
  <si>
    <t>sprint13</t>
  </si>
  <si>
    <t>sprint14</t>
  </si>
  <si>
    <t>sprint15</t>
  </si>
  <si>
    <t>effortHours</t>
  </si>
  <si>
    <t>effortMinutes</t>
  </si>
  <si>
    <t>effortDate</t>
  </si>
  <si>
    <t>comment</t>
  </si>
  <si>
    <t>attachment</t>
  </si>
  <si>
    <t>2022-06-25</t>
  </si>
  <si>
    <t>in schedule</t>
  </si>
  <si>
    <t>Project_2022_3&amp;sprint6&amp;daily</t>
  </si>
  <si>
    <t>note.pdf</t>
  </si>
  <si>
    <t>define strategy</t>
  </si>
  <si>
    <t>boardPhoto.pdf</t>
  </si>
  <si>
    <t>SD</t>
  </si>
  <si>
    <t>snapshot.pdf</t>
  </si>
  <si>
    <t>Project_2022_3&amp;as want US002&amp;createTaskSD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</si>
</sst>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4" fillId="0" borderId="0" xfId="0" applyFont="1"/>
    <xf numFmtId="49" fontId="0" fillId="0" borderId="0" xfId="0" applyNumberFormat="1"/>
    <xf numFmtId="49" fontId="3" fillId="0" borderId="0" xfId="1" applyNumberFormat="1"/>
    <xf numFmtId="49" fontId="3" fillId="0" borderId="0" xfId="1" applyNumberFormat="1" applyFill="1"/>
    <xf numFmtId="49" fontId="0" fillId="0" borderId="0" xfId="0" applyNumberFormat="1" applyFill="1"/>
    <xf numFmtId="0" fontId="1" fillId="4" borderId="0" xfId="0" applyFont="1" applyFill="1"/>
    <xf numFmtId="0" fontId="5" fillId="0" borderId="0" xfId="0" applyFont="1"/>
    <xf numFmtId="0" fontId="6" fillId="0" borderId="0" xfId="0" applyFont="1"/>
    <xf numFmtId="1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49" fontId="4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49" fontId="0" fillId="4" borderId="0" xfId="0" applyNumberFormat="1" applyFill="1"/>
    <xf numFmtId="0" fontId="7" fillId="0" borderId="0" xfId="0" applyFont="1"/>
    <xf numFmtId="0" fontId="1" fillId="3" borderId="0" xfId="0" applyFont="1" applyFill="1"/>
    <xf numFmtId="49" fontId="8" fillId="0" borderId="0" xfId="0" applyNumberFormat="1" applyFont="1"/>
    <xf numFmtId="0" fontId="8" fillId="0" borderId="0" xfId="0" applyFont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b/Downloads/DataSet_01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s"/>
      <sheetName val="Profiles"/>
      <sheetName val="GlobalRoles"/>
      <sheetName val="Projects"/>
      <sheetName val="ProjectStatus"/>
      <sheetName val="ProjectTeams"/>
      <sheetName val="ProjectSprints"/>
      <sheetName val="ProjectBacklog"/>
      <sheetName val="BacklogUSStatus"/>
      <sheetName val="SprintBacklog"/>
      <sheetName val="SprintTasks"/>
    </sheetNames>
    <sheetDataSet>
      <sheetData sheetId="0">
        <row r="2">
          <cell r="A2">
            <v>1234</v>
          </cell>
          <cell r="B2" t="str">
            <v>Joao Silva</v>
          </cell>
        </row>
        <row r="3">
          <cell r="A3">
            <v>1235</v>
          </cell>
          <cell r="B3" t="str">
            <v>Manel Costa</v>
          </cell>
        </row>
        <row r="4">
          <cell r="A4">
            <v>1236</v>
          </cell>
          <cell r="B4" t="str">
            <v>Xico Ferreira</v>
          </cell>
        </row>
        <row r="5">
          <cell r="A5">
            <v>1237</v>
          </cell>
          <cell r="B5" t="str">
            <v>Tiago Cancado</v>
          </cell>
        </row>
        <row r="6">
          <cell r="A6">
            <v>1238</v>
          </cell>
          <cell r="B6" t="str">
            <v>Urbino das Urzes</v>
          </cell>
        </row>
        <row r="7">
          <cell r="A7">
            <v>1239</v>
          </cell>
          <cell r="B7" t="str">
            <v>Ze da Esquina</v>
          </cell>
        </row>
        <row r="8">
          <cell r="A8">
            <v>1241</v>
          </cell>
          <cell r="B8" t="str">
            <v>Nel Moleiro</v>
          </cell>
        </row>
        <row r="9">
          <cell r="A9">
            <v>1243</v>
          </cell>
          <cell r="B9" t="str">
            <v>Zé do Bento</v>
          </cell>
        </row>
        <row r="10">
          <cell r="A10">
            <v>1246</v>
          </cell>
          <cell r="B10" t="str">
            <v>Tó Farrulo</v>
          </cell>
        </row>
        <row r="11">
          <cell r="A11">
            <v>1247</v>
          </cell>
          <cell r="B11" t="str">
            <v>Tino das Cruzes</v>
          </cell>
        </row>
        <row r="12">
          <cell r="A12">
            <v>1251</v>
          </cell>
          <cell r="B12" t="str">
            <v>Quim Barreiros</v>
          </cell>
        </row>
        <row r="13">
          <cell r="A13">
            <v>1252</v>
          </cell>
          <cell r="B13" t="str">
            <v>Tiago Geringonca</v>
          </cell>
        </row>
        <row r="14">
          <cell r="A14">
            <v>1253</v>
          </cell>
          <cell r="B14" t="str">
            <v>Zé Manel</v>
          </cell>
        </row>
        <row r="15">
          <cell r="A15">
            <v>1254</v>
          </cell>
          <cell r="B15" t="str">
            <v>Antonio Silva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gz@mymail.com" TargetMode="External"/><Relationship Id="rId13" Type="http://schemas.openxmlformats.org/officeDocument/2006/relationships/hyperlink" Target="mailto:tcz@mymail.com" TargetMode="External"/><Relationship Id="rId3" Type="http://schemas.openxmlformats.org/officeDocument/2006/relationships/hyperlink" Target="mailto:zbz@mymail.com" TargetMode="External"/><Relationship Id="rId7" Type="http://schemas.openxmlformats.org/officeDocument/2006/relationships/hyperlink" Target="mailto:qbz@mymail.com" TargetMode="External"/><Relationship Id="rId12" Type="http://schemas.openxmlformats.org/officeDocument/2006/relationships/hyperlink" Target="mailto:xfz@mymail.com" TargetMode="External"/><Relationship Id="rId2" Type="http://schemas.openxmlformats.org/officeDocument/2006/relationships/hyperlink" Target="mailto:nel.m@mymail.com" TargetMode="External"/><Relationship Id="rId1" Type="http://schemas.openxmlformats.org/officeDocument/2006/relationships/hyperlink" Target="mailto:nel.m@mymail.com" TargetMode="External"/><Relationship Id="rId6" Type="http://schemas.openxmlformats.org/officeDocument/2006/relationships/hyperlink" Target="mailto:jsz@mymail.com" TargetMode="External"/><Relationship Id="rId11" Type="http://schemas.openxmlformats.org/officeDocument/2006/relationships/hyperlink" Target="mailto:msz@mymail.com" TargetMode="External"/><Relationship Id="rId5" Type="http://schemas.openxmlformats.org/officeDocument/2006/relationships/hyperlink" Target="mailto:tdc@mymail.com" TargetMode="External"/><Relationship Id="rId15" Type="http://schemas.openxmlformats.org/officeDocument/2006/relationships/hyperlink" Target="mailto:udu@mymail.com" TargetMode="External"/><Relationship Id="rId10" Type="http://schemas.openxmlformats.org/officeDocument/2006/relationships/hyperlink" Target="mailto:asz@mymail.com" TargetMode="External"/><Relationship Id="rId4" Type="http://schemas.openxmlformats.org/officeDocument/2006/relationships/hyperlink" Target="mailto:to.f@mymail.com" TargetMode="External"/><Relationship Id="rId9" Type="http://schemas.openxmlformats.org/officeDocument/2006/relationships/hyperlink" Target="mailto:zmz@mymail.com" TargetMode="External"/><Relationship Id="rId14" Type="http://schemas.openxmlformats.org/officeDocument/2006/relationships/hyperlink" Target="mailto:zez@my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tdc@mymail.com" TargetMode="External"/><Relationship Id="rId3" Type="http://schemas.openxmlformats.org/officeDocument/2006/relationships/hyperlink" Target="mailto:tdc@mymail.com" TargetMode="External"/><Relationship Id="rId7" Type="http://schemas.openxmlformats.org/officeDocument/2006/relationships/hyperlink" Target="mailto:tdc@mymail.com" TargetMode="External"/><Relationship Id="rId2" Type="http://schemas.openxmlformats.org/officeDocument/2006/relationships/hyperlink" Target="mailto:tdc@mymail.com" TargetMode="External"/><Relationship Id="rId1" Type="http://schemas.openxmlformats.org/officeDocument/2006/relationships/hyperlink" Target="mailto:tdc@mymail.com" TargetMode="External"/><Relationship Id="rId6" Type="http://schemas.openxmlformats.org/officeDocument/2006/relationships/hyperlink" Target="mailto:tdc@mymail.com" TargetMode="External"/><Relationship Id="rId5" Type="http://schemas.openxmlformats.org/officeDocument/2006/relationships/hyperlink" Target="mailto:tdc@mymail.com" TargetMode="External"/><Relationship Id="rId4" Type="http://schemas.openxmlformats.org/officeDocument/2006/relationships/hyperlink" Target="mailto:tdc@mymail.com" TargetMode="External"/><Relationship Id="rId9" Type="http://schemas.openxmlformats.org/officeDocument/2006/relationships/hyperlink" Target="mailto:tdc@my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bz@mymail.com" TargetMode="External"/><Relationship Id="rId13" Type="http://schemas.openxmlformats.org/officeDocument/2006/relationships/hyperlink" Target="mailto:zmz@mymail.com" TargetMode="External"/><Relationship Id="rId3" Type="http://schemas.openxmlformats.org/officeDocument/2006/relationships/hyperlink" Target="mailto:jsz@mymail.com" TargetMode="External"/><Relationship Id="rId7" Type="http://schemas.openxmlformats.org/officeDocument/2006/relationships/hyperlink" Target="mailto:nel.m@mymail.com" TargetMode="External"/><Relationship Id="rId12" Type="http://schemas.openxmlformats.org/officeDocument/2006/relationships/hyperlink" Target="mailto:tgz@mymail.com" TargetMode="External"/><Relationship Id="rId2" Type="http://schemas.openxmlformats.org/officeDocument/2006/relationships/hyperlink" Target="mailto:tcz@mymail.com" TargetMode="External"/><Relationship Id="rId1" Type="http://schemas.openxmlformats.org/officeDocument/2006/relationships/hyperlink" Target="mailto:udu@mymail.com" TargetMode="External"/><Relationship Id="rId6" Type="http://schemas.openxmlformats.org/officeDocument/2006/relationships/hyperlink" Target="mailto:zez@mymail.com" TargetMode="External"/><Relationship Id="rId11" Type="http://schemas.openxmlformats.org/officeDocument/2006/relationships/hyperlink" Target="mailto:qbz@mymail.com" TargetMode="External"/><Relationship Id="rId5" Type="http://schemas.openxmlformats.org/officeDocument/2006/relationships/hyperlink" Target="mailto:xfz@mymail.co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tdc@mymail.com" TargetMode="External"/><Relationship Id="rId4" Type="http://schemas.openxmlformats.org/officeDocument/2006/relationships/hyperlink" Target="mailto:msz@mymail.com" TargetMode="External"/><Relationship Id="rId9" Type="http://schemas.openxmlformats.org/officeDocument/2006/relationships/hyperlink" Target="mailto:to.f@mymail.com" TargetMode="External"/><Relationship Id="rId14" Type="http://schemas.openxmlformats.org/officeDocument/2006/relationships/hyperlink" Target="mailto:asz@my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nel.m@mymail.com" TargetMode="External"/><Relationship Id="rId1" Type="http://schemas.openxmlformats.org/officeDocument/2006/relationships/hyperlink" Target="mailto:xfz@my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sz@my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2CFE-028A-48A4-A712-2087D6C160AE}">
  <dimension ref="A1:N15"/>
  <sheetViews>
    <sheetView topLeftCell="A4" workbookViewId="0">
      <selection activeCell="B15" sqref="B15"/>
    </sheetView>
  </sheetViews>
  <sheetFormatPr defaultRowHeight="14.4" x14ac:dyDescent="0.3"/>
  <cols>
    <col min="1" max="1" width="15.44140625" bestFit="1" customWidth="1"/>
    <col min="2" max="2" width="19.33203125" customWidth="1"/>
    <col min="3" max="3" width="15.88671875" customWidth="1"/>
    <col min="5" max="5" width="19.77734375" bestFit="1" customWidth="1"/>
    <col min="6" max="7" width="15.6640625" bestFit="1" customWidth="1"/>
    <col min="8" max="8" width="8.88671875" style="4"/>
    <col min="9" max="9" width="24.88671875" style="4" bestFit="1" customWidth="1"/>
    <col min="10" max="10" width="9.44140625" style="4" bestFit="1" customWidth="1"/>
    <col min="11" max="11" width="8.6640625" style="4" bestFit="1" customWidth="1"/>
    <col min="12" max="12" width="13.6640625" style="4" bestFit="1" customWidth="1"/>
    <col min="13" max="13" width="8.88671875" style="4"/>
    <col min="14" max="14" width="10" style="4" bestFit="1" customWidth="1"/>
  </cols>
  <sheetData>
    <row r="1" spans="1:14" x14ac:dyDescent="0.3">
      <c r="A1" s="1" t="s">
        <v>203</v>
      </c>
      <c r="B1" s="1" t="s">
        <v>1</v>
      </c>
      <c r="C1" s="1" t="s">
        <v>2</v>
      </c>
      <c r="D1" s="1" t="s">
        <v>9</v>
      </c>
      <c r="E1" s="1" t="s">
        <v>204</v>
      </c>
      <c r="F1" s="1" t="s">
        <v>205</v>
      </c>
      <c r="G1" s="1" t="s">
        <v>10</v>
      </c>
      <c r="H1" s="4" t="s">
        <v>0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</row>
    <row r="2" spans="1:14" x14ac:dyDescent="0.3">
      <c r="A2" s="10" t="s">
        <v>11</v>
      </c>
      <c r="B2" s="11" t="s">
        <v>192</v>
      </c>
      <c r="C2" s="10" t="s">
        <v>12</v>
      </c>
      <c r="D2" s="10" t="s">
        <v>202</v>
      </c>
      <c r="E2" s="10" t="s">
        <v>202</v>
      </c>
      <c r="F2" s="10"/>
      <c r="G2" s="10" t="s">
        <v>18</v>
      </c>
      <c r="H2" s="4">
        <v>1234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>
        <v>263650670</v>
      </c>
    </row>
    <row r="3" spans="1:14" x14ac:dyDescent="0.3">
      <c r="A3" s="10" t="s">
        <v>19</v>
      </c>
      <c r="B3" s="11" t="s">
        <v>193</v>
      </c>
      <c r="C3" s="10" t="s">
        <v>12</v>
      </c>
      <c r="D3" s="10" t="s">
        <v>202</v>
      </c>
      <c r="E3" s="10" t="s">
        <v>202</v>
      </c>
      <c r="F3" s="10"/>
      <c r="G3" s="10" t="s">
        <v>18</v>
      </c>
      <c r="H3" s="4">
        <v>1235</v>
      </c>
      <c r="I3" s="4" t="s">
        <v>20</v>
      </c>
      <c r="J3" s="4" t="s">
        <v>14</v>
      </c>
      <c r="K3" s="4" t="s">
        <v>15</v>
      </c>
      <c r="L3" s="4" t="s">
        <v>16</v>
      </c>
      <c r="M3" s="4" t="s">
        <v>17</v>
      </c>
      <c r="N3" s="4">
        <v>263650520</v>
      </c>
    </row>
    <row r="4" spans="1:14" x14ac:dyDescent="0.3">
      <c r="A4" s="10" t="s">
        <v>21</v>
      </c>
      <c r="B4" s="11" t="s">
        <v>194</v>
      </c>
      <c r="C4" s="10" t="s">
        <v>12</v>
      </c>
      <c r="D4" s="10" t="s">
        <v>202</v>
      </c>
      <c r="E4" s="10" t="s">
        <v>202</v>
      </c>
      <c r="F4" s="10"/>
      <c r="G4" s="10" t="s">
        <v>18</v>
      </c>
      <c r="H4" s="4">
        <v>1236</v>
      </c>
      <c r="I4" s="4" t="s">
        <v>22</v>
      </c>
      <c r="J4" s="4" t="s">
        <v>14</v>
      </c>
      <c r="K4" s="4" t="s">
        <v>15</v>
      </c>
      <c r="L4" s="4" t="s">
        <v>16</v>
      </c>
      <c r="M4" s="4" t="s">
        <v>17</v>
      </c>
      <c r="N4" s="4">
        <v>263650532</v>
      </c>
    </row>
    <row r="5" spans="1:14" x14ac:dyDescent="0.3">
      <c r="A5" s="10" t="s">
        <v>23</v>
      </c>
      <c r="B5" s="11" t="s">
        <v>195</v>
      </c>
      <c r="C5" s="10" t="s">
        <v>12</v>
      </c>
      <c r="D5" s="10" t="s">
        <v>202</v>
      </c>
      <c r="E5" s="10" t="s">
        <v>202</v>
      </c>
      <c r="F5" s="10"/>
      <c r="G5" s="10" t="s">
        <v>18</v>
      </c>
      <c r="H5" s="4">
        <v>1237</v>
      </c>
      <c r="I5" s="4" t="s">
        <v>24</v>
      </c>
      <c r="J5" s="4" t="s">
        <v>14</v>
      </c>
      <c r="K5" s="4" t="s">
        <v>15</v>
      </c>
      <c r="L5" s="4" t="s">
        <v>16</v>
      </c>
      <c r="M5" s="4" t="s">
        <v>17</v>
      </c>
      <c r="N5" s="4">
        <v>263650345</v>
      </c>
    </row>
    <row r="6" spans="1:14" x14ac:dyDescent="0.3">
      <c r="A6" s="10" t="s">
        <v>25</v>
      </c>
      <c r="B6" s="11" t="s">
        <v>26</v>
      </c>
      <c r="C6" s="10" t="s">
        <v>12</v>
      </c>
      <c r="D6" s="10" t="s">
        <v>202</v>
      </c>
      <c r="E6" s="10" t="s">
        <v>202</v>
      </c>
      <c r="F6" s="10"/>
      <c r="G6" s="10" t="s">
        <v>18</v>
      </c>
      <c r="H6" s="4">
        <v>1238</v>
      </c>
      <c r="I6" s="4" t="s">
        <v>27</v>
      </c>
      <c r="J6" s="4" t="s">
        <v>14</v>
      </c>
      <c r="K6" s="4" t="s">
        <v>15</v>
      </c>
      <c r="L6" s="4" t="s">
        <v>16</v>
      </c>
      <c r="M6" s="4" t="s">
        <v>17</v>
      </c>
      <c r="N6" s="4">
        <v>263650127</v>
      </c>
    </row>
    <row r="7" spans="1:14" x14ac:dyDescent="0.3">
      <c r="A7" s="10" t="s">
        <v>28</v>
      </c>
      <c r="B7" s="11" t="s">
        <v>196</v>
      </c>
      <c r="C7" s="10" t="s">
        <v>12</v>
      </c>
      <c r="D7" s="10" t="s">
        <v>202</v>
      </c>
      <c r="E7" s="10" t="s">
        <v>202</v>
      </c>
      <c r="F7" s="10"/>
      <c r="G7" s="10" t="s">
        <v>18</v>
      </c>
      <c r="H7" s="4">
        <v>1239</v>
      </c>
      <c r="I7" s="4" t="s">
        <v>29</v>
      </c>
      <c r="J7" s="4" t="s">
        <v>14</v>
      </c>
      <c r="K7" s="4" t="s">
        <v>30</v>
      </c>
      <c r="L7" s="4" t="s">
        <v>16</v>
      </c>
      <c r="M7" s="4" t="s">
        <v>17</v>
      </c>
      <c r="N7" s="4">
        <v>212349016</v>
      </c>
    </row>
    <row r="8" spans="1:14" x14ac:dyDescent="0.3">
      <c r="A8" s="10" t="s">
        <v>31</v>
      </c>
      <c r="B8" s="11" t="s">
        <v>32</v>
      </c>
      <c r="C8" s="10" t="s">
        <v>33</v>
      </c>
      <c r="D8" s="10" t="s">
        <v>202</v>
      </c>
      <c r="E8" s="10" t="s">
        <v>202</v>
      </c>
      <c r="F8" s="10"/>
      <c r="G8" s="10" t="s">
        <v>18</v>
      </c>
      <c r="H8" s="4">
        <v>1241</v>
      </c>
    </row>
    <row r="9" spans="1:14" x14ac:dyDescent="0.3">
      <c r="A9" s="10" t="s">
        <v>34</v>
      </c>
      <c r="B9" s="11" t="s">
        <v>197</v>
      </c>
      <c r="C9" s="10" t="s">
        <v>33</v>
      </c>
      <c r="D9" s="10" t="s">
        <v>202</v>
      </c>
      <c r="E9" s="10" t="s">
        <v>202</v>
      </c>
      <c r="F9" s="10"/>
      <c r="G9" s="10" t="s">
        <v>18</v>
      </c>
      <c r="H9" s="4">
        <v>1243</v>
      </c>
    </row>
    <row r="10" spans="1:14" x14ac:dyDescent="0.3">
      <c r="A10" s="10" t="s">
        <v>35</v>
      </c>
      <c r="B10" s="11" t="s">
        <v>36</v>
      </c>
      <c r="C10" s="10" t="s">
        <v>33</v>
      </c>
      <c r="D10" s="10" t="s">
        <v>202</v>
      </c>
      <c r="E10" s="10" t="s">
        <v>202</v>
      </c>
      <c r="F10" s="10"/>
      <c r="G10" s="10" t="s">
        <v>18</v>
      </c>
      <c r="H10" s="4">
        <v>1246</v>
      </c>
    </row>
    <row r="11" spans="1:14" x14ac:dyDescent="0.3">
      <c r="A11" s="10" t="s">
        <v>37</v>
      </c>
      <c r="B11" s="11" t="s">
        <v>38</v>
      </c>
      <c r="C11" s="10" t="s">
        <v>39</v>
      </c>
      <c r="D11" s="10" t="s">
        <v>202</v>
      </c>
      <c r="E11" s="10" t="s">
        <v>202</v>
      </c>
      <c r="F11" s="10"/>
      <c r="G11" s="10" t="s">
        <v>18</v>
      </c>
      <c r="H11" s="4">
        <v>1247</v>
      </c>
    </row>
    <row r="12" spans="1:14" x14ac:dyDescent="0.3">
      <c r="A12" s="10" t="s">
        <v>40</v>
      </c>
      <c r="B12" s="11" t="s">
        <v>198</v>
      </c>
      <c r="C12" s="10" t="s">
        <v>12</v>
      </c>
      <c r="D12" s="10" t="s">
        <v>202</v>
      </c>
      <c r="E12" s="10" t="s">
        <v>202</v>
      </c>
      <c r="F12" s="10"/>
      <c r="G12" s="10" t="s">
        <v>18</v>
      </c>
      <c r="H12" s="4">
        <v>1251</v>
      </c>
    </row>
    <row r="13" spans="1:14" x14ac:dyDescent="0.3">
      <c r="A13" s="10" t="s">
        <v>41</v>
      </c>
      <c r="B13" s="11" t="s">
        <v>199</v>
      </c>
      <c r="C13" s="10" t="s">
        <v>12</v>
      </c>
      <c r="D13" s="10" t="s">
        <v>202</v>
      </c>
      <c r="E13" s="10" t="s">
        <v>202</v>
      </c>
      <c r="F13" s="10"/>
      <c r="G13" s="10" t="s">
        <v>18</v>
      </c>
      <c r="H13" s="4">
        <v>1252</v>
      </c>
    </row>
    <row r="14" spans="1:14" x14ac:dyDescent="0.3">
      <c r="A14" s="10" t="s">
        <v>42</v>
      </c>
      <c r="B14" s="11" t="s">
        <v>200</v>
      </c>
      <c r="C14" s="10" t="s">
        <v>12</v>
      </c>
      <c r="D14" s="10" t="s">
        <v>202</v>
      </c>
      <c r="E14" s="10" t="s">
        <v>202</v>
      </c>
      <c r="F14" s="10"/>
      <c r="G14" s="10" t="s">
        <v>18</v>
      </c>
      <c r="H14" s="4">
        <v>1253</v>
      </c>
    </row>
    <row r="15" spans="1:14" x14ac:dyDescent="0.3">
      <c r="A15" s="10" t="s">
        <v>43</v>
      </c>
      <c r="B15" s="11" t="s">
        <v>201</v>
      </c>
      <c r="C15" s="10" t="s">
        <v>12</v>
      </c>
      <c r="D15" s="10" t="s">
        <v>202</v>
      </c>
      <c r="E15" s="10" t="s">
        <v>202</v>
      </c>
      <c r="F15" s="10"/>
      <c r="G15" s="10" t="s">
        <v>18</v>
      </c>
      <c r="H15" s="4">
        <v>1254</v>
      </c>
    </row>
  </sheetData>
  <hyperlinks>
    <hyperlink ref="B8" r:id="rId1" xr:uid="{46757510-8D14-4BAE-90E4-CD62E1EDA9DA}"/>
    <hyperlink ref="B9:B10" r:id="rId2" display="nel.m@mymail.com" xr:uid="{C245EB8E-3CFB-4779-8DE0-EB3C212A5CD8}"/>
    <hyperlink ref="B9" r:id="rId3" xr:uid="{579793A1-1DE2-4598-8DFC-60D36290B962}"/>
    <hyperlink ref="B10" r:id="rId4" xr:uid="{71EAC48A-6558-40D9-867D-0BAB62AA86F1}"/>
    <hyperlink ref="B11" r:id="rId5" xr:uid="{5845104D-E9A4-47C5-90E9-47812B4E69BA}"/>
    <hyperlink ref="B2" r:id="rId6" xr:uid="{E51B4628-A48D-4418-91DB-4CE6EBDB3439}"/>
    <hyperlink ref="B12" r:id="rId7" xr:uid="{24CD7898-6D43-4105-AFEF-56A6F7D9AFDB}"/>
    <hyperlink ref="B13" r:id="rId8" xr:uid="{4CD70078-5A97-469C-9BDC-6630D3EE2839}"/>
    <hyperlink ref="B14" r:id="rId9" xr:uid="{41248FCD-3FC7-47A1-B232-9CD94D585D93}"/>
    <hyperlink ref="B15" r:id="rId10" xr:uid="{29B7B5FF-F52E-481E-97C7-C28478540408}"/>
    <hyperlink ref="B3" r:id="rId11" xr:uid="{C2F1C167-ED14-45B2-B509-EEACE09BF7AA}"/>
    <hyperlink ref="B4" r:id="rId12" xr:uid="{FA5D811E-7FD8-4A7A-8375-2DA3EB0A7B2A}"/>
    <hyperlink ref="B5" r:id="rId13" xr:uid="{28D76D0C-EDF8-4C7A-9DA7-75A867552BC8}"/>
    <hyperlink ref="B7" r:id="rId14" xr:uid="{4F443B23-F3D5-4BF3-8F9E-1D9257A7F42C}"/>
    <hyperlink ref="B6" r:id="rId15" xr:uid="{8446BDEA-7FDB-4106-BCF3-1CE0A3F24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CEF3-4F99-4CE5-B31F-511FA523F4D9}">
  <dimension ref="A1:M100"/>
  <sheetViews>
    <sheetView workbookViewId="0">
      <selection activeCell="D3" sqref="D3"/>
    </sheetView>
  </sheetViews>
  <sheetFormatPr defaultRowHeight="14.4" x14ac:dyDescent="0.3"/>
  <cols>
    <col min="1" max="1" width="13.88671875" bestFit="1" customWidth="1"/>
    <col min="2" max="2" width="12" bestFit="1" customWidth="1"/>
    <col min="4" max="4" width="10.5546875" bestFit="1" customWidth="1"/>
  </cols>
  <sheetData>
    <row r="1" spans="1:13" x14ac:dyDescent="0.3">
      <c r="A1" s="1" t="s">
        <v>72</v>
      </c>
      <c r="B1" s="1" t="s">
        <v>81</v>
      </c>
      <c r="C1" s="1" t="s">
        <v>83</v>
      </c>
      <c r="D1" s="1" t="s">
        <v>163</v>
      </c>
      <c r="E1" s="1" t="s">
        <v>164</v>
      </c>
      <c r="M1" s="1" t="s">
        <v>10</v>
      </c>
    </row>
    <row r="2" spans="1:13" x14ac:dyDescent="0.3">
      <c r="A2" s="3" t="s">
        <v>215</v>
      </c>
      <c r="B2" t="s">
        <v>230</v>
      </c>
      <c r="C2" t="s">
        <v>85</v>
      </c>
      <c r="D2" s="2">
        <v>44215</v>
      </c>
      <c r="E2">
        <v>3</v>
      </c>
      <c r="M2" t="s">
        <v>85</v>
      </c>
    </row>
    <row r="3" spans="1:13" x14ac:dyDescent="0.3">
      <c r="A3" s="3" t="s">
        <v>215</v>
      </c>
      <c r="B3" t="s">
        <v>231</v>
      </c>
      <c r="C3" t="s">
        <v>85</v>
      </c>
      <c r="D3" s="2">
        <v>44215</v>
      </c>
      <c r="E3">
        <v>2</v>
      </c>
      <c r="M3" t="s">
        <v>84</v>
      </c>
    </row>
    <row r="4" spans="1:13" x14ac:dyDescent="0.3">
      <c r="A4" s="3" t="s">
        <v>215</v>
      </c>
      <c r="B4" t="s">
        <v>232</v>
      </c>
      <c r="C4" t="s">
        <v>85</v>
      </c>
      <c r="D4" s="2">
        <v>44215</v>
      </c>
      <c r="E4">
        <v>1</v>
      </c>
      <c r="M4" t="s">
        <v>87</v>
      </c>
    </row>
    <row r="5" spans="1:13" x14ac:dyDescent="0.3">
      <c r="A5" s="3" t="s">
        <v>215</v>
      </c>
      <c r="B5" t="s">
        <v>233</v>
      </c>
      <c r="C5" t="s">
        <v>85</v>
      </c>
      <c r="D5" s="2">
        <v>44215</v>
      </c>
      <c r="E5">
        <v>4</v>
      </c>
    </row>
    <row r="6" spans="1:13" x14ac:dyDescent="0.3">
      <c r="A6" s="3" t="s">
        <v>215</v>
      </c>
      <c r="B6" t="s">
        <v>234</v>
      </c>
      <c r="C6" t="s">
        <v>85</v>
      </c>
      <c r="D6" s="2">
        <v>44215</v>
      </c>
      <c r="E6">
        <v>5</v>
      </c>
    </row>
    <row r="7" spans="1:13" x14ac:dyDescent="0.3">
      <c r="A7" s="3" t="s">
        <v>215</v>
      </c>
      <c r="B7" t="s">
        <v>235</v>
      </c>
      <c r="C7" t="s">
        <v>85</v>
      </c>
      <c r="D7" s="2">
        <v>44215</v>
      </c>
      <c r="E7">
        <v>6</v>
      </c>
    </row>
    <row r="8" spans="1:13" x14ac:dyDescent="0.3">
      <c r="A8" s="3" t="s">
        <v>215</v>
      </c>
      <c r="B8" t="s">
        <v>236</v>
      </c>
      <c r="C8" t="s">
        <v>85</v>
      </c>
      <c r="D8" s="2">
        <v>44215</v>
      </c>
      <c r="E8">
        <v>7</v>
      </c>
    </row>
    <row r="9" spans="1:13" x14ac:dyDescent="0.3">
      <c r="A9" s="3" t="s">
        <v>215</v>
      </c>
      <c r="B9" t="s">
        <v>237</v>
      </c>
      <c r="C9" t="s">
        <v>85</v>
      </c>
      <c r="D9" s="2">
        <v>44215</v>
      </c>
      <c r="E9">
        <v>8</v>
      </c>
    </row>
    <row r="10" spans="1:13" x14ac:dyDescent="0.3">
      <c r="A10" s="3" t="s">
        <v>215</v>
      </c>
      <c r="B10" t="s">
        <v>238</v>
      </c>
      <c r="C10" t="s">
        <v>85</v>
      </c>
      <c r="D10" s="2">
        <v>44215</v>
      </c>
      <c r="E10">
        <v>9</v>
      </c>
    </row>
    <row r="11" spans="1:13" x14ac:dyDescent="0.3">
      <c r="A11" s="3" t="s">
        <v>215</v>
      </c>
      <c r="B11" t="s">
        <v>239</v>
      </c>
      <c r="C11" t="s">
        <v>85</v>
      </c>
      <c r="D11" s="2">
        <v>44215</v>
      </c>
      <c r="E11">
        <v>10</v>
      </c>
    </row>
    <row r="12" spans="1:13" x14ac:dyDescent="0.3">
      <c r="A12" t="s">
        <v>215</v>
      </c>
      <c r="B12" t="s">
        <v>230</v>
      </c>
      <c r="C12" t="s">
        <v>84</v>
      </c>
      <c r="D12" s="2">
        <v>44288</v>
      </c>
    </row>
    <row r="13" spans="1:13" x14ac:dyDescent="0.3">
      <c r="A13" t="s">
        <v>215</v>
      </c>
      <c r="B13" t="s">
        <v>231</v>
      </c>
      <c r="C13" t="s">
        <v>84</v>
      </c>
      <c r="D13" s="2">
        <v>44288</v>
      </c>
    </row>
    <row r="14" spans="1:13" x14ac:dyDescent="0.3">
      <c r="A14" t="s">
        <v>215</v>
      </c>
      <c r="B14" t="s">
        <v>232</v>
      </c>
      <c r="C14" t="s">
        <v>84</v>
      </c>
      <c r="D14" s="2">
        <v>44288</v>
      </c>
    </row>
    <row r="15" spans="1:13" x14ac:dyDescent="0.3">
      <c r="A15" t="s">
        <v>215</v>
      </c>
      <c r="B15" t="s">
        <v>233</v>
      </c>
      <c r="C15" t="s">
        <v>84</v>
      </c>
      <c r="D15" s="2">
        <v>44288</v>
      </c>
    </row>
    <row r="16" spans="1:13" x14ac:dyDescent="0.3">
      <c r="A16" t="s">
        <v>215</v>
      </c>
      <c r="B16" t="s">
        <v>234</v>
      </c>
      <c r="C16" t="s">
        <v>84</v>
      </c>
      <c r="D16" s="2">
        <v>44288</v>
      </c>
    </row>
    <row r="17" spans="1:5" x14ac:dyDescent="0.3">
      <c r="A17" t="s">
        <v>215</v>
      </c>
      <c r="B17" t="s">
        <v>235</v>
      </c>
      <c r="C17" t="s">
        <v>85</v>
      </c>
      <c r="D17" s="2">
        <v>44288</v>
      </c>
      <c r="E17">
        <v>1</v>
      </c>
    </row>
    <row r="18" spans="1:5" x14ac:dyDescent="0.3">
      <c r="A18" t="s">
        <v>215</v>
      </c>
      <c r="B18" t="s">
        <v>236</v>
      </c>
      <c r="C18" t="s">
        <v>87</v>
      </c>
      <c r="D18" s="2">
        <v>44288</v>
      </c>
    </row>
    <row r="19" spans="1:5" x14ac:dyDescent="0.3">
      <c r="A19" t="s">
        <v>215</v>
      </c>
      <c r="B19" t="s">
        <v>237</v>
      </c>
      <c r="C19" t="s">
        <v>85</v>
      </c>
      <c r="D19" s="2">
        <v>44288</v>
      </c>
      <c r="E19">
        <v>2</v>
      </c>
    </row>
    <row r="20" spans="1:5" x14ac:dyDescent="0.3">
      <c r="A20" t="s">
        <v>215</v>
      </c>
      <c r="B20" t="s">
        <v>238</v>
      </c>
      <c r="C20" t="s">
        <v>85</v>
      </c>
      <c r="D20" s="2">
        <v>44288</v>
      </c>
      <c r="E20">
        <v>3</v>
      </c>
    </row>
    <row r="21" spans="1:5" x14ac:dyDescent="0.3">
      <c r="A21" t="s">
        <v>215</v>
      </c>
      <c r="B21" t="s">
        <v>239</v>
      </c>
      <c r="C21" t="s">
        <v>85</v>
      </c>
      <c r="D21" s="2">
        <v>44288</v>
      </c>
      <c r="E21">
        <v>4</v>
      </c>
    </row>
    <row r="22" spans="1:5" x14ac:dyDescent="0.3">
      <c r="A22" t="s">
        <v>215</v>
      </c>
      <c r="B22" t="s">
        <v>240</v>
      </c>
      <c r="C22" t="s">
        <v>85</v>
      </c>
      <c r="D22" s="2">
        <v>44288</v>
      </c>
      <c r="E22">
        <v>5</v>
      </c>
    </row>
    <row r="23" spans="1:5" x14ac:dyDescent="0.3">
      <c r="A23" t="s">
        <v>215</v>
      </c>
      <c r="B23" t="s">
        <v>241</v>
      </c>
      <c r="C23" t="s">
        <v>85</v>
      </c>
      <c r="D23" s="2">
        <v>44288</v>
      </c>
      <c r="E23">
        <v>6</v>
      </c>
    </row>
    <row r="24" spans="1:5" x14ac:dyDescent="0.3">
      <c r="A24" t="s">
        <v>215</v>
      </c>
      <c r="B24" t="s">
        <v>242</v>
      </c>
      <c r="C24" t="s">
        <v>85</v>
      </c>
      <c r="D24" s="2">
        <v>44288</v>
      </c>
      <c r="E24">
        <v>7</v>
      </c>
    </row>
    <row r="25" spans="1:5" x14ac:dyDescent="0.3">
      <c r="A25" t="s">
        <v>215</v>
      </c>
      <c r="B25" t="s">
        <v>243</v>
      </c>
      <c r="C25" t="s">
        <v>85</v>
      </c>
      <c r="D25" s="2">
        <v>44288</v>
      </c>
      <c r="E25">
        <v>8</v>
      </c>
    </row>
    <row r="26" spans="1:5" x14ac:dyDescent="0.3">
      <c r="A26" t="s">
        <v>215</v>
      </c>
      <c r="B26" t="s">
        <v>244</v>
      </c>
      <c r="C26" t="s">
        <v>85</v>
      </c>
      <c r="D26" s="2">
        <v>44288</v>
      </c>
      <c r="E26">
        <v>9</v>
      </c>
    </row>
    <row r="27" spans="1:5" x14ac:dyDescent="0.3">
      <c r="A27" t="s">
        <v>215</v>
      </c>
      <c r="B27" t="s">
        <v>245</v>
      </c>
      <c r="C27" t="s">
        <v>85</v>
      </c>
      <c r="D27" s="2">
        <v>44288</v>
      </c>
      <c r="E27">
        <v>10</v>
      </c>
    </row>
    <row r="28" spans="1:5" x14ac:dyDescent="0.3">
      <c r="A28" t="s">
        <v>215</v>
      </c>
      <c r="B28" t="s">
        <v>246</v>
      </c>
      <c r="C28" t="s">
        <v>85</v>
      </c>
      <c r="D28" s="2">
        <v>44288</v>
      </c>
      <c r="E28">
        <v>11</v>
      </c>
    </row>
    <row r="29" spans="1:5" x14ac:dyDescent="0.3">
      <c r="A29" t="s">
        <v>215</v>
      </c>
      <c r="B29" t="s">
        <v>247</v>
      </c>
      <c r="C29" t="s">
        <v>85</v>
      </c>
      <c r="D29" s="2">
        <v>44288</v>
      </c>
      <c r="E29">
        <v>12</v>
      </c>
    </row>
    <row r="30" spans="1:5" x14ac:dyDescent="0.3">
      <c r="A30" t="s">
        <v>215</v>
      </c>
      <c r="B30" t="s">
        <v>248</v>
      </c>
      <c r="C30" t="s">
        <v>85</v>
      </c>
      <c r="D30" s="2">
        <v>44288</v>
      </c>
      <c r="E30">
        <v>13</v>
      </c>
    </row>
    <row r="31" spans="1:5" x14ac:dyDescent="0.3">
      <c r="A31" t="s">
        <v>215</v>
      </c>
      <c r="B31" t="s">
        <v>249</v>
      </c>
      <c r="C31" t="s">
        <v>85</v>
      </c>
      <c r="D31" s="2">
        <v>44288</v>
      </c>
      <c r="E31">
        <v>14</v>
      </c>
    </row>
    <row r="32" spans="1:5" x14ac:dyDescent="0.3">
      <c r="A32" s="3" t="s">
        <v>215</v>
      </c>
      <c r="B32" t="s">
        <v>235</v>
      </c>
      <c r="C32" t="s">
        <v>84</v>
      </c>
      <c r="D32" s="2">
        <v>44309</v>
      </c>
    </row>
    <row r="33" spans="1:5" x14ac:dyDescent="0.3">
      <c r="A33" s="3" t="s">
        <v>215</v>
      </c>
      <c r="B33" t="s">
        <v>237</v>
      </c>
      <c r="C33" t="s">
        <v>84</v>
      </c>
      <c r="D33" s="2">
        <v>44309</v>
      </c>
    </row>
    <row r="34" spans="1:5" x14ac:dyDescent="0.3">
      <c r="A34" s="3" t="s">
        <v>215</v>
      </c>
      <c r="B34" t="s">
        <v>238</v>
      </c>
      <c r="C34" t="s">
        <v>84</v>
      </c>
      <c r="D34" s="2">
        <v>44309</v>
      </c>
    </row>
    <row r="35" spans="1:5" x14ac:dyDescent="0.3">
      <c r="A35" s="3" t="s">
        <v>215</v>
      </c>
      <c r="B35" t="s">
        <v>240</v>
      </c>
      <c r="C35" t="s">
        <v>84</v>
      </c>
      <c r="D35" s="2">
        <v>44309</v>
      </c>
    </row>
    <row r="36" spans="1:5" x14ac:dyDescent="0.3">
      <c r="A36" s="3" t="s">
        <v>215</v>
      </c>
      <c r="B36" t="s">
        <v>241</v>
      </c>
      <c r="C36" t="s">
        <v>84</v>
      </c>
      <c r="D36" s="2">
        <v>44309</v>
      </c>
    </row>
    <row r="37" spans="1:5" x14ac:dyDescent="0.3">
      <c r="A37" s="3" t="s">
        <v>215</v>
      </c>
      <c r="B37" t="s">
        <v>242</v>
      </c>
      <c r="C37" t="s">
        <v>84</v>
      </c>
      <c r="D37" s="2">
        <v>44309</v>
      </c>
    </row>
    <row r="38" spans="1:5" x14ac:dyDescent="0.3">
      <c r="A38" s="3" t="s">
        <v>215</v>
      </c>
      <c r="B38" t="s">
        <v>239</v>
      </c>
      <c r="C38" t="s">
        <v>85</v>
      </c>
      <c r="D38" s="2">
        <v>44309</v>
      </c>
      <c r="E38">
        <v>11</v>
      </c>
    </row>
    <row r="39" spans="1:5" x14ac:dyDescent="0.3">
      <c r="A39" s="3" t="s">
        <v>215</v>
      </c>
      <c r="B39" t="s">
        <v>243</v>
      </c>
      <c r="C39" t="s">
        <v>85</v>
      </c>
      <c r="D39" s="2">
        <v>44309</v>
      </c>
      <c r="E39">
        <v>1</v>
      </c>
    </row>
    <row r="40" spans="1:5" x14ac:dyDescent="0.3">
      <c r="A40" s="3" t="s">
        <v>215</v>
      </c>
      <c r="B40" t="s">
        <v>244</v>
      </c>
      <c r="C40" t="s">
        <v>85</v>
      </c>
      <c r="D40" s="2">
        <v>44309</v>
      </c>
      <c r="E40">
        <v>2</v>
      </c>
    </row>
    <row r="41" spans="1:5" x14ac:dyDescent="0.3">
      <c r="A41" s="3" t="s">
        <v>215</v>
      </c>
      <c r="B41" t="s">
        <v>245</v>
      </c>
      <c r="C41" t="s">
        <v>85</v>
      </c>
      <c r="D41" s="2">
        <v>44309</v>
      </c>
      <c r="E41">
        <v>7</v>
      </c>
    </row>
    <row r="42" spans="1:5" x14ac:dyDescent="0.3">
      <c r="A42" s="3" t="s">
        <v>215</v>
      </c>
      <c r="B42" t="s">
        <v>246</v>
      </c>
      <c r="C42" t="s">
        <v>85</v>
      </c>
      <c r="D42" s="2">
        <v>44309</v>
      </c>
      <c r="E42">
        <v>8</v>
      </c>
    </row>
    <row r="43" spans="1:5" x14ac:dyDescent="0.3">
      <c r="A43" s="3" t="s">
        <v>215</v>
      </c>
      <c r="B43" t="s">
        <v>247</v>
      </c>
      <c r="C43" t="s">
        <v>85</v>
      </c>
      <c r="D43" s="2">
        <v>44309</v>
      </c>
      <c r="E43">
        <v>9</v>
      </c>
    </row>
    <row r="44" spans="1:5" x14ac:dyDescent="0.3">
      <c r="A44" s="3" t="s">
        <v>215</v>
      </c>
      <c r="B44" t="s">
        <v>248</v>
      </c>
      <c r="C44" t="s">
        <v>85</v>
      </c>
      <c r="D44" s="2">
        <v>44309</v>
      </c>
      <c r="E44">
        <v>10</v>
      </c>
    </row>
    <row r="45" spans="1:5" x14ac:dyDescent="0.3">
      <c r="A45" s="3" t="s">
        <v>215</v>
      </c>
      <c r="B45" t="s">
        <v>249</v>
      </c>
      <c r="C45" t="s">
        <v>85</v>
      </c>
      <c r="D45" s="2">
        <v>44309</v>
      </c>
      <c r="E45">
        <v>3</v>
      </c>
    </row>
    <row r="46" spans="1:5" x14ac:dyDescent="0.3">
      <c r="A46" s="3" t="s">
        <v>215</v>
      </c>
      <c r="B46" t="s">
        <v>250</v>
      </c>
      <c r="C46" t="s">
        <v>85</v>
      </c>
      <c r="D46" s="2">
        <v>44309</v>
      </c>
      <c r="E46">
        <v>4</v>
      </c>
    </row>
    <row r="47" spans="1:5" x14ac:dyDescent="0.3">
      <c r="A47" s="3" t="s">
        <v>215</v>
      </c>
      <c r="B47" t="s">
        <v>251</v>
      </c>
      <c r="C47" t="s">
        <v>85</v>
      </c>
      <c r="D47" s="2">
        <v>44309</v>
      </c>
      <c r="E47">
        <v>12</v>
      </c>
    </row>
    <row r="48" spans="1:5" x14ac:dyDescent="0.3">
      <c r="A48" s="3" t="s">
        <v>215</v>
      </c>
      <c r="B48" t="s">
        <v>252</v>
      </c>
      <c r="C48" t="s">
        <v>85</v>
      </c>
      <c r="D48" s="2">
        <v>44309</v>
      </c>
      <c r="E48">
        <v>13</v>
      </c>
    </row>
    <row r="49" spans="1:5" x14ac:dyDescent="0.3">
      <c r="A49" s="3" t="s">
        <v>215</v>
      </c>
      <c r="B49" t="s">
        <v>253</v>
      </c>
      <c r="C49" t="s">
        <v>85</v>
      </c>
      <c r="D49" s="2">
        <v>44309</v>
      </c>
      <c r="E49">
        <v>14</v>
      </c>
    </row>
    <row r="50" spans="1:5" x14ac:dyDescent="0.3">
      <c r="A50" s="3" t="s">
        <v>215</v>
      </c>
      <c r="B50" t="s">
        <v>254</v>
      </c>
      <c r="C50" t="s">
        <v>85</v>
      </c>
      <c r="D50" s="2">
        <v>44309</v>
      </c>
      <c r="E50">
        <v>5</v>
      </c>
    </row>
    <row r="51" spans="1:5" x14ac:dyDescent="0.3">
      <c r="A51" s="3" t="s">
        <v>215</v>
      </c>
      <c r="B51" t="s">
        <v>255</v>
      </c>
      <c r="C51" t="s">
        <v>85</v>
      </c>
      <c r="D51" s="2">
        <v>44309</v>
      </c>
      <c r="E51">
        <v>6</v>
      </c>
    </row>
    <row r="52" spans="1:5" x14ac:dyDescent="0.3">
      <c r="A52" s="3" t="s">
        <v>215</v>
      </c>
      <c r="B52" t="s">
        <v>256</v>
      </c>
      <c r="C52" t="s">
        <v>85</v>
      </c>
      <c r="D52" s="2">
        <v>44309</v>
      </c>
      <c r="E52">
        <v>15</v>
      </c>
    </row>
    <row r="53" spans="1:5" x14ac:dyDescent="0.3">
      <c r="A53" s="3" t="s">
        <v>215</v>
      </c>
      <c r="B53" t="s">
        <v>257</v>
      </c>
      <c r="C53" t="s">
        <v>85</v>
      </c>
      <c r="D53" s="2">
        <v>44309</v>
      </c>
      <c r="E53">
        <v>16</v>
      </c>
    </row>
    <row r="54" spans="1:5" x14ac:dyDescent="0.3">
      <c r="A54" s="3" t="s">
        <v>215</v>
      </c>
      <c r="B54" t="s">
        <v>258</v>
      </c>
      <c r="C54" t="s">
        <v>85</v>
      </c>
      <c r="D54" s="2">
        <v>44309</v>
      </c>
      <c r="E54">
        <v>17</v>
      </c>
    </row>
    <row r="55" spans="1:5" x14ac:dyDescent="0.3">
      <c r="A55" s="3" t="s">
        <v>215</v>
      </c>
      <c r="B55" t="s">
        <v>259</v>
      </c>
      <c r="C55" t="s">
        <v>85</v>
      </c>
      <c r="D55" s="2">
        <v>44309</v>
      </c>
      <c r="E55">
        <v>18</v>
      </c>
    </row>
    <row r="56" spans="1:5" x14ac:dyDescent="0.3">
      <c r="A56" t="s">
        <v>215</v>
      </c>
      <c r="B56" t="s">
        <v>243</v>
      </c>
      <c r="C56" t="s">
        <v>84</v>
      </c>
      <c r="D56" s="2">
        <v>44323</v>
      </c>
    </row>
    <row r="57" spans="1:5" x14ac:dyDescent="0.3">
      <c r="A57" t="s">
        <v>215</v>
      </c>
      <c r="B57" t="s">
        <v>244</v>
      </c>
      <c r="C57" t="s">
        <v>84</v>
      </c>
      <c r="D57" s="2">
        <v>44323</v>
      </c>
    </row>
    <row r="58" spans="1:5" x14ac:dyDescent="0.3">
      <c r="A58" t="s">
        <v>215</v>
      </c>
      <c r="B58" t="s">
        <v>249</v>
      </c>
      <c r="C58" t="s">
        <v>84</v>
      </c>
      <c r="D58" s="2">
        <v>44323</v>
      </c>
    </row>
    <row r="59" spans="1:5" x14ac:dyDescent="0.3">
      <c r="A59" t="s">
        <v>215</v>
      </c>
      <c r="B59" t="s">
        <v>250</v>
      </c>
      <c r="C59" t="s">
        <v>84</v>
      </c>
      <c r="D59" s="2">
        <v>44323</v>
      </c>
    </row>
    <row r="60" spans="1:5" x14ac:dyDescent="0.3">
      <c r="A60" t="s">
        <v>215</v>
      </c>
      <c r="B60" t="s">
        <v>254</v>
      </c>
      <c r="C60" t="s">
        <v>84</v>
      </c>
      <c r="D60" s="2">
        <v>44323</v>
      </c>
    </row>
    <row r="61" spans="1:5" x14ac:dyDescent="0.3">
      <c r="A61" t="s">
        <v>215</v>
      </c>
      <c r="B61" t="s">
        <v>239</v>
      </c>
      <c r="C61" t="s">
        <v>87</v>
      </c>
      <c r="D61" s="2">
        <v>44323</v>
      </c>
    </row>
    <row r="62" spans="1:5" x14ac:dyDescent="0.3">
      <c r="A62" t="s">
        <v>215</v>
      </c>
      <c r="B62" t="s">
        <v>245</v>
      </c>
      <c r="C62" t="s">
        <v>85</v>
      </c>
      <c r="D62" s="2">
        <v>44323</v>
      </c>
      <c r="E62">
        <v>2</v>
      </c>
    </row>
    <row r="63" spans="1:5" x14ac:dyDescent="0.3">
      <c r="A63" t="s">
        <v>215</v>
      </c>
      <c r="B63" t="s">
        <v>246</v>
      </c>
      <c r="C63" t="s">
        <v>85</v>
      </c>
      <c r="D63" s="2">
        <v>44323</v>
      </c>
      <c r="E63">
        <v>1</v>
      </c>
    </row>
    <row r="64" spans="1:5" x14ac:dyDescent="0.3">
      <c r="A64" t="s">
        <v>215</v>
      </c>
      <c r="B64" t="s">
        <v>247</v>
      </c>
      <c r="C64" t="s">
        <v>85</v>
      </c>
      <c r="D64" s="2">
        <v>44323</v>
      </c>
      <c r="E64">
        <v>3</v>
      </c>
    </row>
    <row r="65" spans="1:5" x14ac:dyDescent="0.3">
      <c r="A65" t="s">
        <v>215</v>
      </c>
      <c r="B65" t="s">
        <v>248</v>
      </c>
      <c r="C65" t="s">
        <v>85</v>
      </c>
      <c r="D65" s="2">
        <v>44323</v>
      </c>
      <c r="E65">
        <v>4</v>
      </c>
    </row>
    <row r="66" spans="1:5" x14ac:dyDescent="0.3">
      <c r="A66" t="s">
        <v>215</v>
      </c>
      <c r="B66" t="s">
        <v>251</v>
      </c>
      <c r="C66" t="s">
        <v>85</v>
      </c>
      <c r="D66" s="2">
        <v>44323</v>
      </c>
      <c r="E66">
        <v>5</v>
      </c>
    </row>
    <row r="67" spans="1:5" x14ac:dyDescent="0.3">
      <c r="A67" t="s">
        <v>215</v>
      </c>
      <c r="B67" t="s">
        <v>112</v>
      </c>
      <c r="C67" t="s">
        <v>85</v>
      </c>
      <c r="D67" s="2">
        <v>44323</v>
      </c>
      <c r="E67">
        <v>6</v>
      </c>
    </row>
    <row r="68" spans="1:5" x14ac:dyDescent="0.3">
      <c r="A68" t="s">
        <v>215</v>
      </c>
      <c r="B68" t="s">
        <v>114</v>
      </c>
      <c r="C68" t="s">
        <v>85</v>
      </c>
      <c r="D68" s="2">
        <v>44323</v>
      </c>
      <c r="E68">
        <v>7</v>
      </c>
    </row>
    <row r="69" spans="1:5" x14ac:dyDescent="0.3">
      <c r="A69" t="s">
        <v>215</v>
      </c>
      <c r="B69" t="s">
        <v>119</v>
      </c>
      <c r="C69" t="s">
        <v>85</v>
      </c>
      <c r="D69" s="2">
        <v>44323</v>
      </c>
      <c r="E69">
        <v>8</v>
      </c>
    </row>
    <row r="70" spans="1:5" x14ac:dyDescent="0.3">
      <c r="A70" t="s">
        <v>215</v>
      </c>
      <c r="B70" t="s">
        <v>117</v>
      </c>
      <c r="C70" t="s">
        <v>85</v>
      </c>
      <c r="D70" s="2">
        <v>44323</v>
      </c>
      <c r="E70">
        <v>9</v>
      </c>
    </row>
    <row r="71" spans="1:5" x14ac:dyDescent="0.3">
      <c r="A71" t="s">
        <v>215</v>
      </c>
      <c r="B71" t="s">
        <v>121</v>
      </c>
      <c r="C71" t="s">
        <v>85</v>
      </c>
      <c r="D71" s="2">
        <v>44323</v>
      </c>
      <c r="E71">
        <v>10</v>
      </c>
    </row>
    <row r="72" spans="1:5" x14ac:dyDescent="0.3">
      <c r="A72" t="s">
        <v>215</v>
      </c>
      <c r="B72" t="s">
        <v>123</v>
      </c>
      <c r="C72" t="s">
        <v>85</v>
      </c>
      <c r="D72" s="2">
        <v>44323</v>
      </c>
      <c r="E72">
        <v>11</v>
      </c>
    </row>
    <row r="73" spans="1:5" x14ac:dyDescent="0.3">
      <c r="A73" t="s">
        <v>215</v>
      </c>
      <c r="B73" t="s">
        <v>125</v>
      </c>
      <c r="C73" t="s">
        <v>85</v>
      </c>
      <c r="D73" s="2">
        <v>44323</v>
      </c>
      <c r="E73">
        <v>12</v>
      </c>
    </row>
    <row r="74" spans="1:5" x14ac:dyDescent="0.3">
      <c r="A74" s="3" t="s">
        <v>215</v>
      </c>
      <c r="B74" t="s">
        <v>100</v>
      </c>
      <c r="C74" t="s">
        <v>84</v>
      </c>
      <c r="D74" s="2">
        <v>44337</v>
      </c>
    </row>
    <row r="75" spans="1:5" x14ac:dyDescent="0.3">
      <c r="A75" s="3" t="s">
        <v>215</v>
      </c>
      <c r="B75" t="s">
        <v>102</v>
      </c>
      <c r="C75" t="s">
        <v>84</v>
      </c>
      <c r="D75" s="2">
        <v>44337</v>
      </c>
    </row>
    <row r="76" spans="1:5" x14ac:dyDescent="0.3">
      <c r="A76" s="3" t="s">
        <v>215</v>
      </c>
      <c r="B76" t="s">
        <v>104</v>
      </c>
      <c r="C76" t="s">
        <v>84</v>
      </c>
      <c r="D76" s="2">
        <v>44337</v>
      </c>
    </row>
    <row r="77" spans="1:5" x14ac:dyDescent="0.3">
      <c r="A77" s="3" t="s">
        <v>215</v>
      </c>
      <c r="B77" t="s">
        <v>106</v>
      </c>
      <c r="C77" t="s">
        <v>84</v>
      </c>
      <c r="D77" s="2">
        <v>44337</v>
      </c>
    </row>
    <row r="78" spans="1:5" x14ac:dyDescent="0.3">
      <c r="A78" s="3" t="s">
        <v>215</v>
      </c>
      <c r="B78" t="s">
        <v>110</v>
      </c>
      <c r="C78" t="s">
        <v>85</v>
      </c>
      <c r="D78" s="2">
        <v>44337</v>
      </c>
      <c r="E78">
        <v>1</v>
      </c>
    </row>
    <row r="79" spans="1:5" x14ac:dyDescent="0.3">
      <c r="A79" s="3" t="s">
        <v>215</v>
      </c>
      <c r="B79" t="s">
        <v>112</v>
      </c>
      <c r="C79" t="s">
        <v>85</v>
      </c>
      <c r="D79" s="2">
        <v>44337</v>
      </c>
      <c r="E79">
        <v>2</v>
      </c>
    </row>
    <row r="80" spans="1:5" x14ac:dyDescent="0.3">
      <c r="A80" s="3" t="s">
        <v>215</v>
      </c>
      <c r="B80" t="s">
        <v>114</v>
      </c>
      <c r="C80" t="s">
        <v>85</v>
      </c>
      <c r="D80" s="2">
        <v>44337</v>
      </c>
      <c r="E80">
        <v>3</v>
      </c>
    </row>
    <row r="81" spans="1:5" x14ac:dyDescent="0.3">
      <c r="A81" s="3" t="s">
        <v>215</v>
      </c>
      <c r="B81" t="s">
        <v>117</v>
      </c>
      <c r="C81" t="s">
        <v>85</v>
      </c>
      <c r="D81" s="2">
        <v>44337</v>
      </c>
      <c r="E81">
        <v>4</v>
      </c>
    </row>
    <row r="82" spans="1:5" x14ac:dyDescent="0.3">
      <c r="A82" s="3" t="s">
        <v>215</v>
      </c>
      <c r="B82" t="s">
        <v>119</v>
      </c>
      <c r="C82" t="s">
        <v>85</v>
      </c>
      <c r="D82" s="2">
        <v>44337</v>
      </c>
      <c r="E82">
        <v>5</v>
      </c>
    </row>
    <row r="83" spans="1:5" x14ac:dyDescent="0.3">
      <c r="A83" s="3" t="s">
        <v>215</v>
      </c>
      <c r="B83" t="s">
        <v>121</v>
      </c>
      <c r="C83" t="s">
        <v>85</v>
      </c>
      <c r="D83" s="2">
        <v>44337</v>
      </c>
      <c r="E83">
        <v>6</v>
      </c>
    </row>
    <row r="84" spans="1:5" x14ac:dyDescent="0.3">
      <c r="A84" s="3" t="s">
        <v>215</v>
      </c>
      <c r="B84" t="s">
        <v>123</v>
      </c>
      <c r="C84" t="s">
        <v>85</v>
      </c>
      <c r="D84" s="2">
        <v>44337</v>
      </c>
      <c r="E84">
        <v>7</v>
      </c>
    </row>
    <row r="85" spans="1:5" x14ac:dyDescent="0.3">
      <c r="A85" s="3" t="s">
        <v>215</v>
      </c>
      <c r="B85" t="s">
        <v>125</v>
      </c>
      <c r="C85" t="s">
        <v>85</v>
      </c>
      <c r="D85" s="2">
        <v>44337</v>
      </c>
      <c r="E85">
        <v>8</v>
      </c>
    </row>
    <row r="86" spans="1:5" x14ac:dyDescent="0.3">
      <c r="A86" t="s">
        <v>215</v>
      </c>
      <c r="B86" t="s">
        <v>110</v>
      </c>
      <c r="C86" t="s">
        <v>84</v>
      </c>
      <c r="D86" s="2">
        <v>44351</v>
      </c>
    </row>
    <row r="87" spans="1:5" x14ac:dyDescent="0.3">
      <c r="A87" t="s">
        <v>215</v>
      </c>
      <c r="B87" t="s">
        <v>112</v>
      </c>
      <c r="C87" t="s">
        <v>84</v>
      </c>
      <c r="D87" s="2">
        <v>44351</v>
      </c>
    </row>
    <row r="88" spans="1:5" x14ac:dyDescent="0.3">
      <c r="A88" t="s">
        <v>215</v>
      </c>
      <c r="B88" t="s">
        <v>114</v>
      </c>
      <c r="C88" t="s">
        <v>84</v>
      </c>
      <c r="D88" s="2">
        <v>44351</v>
      </c>
    </row>
    <row r="89" spans="1:5" x14ac:dyDescent="0.3">
      <c r="A89" t="s">
        <v>215</v>
      </c>
      <c r="B89" t="s">
        <v>117</v>
      </c>
      <c r="C89" t="s">
        <v>84</v>
      </c>
      <c r="D89" s="2">
        <v>44351</v>
      </c>
    </row>
    <row r="90" spans="1:5" x14ac:dyDescent="0.3">
      <c r="A90" t="s">
        <v>215</v>
      </c>
      <c r="B90" t="s">
        <v>125</v>
      </c>
      <c r="C90" t="s">
        <v>85</v>
      </c>
      <c r="D90" s="2">
        <v>44351</v>
      </c>
      <c r="E90">
        <v>1</v>
      </c>
    </row>
    <row r="91" spans="1:5" x14ac:dyDescent="0.3">
      <c r="A91" t="s">
        <v>215</v>
      </c>
      <c r="B91" t="s">
        <v>123</v>
      </c>
      <c r="C91" t="s">
        <v>85</v>
      </c>
      <c r="D91" s="2">
        <v>44351</v>
      </c>
      <c r="E91">
        <v>2</v>
      </c>
    </row>
    <row r="92" spans="1:5" x14ac:dyDescent="0.3">
      <c r="A92" t="s">
        <v>215</v>
      </c>
      <c r="B92" t="s">
        <v>121</v>
      </c>
      <c r="C92" t="s">
        <v>85</v>
      </c>
      <c r="D92" s="2">
        <v>44351</v>
      </c>
      <c r="E92">
        <v>3</v>
      </c>
    </row>
    <row r="93" spans="1:5" x14ac:dyDescent="0.3">
      <c r="A93" t="s">
        <v>215</v>
      </c>
      <c r="B93" t="s">
        <v>119</v>
      </c>
      <c r="C93" t="s">
        <v>85</v>
      </c>
      <c r="D93" s="2">
        <v>44351</v>
      </c>
      <c r="E93">
        <v>4</v>
      </c>
    </row>
    <row r="94" spans="1:5" x14ac:dyDescent="0.3">
      <c r="A94" s="3" t="s">
        <v>215</v>
      </c>
      <c r="B94" t="s">
        <v>119</v>
      </c>
      <c r="C94" t="s">
        <v>84</v>
      </c>
      <c r="D94" s="2">
        <v>44365</v>
      </c>
    </row>
    <row r="95" spans="1:5" x14ac:dyDescent="0.3">
      <c r="A95" s="3" t="s">
        <v>215</v>
      </c>
      <c r="B95" t="s">
        <v>121</v>
      </c>
      <c r="C95" t="s">
        <v>85</v>
      </c>
      <c r="D95" s="2">
        <v>44365</v>
      </c>
      <c r="E95">
        <v>1</v>
      </c>
    </row>
    <row r="96" spans="1:5" x14ac:dyDescent="0.3">
      <c r="A96" s="3" t="s">
        <v>215</v>
      </c>
      <c r="B96" t="s">
        <v>123</v>
      </c>
      <c r="C96" t="s">
        <v>85</v>
      </c>
      <c r="D96" s="2">
        <v>44365</v>
      </c>
      <c r="E96">
        <v>2</v>
      </c>
    </row>
    <row r="97" spans="1:5" x14ac:dyDescent="0.3">
      <c r="A97" s="3" t="s">
        <v>215</v>
      </c>
      <c r="B97" t="s">
        <v>125</v>
      </c>
      <c r="C97" t="s">
        <v>85</v>
      </c>
      <c r="D97" s="2">
        <v>44365</v>
      </c>
      <c r="E97">
        <v>3</v>
      </c>
    </row>
    <row r="98" spans="1:5" x14ac:dyDescent="0.3">
      <c r="A98" t="s">
        <v>215</v>
      </c>
      <c r="B98" t="s">
        <v>121</v>
      </c>
      <c r="C98" t="s">
        <v>84</v>
      </c>
      <c r="D98" s="2">
        <v>44407</v>
      </c>
    </row>
    <row r="99" spans="1:5" x14ac:dyDescent="0.3">
      <c r="A99" t="s">
        <v>215</v>
      </c>
      <c r="B99" t="s">
        <v>123</v>
      </c>
      <c r="C99" t="s">
        <v>84</v>
      </c>
      <c r="D99" s="2">
        <v>44407</v>
      </c>
    </row>
    <row r="100" spans="1:5" x14ac:dyDescent="0.3">
      <c r="A100" t="s">
        <v>215</v>
      </c>
      <c r="B100" t="s">
        <v>125</v>
      </c>
      <c r="C100" t="s">
        <v>84</v>
      </c>
      <c r="D100" s="2">
        <v>44407</v>
      </c>
    </row>
  </sheetData>
  <autoFilter ref="A1:E100" xr:uid="{9E62CEF3-4F99-4CE5-B31F-511FA523F4D9}"/>
  <sortState xmlns:xlrd2="http://schemas.microsoft.com/office/spreadsheetml/2017/richdata2" ref="B94:B97">
    <sortCondition ref="B94:B97"/>
  </sortState>
  <phoneticPr fontId="2" type="noConversion"/>
  <dataValidations count="1">
    <dataValidation type="list" allowBlank="1" showInputMessage="1" showErrorMessage="1" sqref="J22:J31 C2:C100" xr:uid="{1BB72D78-EA1A-461C-AE25-0582C36D7E86}">
      <formula1>$M$2:$M$4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B123-B6B8-4C37-9FBC-A6CD32606951}">
  <dimension ref="A1:N35"/>
  <sheetViews>
    <sheetView topLeftCell="A29" workbookViewId="0">
      <selection activeCell="G18" sqref="G18"/>
    </sheetView>
  </sheetViews>
  <sheetFormatPr defaultRowHeight="14.4" x14ac:dyDescent="0.3"/>
  <cols>
    <col min="1" max="1" width="13.6640625" bestFit="1" customWidth="1"/>
    <col min="2" max="2" width="12.6640625" bestFit="1" customWidth="1"/>
    <col min="3" max="3" width="11.88671875" bestFit="1" customWidth="1"/>
    <col min="4" max="4" width="9.6640625" bestFit="1" customWidth="1"/>
    <col min="5" max="5" width="10.33203125" bestFit="1" customWidth="1"/>
    <col min="14" max="14" width="11.109375" customWidth="1"/>
  </cols>
  <sheetData>
    <row r="1" spans="1:14" x14ac:dyDescent="0.3">
      <c r="A1" s="1" t="s">
        <v>227</v>
      </c>
      <c r="B1" s="1" t="s">
        <v>296</v>
      </c>
      <c r="C1" s="1" t="s">
        <v>81</v>
      </c>
      <c r="D1" s="1" t="s">
        <v>165</v>
      </c>
      <c r="N1" s="1" t="s">
        <v>166</v>
      </c>
    </row>
    <row r="2" spans="1:14" x14ac:dyDescent="0.3">
      <c r="A2" s="10" t="s">
        <v>215</v>
      </c>
      <c r="B2" t="str">
        <f>TEXT(1,"0")</f>
        <v>1</v>
      </c>
      <c r="C2" t="s">
        <v>230</v>
      </c>
      <c r="D2" t="s">
        <v>167</v>
      </c>
      <c r="N2" t="s">
        <v>167</v>
      </c>
    </row>
    <row r="3" spans="1:14" x14ac:dyDescent="0.3">
      <c r="A3" s="10" t="s">
        <v>215</v>
      </c>
      <c r="B3" t="str">
        <f t="shared" ref="B3:B6" si="0">TEXT(1,"0")</f>
        <v>1</v>
      </c>
      <c r="C3" t="s">
        <v>231</v>
      </c>
      <c r="D3" t="s">
        <v>167</v>
      </c>
      <c r="N3" t="s">
        <v>168</v>
      </c>
    </row>
    <row r="4" spans="1:14" x14ac:dyDescent="0.3">
      <c r="A4" s="10" t="s">
        <v>215</v>
      </c>
      <c r="B4" t="str">
        <f t="shared" si="0"/>
        <v>1</v>
      </c>
      <c r="C4" t="s">
        <v>232</v>
      </c>
      <c r="D4" t="s">
        <v>167</v>
      </c>
      <c r="N4" t="s">
        <v>169</v>
      </c>
    </row>
    <row r="5" spans="1:14" x14ac:dyDescent="0.3">
      <c r="A5" s="10" t="s">
        <v>215</v>
      </c>
      <c r="B5" t="str">
        <f t="shared" si="0"/>
        <v>1</v>
      </c>
      <c r="C5" t="s">
        <v>233</v>
      </c>
      <c r="D5" t="s">
        <v>167</v>
      </c>
    </row>
    <row r="6" spans="1:14" x14ac:dyDescent="0.3">
      <c r="A6" s="10" t="s">
        <v>215</v>
      </c>
      <c r="B6" t="str">
        <f t="shared" si="0"/>
        <v>1</v>
      </c>
      <c r="C6" t="s">
        <v>234</v>
      </c>
      <c r="D6" t="s">
        <v>167</v>
      </c>
    </row>
    <row r="7" spans="1:14" x14ac:dyDescent="0.3">
      <c r="A7" s="10" t="s">
        <v>215</v>
      </c>
      <c r="B7" t="str">
        <f>TEXT(2,"0")</f>
        <v>2</v>
      </c>
      <c r="C7" t="s">
        <v>235</v>
      </c>
      <c r="D7" t="s">
        <v>167</v>
      </c>
    </row>
    <row r="8" spans="1:14" x14ac:dyDescent="0.3">
      <c r="A8" s="10" t="s">
        <v>215</v>
      </c>
      <c r="B8" t="str">
        <f>TEXT(2,"0")</f>
        <v>2</v>
      </c>
      <c r="C8" t="s">
        <v>237</v>
      </c>
      <c r="D8" t="s">
        <v>168</v>
      </c>
    </row>
    <row r="9" spans="1:14" x14ac:dyDescent="0.3">
      <c r="A9" s="10" t="s">
        <v>215</v>
      </c>
      <c r="B9" t="str">
        <f>TEXT(2,"0")</f>
        <v>2</v>
      </c>
      <c r="C9" t="s">
        <v>238</v>
      </c>
      <c r="D9" t="s">
        <v>169</v>
      </c>
    </row>
    <row r="10" spans="1:14" x14ac:dyDescent="0.3">
      <c r="A10" s="10" t="s">
        <v>215</v>
      </c>
      <c r="B10" t="str">
        <f>TEXT(3,"0")</f>
        <v>3</v>
      </c>
      <c r="C10" t="s">
        <v>237</v>
      </c>
      <c r="D10" t="s">
        <v>167</v>
      </c>
    </row>
    <row r="11" spans="1:14" x14ac:dyDescent="0.3">
      <c r="A11" s="10" t="s">
        <v>215</v>
      </c>
      <c r="B11" t="str">
        <f>TEXT(3,"0")</f>
        <v>3</v>
      </c>
      <c r="C11" t="s">
        <v>238</v>
      </c>
      <c r="D11" t="s">
        <v>167</v>
      </c>
    </row>
    <row r="12" spans="1:14" x14ac:dyDescent="0.3">
      <c r="A12" s="10" t="s">
        <v>215</v>
      </c>
      <c r="B12" t="str">
        <f>TEXT(3,"0")</f>
        <v>3</v>
      </c>
      <c r="C12" t="s">
        <v>240</v>
      </c>
      <c r="D12" t="s">
        <v>167</v>
      </c>
    </row>
    <row r="13" spans="1:14" x14ac:dyDescent="0.3">
      <c r="A13" s="10" t="s">
        <v>215</v>
      </c>
      <c r="B13" t="str">
        <f>TEXT(3,"0")</f>
        <v>3</v>
      </c>
      <c r="C13" t="s">
        <v>241</v>
      </c>
      <c r="D13" t="s">
        <v>169</v>
      </c>
    </row>
    <row r="14" spans="1:14" x14ac:dyDescent="0.3">
      <c r="A14" s="10" t="s">
        <v>215</v>
      </c>
      <c r="B14" t="str">
        <f>TEXT(3,"0")</f>
        <v>3</v>
      </c>
      <c r="C14" t="s">
        <v>242</v>
      </c>
      <c r="D14" t="s">
        <v>167</v>
      </c>
    </row>
    <row r="15" spans="1:14" x14ac:dyDescent="0.3">
      <c r="A15" s="10" t="s">
        <v>215</v>
      </c>
      <c r="B15" t="str">
        <f t="shared" ref="B15:B20" si="1">TEXT(4,"0")</f>
        <v>4</v>
      </c>
      <c r="C15" t="s">
        <v>243</v>
      </c>
      <c r="D15" t="s">
        <v>167</v>
      </c>
    </row>
    <row r="16" spans="1:14" x14ac:dyDescent="0.3">
      <c r="A16" s="10" t="s">
        <v>215</v>
      </c>
      <c r="B16" t="str">
        <f t="shared" si="1"/>
        <v>4</v>
      </c>
      <c r="C16" t="s">
        <v>244</v>
      </c>
      <c r="D16" t="s">
        <v>167</v>
      </c>
    </row>
    <row r="17" spans="1:4" x14ac:dyDescent="0.3">
      <c r="A17" s="10" t="s">
        <v>215</v>
      </c>
      <c r="B17" t="str">
        <f t="shared" si="1"/>
        <v>4</v>
      </c>
      <c r="C17" t="s">
        <v>249</v>
      </c>
      <c r="D17" t="s">
        <v>167</v>
      </c>
    </row>
    <row r="18" spans="1:4" x14ac:dyDescent="0.3">
      <c r="A18" s="10" t="s">
        <v>215</v>
      </c>
      <c r="B18" t="str">
        <f t="shared" si="1"/>
        <v>4</v>
      </c>
      <c r="C18" t="s">
        <v>250</v>
      </c>
      <c r="D18" t="s">
        <v>167</v>
      </c>
    </row>
    <row r="19" spans="1:4" x14ac:dyDescent="0.3">
      <c r="A19" s="10" t="s">
        <v>215</v>
      </c>
      <c r="B19" t="str">
        <f t="shared" si="1"/>
        <v>4</v>
      </c>
      <c r="C19" t="s">
        <v>254</v>
      </c>
      <c r="D19" t="s">
        <v>167</v>
      </c>
    </row>
    <row r="20" spans="1:4" x14ac:dyDescent="0.3">
      <c r="A20" s="10" t="s">
        <v>215</v>
      </c>
      <c r="B20" t="str">
        <f t="shared" si="1"/>
        <v>4</v>
      </c>
      <c r="C20" t="s">
        <v>255</v>
      </c>
      <c r="D20" t="s">
        <v>169</v>
      </c>
    </row>
    <row r="21" spans="1:4" x14ac:dyDescent="0.3">
      <c r="A21" s="10" t="s">
        <v>215</v>
      </c>
      <c r="B21" t="str">
        <f>TEXT(5,"0")</f>
        <v>5</v>
      </c>
      <c r="C21" t="s">
        <v>245</v>
      </c>
      <c r="D21" t="s">
        <v>167</v>
      </c>
    </row>
    <row r="22" spans="1:4" x14ac:dyDescent="0.3">
      <c r="A22" s="10" t="s">
        <v>215</v>
      </c>
      <c r="B22" t="str">
        <f>TEXT(5,"0")</f>
        <v>5</v>
      </c>
      <c r="C22" t="s">
        <v>246</v>
      </c>
      <c r="D22" t="s">
        <v>167</v>
      </c>
    </row>
    <row r="23" spans="1:4" x14ac:dyDescent="0.3">
      <c r="A23" s="10" t="s">
        <v>215</v>
      </c>
      <c r="B23" t="str">
        <f>TEXT(5,"0")</f>
        <v>5</v>
      </c>
      <c r="C23" t="s">
        <v>247</v>
      </c>
      <c r="D23" t="s">
        <v>167</v>
      </c>
    </row>
    <row r="24" spans="1:4" x14ac:dyDescent="0.3">
      <c r="A24" s="10" t="s">
        <v>215</v>
      </c>
      <c r="B24" t="str">
        <f>TEXT(5,"0")</f>
        <v>5</v>
      </c>
      <c r="C24" t="s">
        <v>248</v>
      </c>
      <c r="D24" t="s">
        <v>167</v>
      </c>
    </row>
    <row r="25" spans="1:4" x14ac:dyDescent="0.3">
      <c r="A25" s="10" t="s">
        <v>215</v>
      </c>
      <c r="B25" t="str">
        <f>TEXT(6,"0")</f>
        <v>6</v>
      </c>
      <c r="C25" t="s">
        <v>251</v>
      </c>
      <c r="D25" t="s">
        <v>167</v>
      </c>
    </row>
    <row r="26" spans="1:4" x14ac:dyDescent="0.3">
      <c r="A26" s="10" t="s">
        <v>215</v>
      </c>
      <c r="B26" t="str">
        <f>TEXT(6,"0")</f>
        <v>6</v>
      </c>
      <c r="C26" t="s">
        <v>252</v>
      </c>
      <c r="D26" t="s">
        <v>167</v>
      </c>
    </row>
    <row r="27" spans="1:4" x14ac:dyDescent="0.3">
      <c r="A27" s="10" t="s">
        <v>215</v>
      </c>
      <c r="B27" t="str">
        <f>TEXT(6,"0")</f>
        <v>6</v>
      </c>
      <c r="C27" t="s">
        <v>253</v>
      </c>
      <c r="D27" t="s">
        <v>167</v>
      </c>
    </row>
    <row r="28" spans="1:4" x14ac:dyDescent="0.3">
      <c r="A28" s="10" t="s">
        <v>215</v>
      </c>
      <c r="B28" t="str">
        <f>TEXT(6,"0")</f>
        <v>6</v>
      </c>
      <c r="C28" t="s">
        <v>255</v>
      </c>
      <c r="D28" t="s">
        <v>167</v>
      </c>
    </row>
    <row r="29" spans="1:4" x14ac:dyDescent="0.3">
      <c r="A29" s="10" t="s">
        <v>215</v>
      </c>
      <c r="B29" t="str">
        <f>TEXT(7,"0")</f>
        <v>7</v>
      </c>
      <c r="C29" t="s">
        <v>256</v>
      </c>
      <c r="D29" t="s">
        <v>167</v>
      </c>
    </row>
    <row r="30" spans="1:4" x14ac:dyDescent="0.3">
      <c r="A30" s="10" t="s">
        <v>215</v>
      </c>
      <c r="B30" t="str">
        <f>TEXT(7,"0")</f>
        <v>7</v>
      </c>
      <c r="C30" t="s">
        <v>257</v>
      </c>
      <c r="D30" t="s">
        <v>168</v>
      </c>
    </row>
    <row r="31" spans="1:4" x14ac:dyDescent="0.3">
      <c r="A31" s="10" t="s">
        <v>215</v>
      </c>
      <c r="B31" t="str">
        <f>TEXT(7,"0")</f>
        <v>7</v>
      </c>
      <c r="C31" t="s">
        <v>258</v>
      </c>
      <c r="D31" t="s">
        <v>168</v>
      </c>
    </row>
    <row r="32" spans="1:4" x14ac:dyDescent="0.3">
      <c r="A32" s="10" t="s">
        <v>215</v>
      </c>
      <c r="B32" t="str">
        <f>TEXT(7,"0")</f>
        <v>7</v>
      </c>
      <c r="C32" t="s">
        <v>259</v>
      </c>
      <c r="D32" t="s">
        <v>169</v>
      </c>
    </row>
    <row r="33" spans="1:4" x14ac:dyDescent="0.3">
      <c r="A33" s="10" t="s">
        <v>215</v>
      </c>
      <c r="B33" t="str">
        <f>TEXT(8,"0")</f>
        <v>8</v>
      </c>
      <c r="C33" t="s">
        <v>257</v>
      </c>
      <c r="D33" t="s">
        <v>167</v>
      </c>
    </row>
    <row r="34" spans="1:4" x14ac:dyDescent="0.3">
      <c r="A34" s="10" t="s">
        <v>215</v>
      </c>
      <c r="B34" t="str">
        <f>TEXT(8,"0")</f>
        <v>8</v>
      </c>
      <c r="C34" t="s">
        <v>258</v>
      </c>
      <c r="D34" t="s">
        <v>167</v>
      </c>
    </row>
    <row r="35" spans="1:4" x14ac:dyDescent="0.3">
      <c r="A35" s="10" t="s">
        <v>215</v>
      </c>
      <c r="B35" t="str">
        <f>TEXT(8,"0")</f>
        <v>8</v>
      </c>
      <c r="C35" t="s">
        <v>259</v>
      </c>
      <c r="D35" t="s">
        <v>167</v>
      </c>
    </row>
  </sheetData>
  <phoneticPr fontId="2" type="noConversion"/>
  <dataValidations count="1">
    <dataValidation type="list" allowBlank="1" showInputMessage="1" showErrorMessage="1" sqref="D2:D51" xr:uid="{79DA52CD-0C61-417D-8FEF-A313399E1F98}">
      <formula1>$N$2:$N$4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ABF8-7926-40AA-B3CA-5B2E5FFD92CA}">
  <dimension ref="A1:W8"/>
  <sheetViews>
    <sheetView workbookViewId="0">
      <selection activeCell="E1" sqref="E1"/>
    </sheetView>
  </sheetViews>
  <sheetFormatPr defaultRowHeight="14.4" x14ac:dyDescent="0.3"/>
  <cols>
    <col min="8" max="8" width="11" bestFit="1" customWidth="1"/>
    <col min="9" max="9" width="12.109375" customWidth="1"/>
    <col min="10" max="10" width="14" bestFit="1" customWidth="1"/>
    <col min="11" max="11" width="11" bestFit="1" customWidth="1"/>
    <col min="12" max="13" width="10.33203125" bestFit="1" customWidth="1"/>
    <col min="14" max="14" width="15.88671875" bestFit="1" customWidth="1"/>
    <col min="21" max="21" width="18.5546875" bestFit="1" customWidth="1"/>
  </cols>
  <sheetData>
    <row r="1" spans="1:23" x14ac:dyDescent="0.3">
      <c r="A1" t="s">
        <v>170</v>
      </c>
      <c r="B1" t="s">
        <v>171</v>
      </c>
      <c r="C1" t="s">
        <v>172</v>
      </c>
      <c r="D1" t="s">
        <v>44</v>
      </c>
      <c r="E1" t="s">
        <v>173</v>
      </c>
      <c r="F1" t="s">
        <v>174</v>
      </c>
      <c r="G1" t="s">
        <v>55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U1" t="s">
        <v>182</v>
      </c>
      <c r="W1" t="s">
        <v>73</v>
      </c>
    </row>
    <row r="2" spans="1:23" x14ac:dyDescent="0.3">
      <c r="U2" t="s">
        <v>183</v>
      </c>
      <c r="W2" t="s">
        <v>74</v>
      </c>
    </row>
    <row r="3" spans="1:23" x14ac:dyDescent="0.3">
      <c r="U3" t="s">
        <v>184</v>
      </c>
      <c r="W3" t="s">
        <v>185</v>
      </c>
    </row>
    <row r="4" spans="1:23" x14ac:dyDescent="0.3">
      <c r="U4" t="s">
        <v>186</v>
      </c>
      <c r="W4" t="s">
        <v>84</v>
      </c>
    </row>
    <row r="5" spans="1:23" x14ac:dyDescent="0.3">
      <c r="U5" t="s">
        <v>187</v>
      </c>
      <c r="W5" t="s">
        <v>188</v>
      </c>
    </row>
    <row r="6" spans="1:23" x14ac:dyDescent="0.3">
      <c r="U6" t="s">
        <v>189</v>
      </c>
      <c r="W6" t="s">
        <v>87</v>
      </c>
    </row>
    <row r="7" spans="1:23" x14ac:dyDescent="0.3">
      <c r="U7" t="s">
        <v>190</v>
      </c>
    </row>
    <row r="8" spans="1:23" x14ac:dyDescent="0.3">
      <c r="U8" t="s">
        <v>191</v>
      </c>
    </row>
  </sheetData>
  <dataValidations count="2">
    <dataValidation type="list" allowBlank="1" showInputMessage="1" showErrorMessage="1" sqref="I2" xr:uid="{88F44C03-2567-48F4-94BE-987D9ABFC2FA}">
      <formula1>$U$2:$U$8</formula1>
    </dataValidation>
    <dataValidation type="list" allowBlank="1" showInputMessage="1" showErrorMessage="1" sqref="L2" xr:uid="{696A665D-241B-497B-B8E2-E8B2084B4E1D}">
      <formula1>$W$2:$W$6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EC97-4F87-49A8-B3C7-E2A18A77C856}">
  <dimension ref="A1:N10"/>
  <sheetViews>
    <sheetView workbookViewId="0">
      <selection activeCell="F3" sqref="F3"/>
    </sheetView>
  </sheetViews>
  <sheetFormatPr defaultRowHeight="14.4" x14ac:dyDescent="0.3"/>
  <cols>
    <col min="1" max="1" width="13.6640625" bestFit="1" customWidth="1"/>
    <col min="2" max="2" width="10.5546875" bestFit="1" customWidth="1"/>
    <col min="3" max="3" width="6.6640625" bestFit="1" customWidth="1"/>
    <col min="4" max="4" width="15.33203125" bestFit="1" customWidth="1"/>
    <col min="5" max="5" width="16" bestFit="1" customWidth="1"/>
    <col min="6" max="6" width="13.109375" bestFit="1" customWidth="1"/>
    <col min="7" max="7" width="17.33203125" bestFit="1" customWidth="1"/>
    <col min="8" max="8" width="16.21875" bestFit="1" customWidth="1"/>
    <col min="9" max="9" width="16.33203125" bestFit="1" customWidth="1"/>
  </cols>
  <sheetData>
    <row r="1" spans="1:14" x14ac:dyDescent="0.3">
      <c r="A1" s="1" t="s">
        <v>219</v>
      </c>
      <c r="B1" s="1" t="s">
        <v>412</v>
      </c>
      <c r="C1" s="1" t="s">
        <v>418</v>
      </c>
      <c r="D1" s="1" t="s">
        <v>218</v>
      </c>
      <c r="E1" s="1" t="s">
        <v>413</v>
      </c>
      <c r="F1" s="1" t="s">
        <v>414</v>
      </c>
      <c r="G1" s="1" t="s">
        <v>415</v>
      </c>
      <c r="H1" s="1" t="s">
        <v>416</v>
      </c>
      <c r="I1" s="1" t="s">
        <v>417</v>
      </c>
    </row>
    <row r="2" spans="1:14" x14ac:dyDescent="0.3">
      <c r="A2" s="10" t="s">
        <v>217</v>
      </c>
      <c r="B2" s="10" t="s">
        <v>457</v>
      </c>
      <c r="C2" s="10"/>
      <c r="D2" s="10" t="s">
        <v>38</v>
      </c>
      <c r="E2" s="10" t="s">
        <v>406</v>
      </c>
      <c r="F2" s="10" t="s">
        <v>435</v>
      </c>
      <c r="G2" s="10" t="s">
        <v>434</v>
      </c>
      <c r="H2" s="18">
        <v>4</v>
      </c>
      <c r="I2" s="10" t="s">
        <v>419</v>
      </c>
      <c r="J2" s="10"/>
      <c r="K2" s="10"/>
      <c r="L2" s="10"/>
      <c r="M2" s="10"/>
      <c r="N2" s="10"/>
    </row>
    <row r="3" spans="1:14" x14ac:dyDescent="0.3">
      <c r="A3" s="10" t="s">
        <v>217</v>
      </c>
      <c r="B3" s="10"/>
      <c r="C3" s="10" t="s">
        <v>261</v>
      </c>
      <c r="D3" s="10" t="s">
        <v>38</v>
      </c>
      <c r="E3" s="10" t="s">
        <v>406</v>
      </c>
      <c r="F3" s="10" t="s">
        <v>439</v>
      </c>
      <c r="G3" s="10" t="s">
        <v>442</v>
      </c>
      <c r="H3" s="18">
        <v>15</v>
      </c>
      <c r="I3" s="10" t="s">
        <v>436</v>
      </c>
      <c r="J3" s="10"/>
      <c r="K3" s="10"/>
      <c r="L3" s="10"/>
      <c r="M3" s="10"/>
      <c r="N3" s="10"/>
    </row>
    <row r="4" spans="1:14" x14ac:dyDescent="0.3">
      <c r="A4" s="10" t="s">
        <v>217</v>
      </c>
      <c r="B4" s="10"/>
      <c r="C4" s="10" t="s">
        <v>261</v>
      </c>
      <c r="D4" s="10" t="s">
        <v>38</v>
      </c>
      <c r="E4" s="10" t="s">
        <v>406</v>
      </c>
      <c r="F4" s="10" t="s">
        <v>440</v>
      </c>
      <c r="G4" s="10" t="s">
        <v>443</v>
      </c>
      <c r="H4" s="18">
        <v>30</v>
      </c>
      <c r="I4" s="10" t="s">
        <v>437</v>
      </c>
      <c r="J4" s="10"/>
      <c r="K4" s="10"/>
      <c r="L4" s="10"/>
      <c r="M4" s="10"/>
      <c r="N4" s="10"/>
    </row>
    <row r="5" spans="1:14" x14ac:dyDescent="0.3">
      <c r="A5" s="10" t="s">
        <v>217</v>
      </c>
      <c r="B5" s="10"/>
      <c r="C5" s="10" t="s">
        <v>261</v>
      </c>
      <c r="D5" s="10" t="s">
        <v>38</v>
      </c>
      <c r="E5" s="10" t="s">
        <v>406</v>
      </c>
      <c r="F5" s="10" t="s">
        <v>441</v>
      </c>
      <c r="G5" s="10" t="s">
        <v>444</v>
      </c>
      <c r="H5" s="18">
        <v>20</v>
      </c>
      <c r="I5" s="10" t="s">
        <v>438</v>
      </c>
      <c r="J5" s="10"/>
      <c r="K5" s="10"/>
      <c r="L5" s="10"/>
      <c r="M5" s="10"/>
      <c r="N5" s="10"/>
    </row>
    <row r="6" spans="1:14" x14ac:dyDescent="0.3">
      <c r="A6" s="10" t="s">
        <v>217</v>
      </c>
      <c r="B6" s="10"/>
      <c r="C6" s="10" t="s">
        <v>262</v>
      </c>
      <c r="D6" s="10" t="s">
        <v>38</v>
      </c>
      <c r="E6" s="10" t="s">
        <v>406</v>
      </c>
      <c r="F6" s="10" t="s">
        <v>445</v>
      </c>
      <c r="G6" s="10" t="s">
        <v>442</v>
      </c>
      <c r="H6" s="18">
        <v>7.5</v>
      </c>
      <c r="I6" s="10" t="s">
        <v>436</v>
      </c>
    </row>
    <row r="7" spans="1:14" x14ac:dyDescent="0.3">
      <c r="A7" s="10" t="s">
        <v>217</v>
      </c>
      <c r="B7" s="10"/>
      <c r="C7" s="10" t="s">
        <v>262</v>
      </c>
      <c r="D7" s="10" t="s">
        <v>38</v>
      </c>
      <c r="E7" s="10" t="s">
        <v>406</v>
      </c>
      <c r="F7" s="10" t="s">
        <v>446</v>
      </c>
      <c r="G7" s="10" t="s">
        <v>443</v>
      </c>
      <c r="H7" s="18">
        <v>15</v>
      </c>
      <c r="I7" s="10" t="s">
        <v>437</v>
      </c>
    </row>
    <row r="8" spans="1:14" x14ac:dyDescent="0.3">
      <c r="A8" s="10" t="s">
        <v>217</v>
      </c>
      <c r="B8" s="10"/>
      <c r="C8" s="10" t="s">
        <v>262</v>
      </c>
      <c r="D8" s="10" t="s">
        <v>38</v>
      </c>
      <c r="E8" s="10" t="s">
        <v>406</v>
      </c>
      <c r="F8" s="10" t="s">
        <v>447</v>
      </c>
      <c r="G8" s="10" t="s">
        <v>444</v>
      </c>
      <c r="H8" s="18">
        <v>10</v>
      </c>
      <c r="I8" s="10" t="s">
        <v>438</v>
      </c>
    </row>
    <row r="9" spans="1:14" x14ac:dyDescent="0.3">
      <c r="A9" s="10" t="s">
        <v>217</v>
      </c>
      <c r="B9" s="10" t="s">
        <v>457</v>
      </c>
      <c r="C9" s="10"/>
      <c r="D9" s="10" t="s">
        <v>38</v>
      </c>
      <c r="E9" s="10" t="s">
        <v>406</v>
      </c>
      <c r="F9" s="10" t="s">
        <v>449</v>
      </c>
      <c r="G9" s="10" t="s">
        <v>191</v>
      </c>
      <c r="H9" s="18">
        <v>4</v>
      </c>
      <c r="I9" s="10" t="s">
        <v>448</v>
      </c>
    </row>
    <row r="10" spans="1:14" x14ac:dyDescent="0.3">
      <c r="A10" s="10" t="s">
        <v>217</v>
      </c>
      <c r="B10" s="10" t="s">
        <v>457</v>
      </c>
      <c r="C10" s="10"/>
      <c r="D10" s="10" t="s">
        <v>38</v>
      </c>
      <c r="E10" s="10" t="s">
        <v>406</v>
      </c>
      <c r="F10" s="10" t="s">
        <v>451</v>
      </c>
      <c r="G10" s="10" t="s">
        <v>450</v>
      </c>
      <c r="H10" s="18">
        <v>4</v>
      </c>
      <c r="I10" s="10" t="s">
        <v>419</v>
      </c>
    </row>
  </sheetData>
  <hyperlinks>
    <hyperlink ref="D2" r:id="rId1" xr:uid="{BAF48CC2-26FD-46FF-9951-A42E1BAB59A1}"/>
    <hyperlink ref="D3" r:id="rId2" xr:uid="{D97BF529-3583-461E-9C47-16812B9A7808}"/>
    <hyperlink ref="D4" r:id="rId3" xr:uid="{931797C7-3760-442C-ACA9-010BAC442FD8}"/>
    <hyperlink ref="D5" r:id="rId4" xr:uid="{A43BE419-EB66-42CD-A53E-5483DAE0B7A4}"/>
    <hyperlink ref="D6" r:id="rId5" xr:uid="{5CD5B1A3-4E23-4FFB-AEF0-D6A7DA389801}"/>
    <hyperlink ref="D7" r:id="rId6" xr:uid="{76BD29EF-9EF3-43EB-AC20-721F79F8F708}"/>
    <hyperlink ref="D8" r:id="rId7" xr:uid="{5622DCA8-B2E7-47FF-BF19-E3C0EA87C8AE}"/>
    <hyperlink ref="D9" r:id="rId8" xr:uid="{3AF8B547-E50D-449C-A393-2F761C9AB110}"/>
    <hyperlink ref="D10" r:id="rId9" xr:uid="{DE66F1F2-A7AF-4AD8-BF89-CF5313D7566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A6B7-E36D-420E-A2B8-AD7FB5872218}">
  <dimension ref="A1:F4"/>
  <sheetViews>
    <sheetView workbookViewId="0">
      <selection activeCell="F1" sqref="F1"/>
    </sheetView>
  </sheetViews>
  <sheetFormatPr defaultRowHeight="14.4" x14ac:dyDescent="0.3"/>
  <cols>
    <col min="1" max="1" width="13.6640625" bestFit="1" customWidth="1"/>
    <col min="2" max="2" width="12.33203125" bestFit="1" customWidth="1"/>
    <col min="3" max="3" width="10.109375" bestFit="1" customWidth="1"/>
    <col min="4" max="4" width="13.21875" bestFit="1" customWidth="1"/>
    <col min="5" max="5" width="14" bestFit="1" customWidth="1"/>
    <col min="6" max="6" width="26.33203125" bestFit="1" customWidth="1"/>
  </cols>
  <sheetData>
    <row r="1" spans="1:6" x14ac:dyDescent="0.3">
      <c r="A1" s="1" t="s">
        <v>472</v>
      </c>
      <c r="B1" s="1" t="s">
        <v>473</v>
      </c>
      <c r="C1" s="1" t="s">
        <v>474</v>
      </c>
      <c r="D1" s="1" t="s">
        <v>475</v>
      </c>
      <c r="E1" s="1" t="s">
        <v>476</v>
      </c>
      <c r="F1" s="1" t="s">
        <v>0</v>
      </c>
    </row>
    <row r="2" spans="1:6" x14ac:dyDescent="0.3">
      <c r="A2" s="17">
        <v>2</v>
      </c>
      <c r="B2" s="17">
        <v>30</v>
      </c>
      <c r="C2" s="10" t="s">
        <v>452</v>
      </c>
      <c r="D2" s="10" t="s">
        <v>481</v>
      </c>
      <c r="E2" s="10" t="s">
        <v>482</v>
      </c>
      <c r="F2" t="s">
        <v>479</v>
      </c>
    </row>
    <row r="3" spans="1:6" x14ac:dyDescent="0.3">
      <c r="A3" s="17">
        <v>0</v>
      </c>
      <c r="B3" s="17">
        <v>30</v>
      </c>
      <c r="C3" s="10" t="s">
        <v>477</v>
      </c>
      <c r="D3" s="10" t="s">
        <v>478</v>
      </c>
      <c r="E3" s="10" t="s">
        <v>480</v>
      </c>
      <c r="F3" t="s">
        <v>479</v>
      </c>
    </row>
    <row r="4" spans="1:6" x14ac:dyDescent="0.3">
      <c r="A4" s="17">
        <v>3</v>
      </c>
      <c r="B4" s="17">
        <v>15</v>
      </c>
      <c r="C4" s="10" t="s">
        <v>452</v>
      </c>
      <c r="D4" s="10" t="s">
        <v>483</v>
      </c>
      <c r="E4" s="10" t="s">
        <v>484</v>
      </c>
      <c r="F4" t="s">
        <v>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260C-C42D-4E60-BE2C-2CA24BC2C1E2}">
  <dimension ref="A1:B5"/>
  <sheetViews>
    <sheetView workbookViewId="0">
      <selection activeCell="D17" sqref="D17"/>
    </sheetView>
  </sheetViews>
  <sheetFormatPr defaultRowHeight="14.4" x14ac:dyDescent="0.3"/>
  <cols>
    <col min="1" max="1" width="19.109375" customWidth="1"/>
    <col min="2" max="2" width="8.88671875" style="4"/>
  </cols>
  <sheetData>
    <row r="1" spans="1:2" x14ac:dyDescent="0.3">
      <c r="A1" s="1" t="s">
        <v>44</v>
      </c>
      <c r="B1" s="4" t="s">
        <v>0</v>
      </c>
    </row>
    <row r="2" spans="1:2" x14ac:dyDescent="0.3">
      <c r="A2" s="10" t="s">
        <v>45</v>
      </c>
      <c r="B2" s="4">
        <v>1</v>
      </c>
    </row>
    <row r="3" spans="1:2" x14ac:dyDescent="0.3">
      <c r="A3" s="10" t="s">
        <v>46</v>
      </c>
      <c r="B3" s="4">
        <v>2</v>
      </c>
    </row>
    <row r="4" spans="1:2" x14ac:dyDescent="0.3">
      <c r="A4" s="10" t="s">
        <v>47</v>
      </c>
      <c r="B4" s="4">
        <v>3</v>
      </c>
    </row>
    <row r="5" spans="1:2" x14ac:dyDescent="0.3">
      <c r="A5" s="10" t="s">
        <v>48</v>
      </c>
      <c r="B5" s="4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77A5-E46E-4ED9-B547-F70AD3D26657}">
  <dimension ref="A1:F17"/>
  <sheetViews>
    <sheetView workbookViewId="0">
      <selection activeCell="A2" sqref="A2"/>
    </sheetView>
  </sheetViews>
  <sheetFormatPr defaultRowHeight="14.4" x14ac:dyDescent="0.3"/>
  <cols>
    <col min="1" max="1" width="17.5546875" bestFit="1" customWidth="1"/>
    <col min="2" max="2" width="12.109375" bestFit="1" customWidth="1"/>
    <col min="3" max="3" width="8.88671875" style="4"/>
    <col min="4" max="4" width="7.33203125" style="4" bestFit="1" customWidth="1"/>
    <col min="5" max="5" width="16.33203125" style="4" bestFit="1" customWidth="1"/>
    <col min="6" max="6" width="10.5546875" style="4" bestFit="1" customWidth="1"/>
  </cols>
  <sheetData>
    <row r="1" spans="1:6" x14ac:dyDescent="0.3">
      <c r="A1" s="6" t="s">
        <v>0</v>
      </c>
      <c r="B1" s="8" t="s">
        <v>206</v>
      </c>
      <c r="C1" s="4" t="s">
        <v>49</v>
      </c>
      <c r="D1" s="4" t="s">
        <v>50</v>
      </c>
      <c r="E1" s="4" t="s">
        <v>51</v>
      </c>
      <c r="F1" s="4" t="s">
        <v>52</v>
      </c>
    </row>
    <row r="2" spans="1:6" x14ac:dyDescent="0.3">
      <c r="A2" s="12" t="s">
        <v>26</v>
      </c>
      <c r="B2" s="13" t="s">
        <v>45</v>
      </c>
      <c r="C2" s="4">
        <v>1238</v>
      </c>
      <c r="D2" s="4">
        <v>1</v>
      </c>
      <c r="E2" s="4" t="e">
        <f>VLOOKUP(C2,Users!$H$2:$H$50,2,FALSE)</f>
        <v>#REF!</v>
      </c>
      <c r="F2" s="5">
        <v>44197</v>
      </c>
    </row>
    <row r="3" spans="1:6" x14ac:dyDescent="0.3">
      <c r="A3" s="12" t="s">
        <v>195</v>
      </c>
      <c r="B3" s="13" t="s">
        <v>47</v>
      </c>
      <c r="C3" s="4">
        <v>1237</v>
      </c>
      <c r="D3" s="4">
        <v>3</v>
      </c>
      <c r="E3" s="4" t="e">
        <f>VLOOKUP(C3,Users!$H$2:$H$50,2,FALSE)</f>
        <v>#REF!</v>
      </c>
      <c r="F3" s="5">
        <v>44198</v>
      </c>
    </row>
    <row r="4" spans="1:6" x14ac:dyDescent="0.3">
      <c r="A4" s="12" t="s">
        <v>192</v>
      </c>
      <c r="B4" s="13" t="s">
        <v>48</v>
      </c>
      <c r="C4" s="4">
        <v>1234</v>
      </c>
      <c r="D4" s="4">
        <v>7</v>
      </c>
      <c r="E4" s="4" t="e">
        <f>VLOOKUP(C4,Users!$H$2:$H$50,2,FALSE)</f>
        <v>#REF!</v>
      </c>
      <c r="F4" s="5">
        <v>44199</v>
      </c>
    </row>
    <row r="5" spans="1:6" x14ac:dyDescent="0.3">
      <c r="A5" s="12" t="s">
        <v>193</v>
      </c>
      <c r="B5" s="13" t="s">
        <v>48</v>
      </c>
      <c r="C5" s="4">
        <v>1235</v>
      </c>
      <c r="D5" s="4">
        <v>7</v>
      </c>
      <c r="E5" s="4" t="e">
        <f>VLOOKUP(C5,Users!$H$2:$H$50,2,FALSE)</f>
        <v>#REF!</v>
      </c>
      <c r="F5" s="5">
        <v>44200</v>
      </c>
    </row>
    <row r="6" spans="1:6" x14ac:dyDescent="0.3">
      <c r="A6" s="12" t="s">
        <v>194</v>
      </c>
      <c r="B6" s="13" t="s">
        <v>48</v>
      </c>
      <c r="C6" s="4">
        <v>1236</v>
      </c>
      <c r="D6" s="4">
        <v>7</v>
      </c>
      <c r="E6" s="4" t="e">
        <f>VLOOKUP(C6,Users!$H$2:$H$50,2,FALSE)</f>
        <v>#REF!</v>
      </c>
      <c r="F6" s="5">
        <v>44201</v>
      </c>
    </row>
    <row r="7" spans="1:6" x14ac:dyDescent="0.3">
      <c r="A7" s="12" t="s">
        <v>196</v>
      </c>
      <c r="B7" s="13" t="s">
        <v>46</v>
      </c>
      <c r="C7" s="4">
        <v>1239</v>
      </c>
      <c r="D7" s="4">
        <v>2</v>
      </c>
      <c r="E7" s="4" t="e">
        <f>VLOOKUP(C7,Users!$H$2:$H$50,2,FALSE)</f>
        <v>#REF!</v>
      </c>
      <c r="F7" s="5">
        <v>44567</v>
      </c>
    </row>
    <row r="8" spans="1:6" x14ac:dyDescent="0.3">
      <c r="A8" s="12" t="s">
        <v>32</v>
      </c>
      <c r="B8" s="13" t="s">
        <v>48</v>
      </c>
      <c r="C8" s="4">
        <v>1241</v>
      </c>
      <c r="D8" s="4">
        <v>7</v>
      </c>
      <c r="E8" s="4" t="e">
        <f>VLOOKUP(C8,Users!$H$2:$H$50,2,FALSE)</f>
        <v>#REF!</v>
      </c>
      <c r="F8" s="5">
        <v>44203</v>
      </c>
    </row>
    <row r="9" spans="1:6" x14ac:dyDescent="0.3">
      <c r="A9" s="12" t="s">
        <v>197</v>
      </c>
      <c r="B9" s="13" t="s">
        <v>48</v>
      </c>
      <c r="C9" s="4">
        <v>1243</v>
      </c>
      <c r="D9" s="4">
        <v>7</v>
      </c>
      <c r="E9" s="4" t="e">
        <f>VLOOKUP(C9,Users!$H$2:$H$50,2,FALSE)</f>
        <v>#REF!</v>
      </c>
      <c r="F9" s="5">
        <v>44235</v>
      </c>
    </row>
    <row r="10" spans="1:6" x14ac:dyDescent="0.3">
      <c r="A10" s="12" t="s">
        <v>36</v>
      </c>
      <c r="B10" s="13" t="s">
        <v>48</v>
      </c>
      <c r="C10" s="4">
        <v>1246</v>
      </c>
      <c r="D10" s="4">
        <v>7</v>
      </c>
      <c r="E10" s="4" t="e">
        <f>VLOOKUP(C10,Users!$H$2:$H$50,2,FALSE)</f>
        <v>#REF!</v>
      </c>
      <c r="F10" s="5">
        <v>44235</v>
      </c>
    </row>
    <row r="11" spans="1:6" x14ac:dyDescent="0.3">
      <c r="A11" s="12" t="s">
        <v>38</v>
      </c>
      <c r="B11" s="13" t="s">
        <v>48</v>
      </c>
      <c r="C11" s="4">
        <v>1247</v>
      </c>
      <c r="D11" s="4">
        <v>7</v>
      </c>
      <c r="E11" s="4" t="e">
        <f>VLOOKUP(C11,Users!$H$2:$H$50,2,FALSE)</f>
        <v>#REF!</v>
      </c>
      <c r="F11" s="5">
        <v>44237</v>
      </c>
    </row>
    <row r="12" spans="1:6" x14ac:dyDescent="0.3">
      <c r="A12" s="12" t="s">
        <v>198</v>
      </c>
      <c r="B12" s="13" t="s">
        <v>48</v>
      </c>
      <c r="C12" s="4">
        <v>1251</v>
      </c>
      <c r="D12" s="4">
        <v>7</v>
      </c>
      <c r="E12" s="4" t="e">
        <f>VLOOKUP(C12,Users!$H$2:$H$50,2,FALSE)</f>
        <v>#REF!</v>
      </c>
      <c r="F12" s="5">
        <v>44242</v>
      </c>
    </row>
    <row r="13" spans="1:6" x14ac:dyDescent="0.3">
      <c r="A13" s="12" t="s">
        <v>199</v>
      </c>
      <c r="B13" s="13" t="s">
        <v>48</v>
      </c>
      <c r="C13" s="4">
        <v>1252</v>
      </c>
      <c r="D13" s="4">
        <v>7</v>
      </c>
      <c r="E13" s="4" t="e">
        <f>VLOOKUP(C13,Users!$H$2:$H$50,2,FALSE)</f>
        <v>#REF!</v>
      </c>
      <c r="F13" s="5">
        <v>44242</v>
      </c>
    </row>
    <row r="14" spans="1:6" x14ac:dyDescent="0.3">
      <c r="A14" s="12" t="s">
        <v>200</v>
      </c>
      <c r="B14" s="13" t="s">
        <v>48</v>
      </c>
      <c r="C14" s="4">
        <v>1253</v>
      </c>
      <c r="D14" s="4">
        <v>7</v>
      </c>
      <c r="E14" s="4" t="e">
        <f>VLOOKUP(C14,Users!$H$2:$H$50,2,FALSE)</f>
        <v>#REF!</v>
      </c>
      <c r="F14" s="5">
        <v>44242</v>
      </c>
    </row>
    <row r="15" spans="1:6" x14ac:dyDescent="0.3">
      <c r="A15" s="12" t="s">
        <v>201</v>
      </c>
      <c r="B15" s="13" t="s">
        <v>48</v>
      </c>
      <c r="C15" s="4">
        <v>1254</v>
      </c>
      <c r="D15" s="4">
        <v>7</v>
      </c>
      <c r="E15" s="4" t="e">
        <f>VLOOKUP(C15,Users!$H$2:$H$50,2,FALSE)</f>
        <v>#REF!</v>
      </c>
      <c r="F15" s="5">
        <v>44242</v>
      </c>
    </row>
    <row r="16" spans="1:6" x14ac:dyDescent="0.3">
      <c r="A16" s="7"/>
      <c r="B16" s="7"/>
    </row>
    <row r="17" spans="1:2" x14ac:dyDescent="0.3">
      <c r="A17" s="7"/>
      <c r="B17" s="7"/>
    </row>
  </sheetData>
  <hyperlinks>
    <hyperlink ref="A2" r:id="rId1" xr:uid="{D04358BC-8EBE-4E9A-B854-DE94FF48D5B2}"/>
    <hyperlink ref="A3" r:id="rId2" xr:uid="{291ED731-B6BB-4060-B30B-089A7EE0995A}"/>
    <hyperlink ref="A4" r:id="rId3" xr:uid="{7D3AC3DC-AD1D-4985-9A02-7E2C4A503094}"/>
    <hyperlink ref="A5" r:id="rId4" xr:uid="{95201822-ACB4-40DD-A100-CDF1A558E8EB}"/>
    <hyperlink ref="A6" r:id="rId5" xr:uid="{6219A1B5-C944-408F-B968-A37CE3ECBC00}"/>
    <hyperlink ref="A7" r:id="rId6" xr:uid="{900CAA79-2D9D-46EF-ADF7-E5F00343880E}"/>
    <hyperlink ref="A8" r:id="rId7" xr:uid="{D5736D46-1203-41EB-8387-A26E559592FD}"/>
    <hyperlink ref="A9" r:id="rId8" xr:uid="{68577AE4-7EEF-47DD-9AE7-CEB103660249}"/>
    <hyperlink ref="A10" r:id="rId9" xr:uid="{B7689584-A398-4C4B-A02A-379C99951EA2}"/>
    <hyperlink ref="A11" r:id="rId10" xr:uid="{010AADBE-2DFD-41A7-B67D-16B3364317F8}"/>
    <hyperlink ref="A12" r:id="rId11" xr:uid="{2AE3AE20-4CC2-4837-A6AA-99E43F135152}"/>
    <hyperlink ref="A13" r:id="rId12" xr:uid="{BE9B25CE-21C8-4ECD-BA7D-B5CB3EF54A49}"/>
    <hyperlink ref="A14" r:id="rId13" xr:uid="{8282D371-DB4B-481B-9D4D-B0F030766E5D}"/>
    <hyperlink ref="A15" r:id="rId14" xr:uid="{AAE83D6C-2671-4ABB-A512-4C096F064091}"/>
  </hyperlinks>
  <pageMargins left="0.7" right="0.7" top="0.75" bottom="0.75" header="0.3" footer="0.3"/>
  <pageSetup paperSize="9" orientation="portrait" horizontalDpi="300" verticalDpi="30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F7EF-B12B-4A6F-9425-B1B26B554B1A}">
  <dimension ref="A1:R5"/>
  <sheetViews>
    <sheetView workbookViewId="0">
      <selection activeCell="J2" sqref="J2"/>
    </sheetView>
  </sheetViews>
  <sheetFormatPr defaultRowHeight="14.4" x14ac:dyDescent="0.3"/>
  <cols>
    <col min="1" max="1" width="13.88671875" bestFit="1" customWidth="1"/>
    <col min="2" max="2" width="19.5546875" bestFit="1" customWidth="1"/>
    <col min="3" max="3" width="26.33203125" bestFit="1" customWidth="1"/>
    <col min="4" max="4" width="16.6640625" bestFit="1" customWidth="1"/>
    <col min="5" max="5" width="16.5546875" bestFit="1" customWidth="1"/>
    <col min="6" max="6" width="10.33203125" customWidth="1"/>
    <col min="7" max="7" width="10.5546875" bestFit="1" customWidth="1"/>
    <col min="8" max="8" width="11.88671875" customWidth="1"/>
    <col min="9" max="9" width="15.5546875" bestFit="1" customWidth="1"/>
    <col min="10" max="10" width="12.6640625" bestFit="1" customWidth="1"/>
    <col min="11" max="11" width="12.21875" bestFit="1" customWidth="1"/>
    <col min="12" max="12" width="13.5546875" bestFit="1" customWidth="1"/>
    <col min="18" max="18" width="16.5546875" bestFit="1" customWidth="1"/>
  </cols>
  <sheetData>
    <row r="1" spans="1:18" x14ac:dyDescent="0.3">
      <c r="A1" s="9" t="s">
        <v>53</v>
      </c>
      <c r="B1" s="1" t="s">
        <v>207</v>
      </c>
      <c r="C1" s="1" t="s">
        <v>44</v>
      </c>
      <c r="D1" s="1" t="s">
        <v>57</v>
      </c>
      <c r="E1" s="1" t="s">
        <v>214</v>
      </c>
      <c r="F1" s="1" t="s">
        <v>56</v>
      </c>
      <c r="G1" s="19" t="s">
        <v>209</v>
      </c>
      <c r="H1" s="20" t="s">
        <v>210</v>
      </c>
      <c r="I1" s="1" t="s">
        <v>211</v>
      </c>
      <c r="J1" s="1" t="s">
        <v>58</v>
      </c>
      <c r="K1" s="14" t="s">
        <v>213</v>
      </c>
      <c r="L1" s="1" t="s">
        <v>212</v>
      </c>
      <c r="R1" s="1" t="s">
        <v>208</v>
      </c>
    </row>
    <row r="2" spans="1:18" x14ac:dyDescent="0.3">
      <c r="A2" s="10" t="s">
        <v>215</v>
      </c>
      <c r="B2" s="10" t="s">
        <v>59</v>
      </c>
      <c r="C2" s="10" t="s">
        <v>60</v>
      </c>
      <c r="D2" s="10" t="s">
        <v>62</v>
      </c>
      <c r="E2" s="10" t="s">
        <v>63</v>
      </c>
      <c r="F2" s="10" t="s">
        <v>61</v>
      </c>
      <c r="G2" s="10" t="s">
        <v>298</v>
      </c>
      <c r="H2" s="10" t="s">
        <v>301</v>
      </c>
      <c r="I2" t="str">
        <f>TEXT(8,"0")</f>
        <v>8</v>
      </c>
      <c r="J2" t="str">
        <f>TEXT(150000,"0")</f>
        <v>150000</v>
      </c>
      <c r="K2" t="s">
        <v>78</v>
      </c>
      <c r="L2" t="str">
        <f>TEXT(14,"0")</f>
        <v>14</v>
      </c>
      <c r="M2" s="10"/>
      <c r="N2" s="10"/>
      <c r="O2" s="10"/>
      <c r="P2" s="10"/>
      <c r="Q2" s="10"/>
      <c r="R2" s="10" t="s">
        <v>63</v>
      </c>
    </row>
    <row r="3" spans="1:18" x14ac:dyDescent="0.3">
      <c r="A3" s="10" t="s">
        <v>216</v>
      </c>
      <c r="B3" s="10" t="s">
        <v>64</v>
      </c>
      <c r="C3" s="10" t="s">
        <v>65</v>
      </c>
      <c r="D3" s="10" t="s">
        <v>62</v>
      </c>
      <c r="E3" s="10" t="s">
        <v>63</v>
      </c>
      <c r="F3" s="10" t="s">
        <v>66</v>
      </c>
      <c r="G3" s="10" t="s">
        <v>299</v>
      </c>
      <c r="H3" s="10" t="s">
        <v>302</v>
      </c>
      <c r="I3" t="str">
        <f>TEXT(12,"0")</f>
        <v>12</v>
      </c>
      <c r="J3" t="str">
        <f>TEXT(350000,"0")</f>
        <v>350000</v>
      </c>
      <c r="K3" t="s">
        <v>78</v>
      </c>
      <c r="L3" t="str">
        <f>TEXT(31,"0")</f>
        <v>31</v>
      </c>
      <c r="M3" s="10"/>
      <c r="N3" s="10"/>
      <c r="O3" s="10"/>
      <c r="P3" s="10"/>
      <c r="Q3" s="10"/>
      <c r="R3" s="10" t="s">
        <v>67</v>
      </c>
    </row>
    <row r="4" spans="1:18" x14ac:dyDescent="0.3">
      <c r="A4" s="10" t="s">
        <v>217</v>
      </c>
      <c r="B4" s="10" t="s">
        <v>68</v>
      </c>
      <c r="C4" s="10" t="s">
        <v>69</v>
      </c>
      <c r="D4" s="10" t="s">
        <v>71</v>
      </c>
      <c r="E4" s="10" t="s">
        <v>67</v>
      </c>
      <c r="F4" s="10" t="s">
        <v>70</v>
      </c>
      <c r="G4" s="10" t="s">
        <v>300</v>
      </c>
      <c r="H4" s="28" t="s">
        <v>400</v>
      </c>
      <c r="I4" t="str">
        <f>TEXT(15,"0")</f>
        <v>15</v>
      </c>
      <c r="J4" t="str">
        <f>TEXT(500000,"0")</f>
        <v>500000</v>
      </c>
      <c r="K4" s="10" t="s">
        <v>74</v>
      </c>
      <c r="L4" t="str">
        <f>TEXT(21,"0")</f>
        <v>21</v>
      </c>
      <c r="M4" s="10"/>
      <c r="N4" s="10"/>
      <c r="O4" s="10"/>
      <c r="P4" s="10"/>
      <c r="Q4" s="10"/>
      <c r="R4" s="10"/>
    </row>
    <row r="5" spans="1:18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</sheetData>
  <phoneticPr fontId="2" type="noConversion"/>
  <dataValidations count="1">
    <dataValidation type="list" allowBlank="1" showInputMessage="1" showErrorMessage="1" sqref="E2:F4 G7:G8 E7:F14" xr:uid="{67CE1979-44A6-4EF0-9F88-D467BDB4AAA6}">
      <formula1>$R$2:$R$3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0EFA-CF7D-4833-BF32-8108BF33B7D5}">
  <dimension ref="A1:I12"/>
  <sheetViews>
    <sheetView workbookViewId="0">
      <selection activeCell="C2" sqref="C2"/>
    </sheetView>
  </sheetViews>
  <sheetFormatPr defaultRowHeight="14.4" x14ac:dyDescent="0.3"/>
  <cols>
    <col min="1" max="1" width="13.88671875" bestFit="1" customWidth="1"/>
    <col min="2" max="2" width="14.109375" customWidth="1"/>
    <col min="3" max="3" width="10.5546875" bestFit="1" customWidth="1"/>
    <col min="9" max="9" width="11.33203125" bestFit="1" customWidth="1"/>
  </cols>
  <sheetData>
    <row r="1" spans="1:9" x14ac:dyDescent="0.3">
      <c r="A1" s="1" t="s">
        <v>72</v>
      </c>
      <c r="B1" s="1" t="s">
        <v>10</v>
      </c>
      <c r="C1" s="1" t="s">
        <v>52</v>
      </c>
      <c r="I1" s="1" t="s">
        <v>73</v>
      </c>
    </row>
    <row r="2" spans="1:9" x14ac:dyDescent="0.3">
      <c r="A2" s="10" t="s">
        <v>215</v>
      </c>
      <c r="B2" t="s">
        <v>74</v>
      </c>
      <c r="C2" s="2">
        <v>44209</v>
      </c>
      <c r="I2" t="s">
        <v>74</v>
      </c>
    </row>
    <row r="3" spans="1:9" x14ac:dyDescent="0.3">
      <c r="A3" s="10" t="s">
        <v>215</v>
      </c>
      <c r="B3" t="s">
        <v>75</v>
      </c>
      <c r="C3" s="2">
        <v>44256</v>
      </c>
      <c r="I3" t="s">
        <v>75</v>
      </c>
    </row>
    <row r="4" spans="1:9" x14ac:dyDescent="0.3">
      <c r="A4" s="10" t="s">
        <v>215</v>
      </c>
      <c r="B4" t="s">
        <v>76</v>
      </c>
      <c r="C4" s="2">
        <v>44277</v>
      </c>
      <c r="I4" t="s">
        <v>76</v>
      </c>
    </row>
    <row r="5" spans="1:9" x14ac:dyDescent="0.3">
      <c r="A5" s="10" t="s">
        <v>215</v>
      </c>
      <c r="B5" t="s">
        <v>77</v>
      </c>
      <c r="C5" s="2">
        <v>44312</v>
      </c>
      <c r="I5" t="s">
        <v>77</v>
      </c>
    </row>
    <row r="6" spans="1:9" x14ac:dyDescent="0.3">
      <c r="A6" s="10" t="s">
        <v>215</v>
      </c>
      <c r="B6" t="s">
        <v>78</v>
      </c>
      <c r="C6" s="2">
        <v>44408</v>
      </c>
      <c r="I6" t="s">
        <v>79</v>
      </c>
    </row>
    <row r="7" spans="1:9" x14ac:dyDescent="0.3">
      <c r="A7" s="10" t="s">
        <v>216</v>
      </c>
      <c r="B7" t="s">
        <v>74</v>
      </c>
      <c r="C7" s="2">
        <v>44317</v>
      </c>
      <c r="I7" t="s">
        <v>80</v>
      </c>
    </row>
    <row r="8" spans="1:9" x14ac:dyDescent="0.3">
      <c r="A8" s="10" t="s">
        <v>216</v>
      </c>
      <c r="B8" t="s">
        <v>75</v>
      </c>
      <c r="C8" s="2">
        <v>44347</v>
      </c>
      <c r="I8" t="s">
        <v>78</v>
      </c>
    </row>
    <row r="9" spans="1:9" x14ac:dyDescent="0.3">
      <c r="A9" s="10" t="s">
        <v>216</v>
      </c>
      <c r="B9" t="s">
        <v>76</v>
      </c>
      <c r="C9" s="2">
        <v>44354</v>
      </c>
    </row>
    <row r="10" spans="1:9" x14ac:dyDescent="0.3">
      <c r="A10" s="10" t="s">
        <v>216</v>
      </c>
      <c r="B10" t="s">
        <v>77</v>
      </c>
      <c r="C10" s="2">
        <v>44438</v>
      </c>
    </row>
    <row r="11" spans="1:9" x14ac:dyDescent="0.3">
      <c r="A11" s="10" t="s">
        <v>216</v>
      </c>
      <c r="B11" t="s">
        <v>79</v>
      </c>
      <c r="C11" s="2">
        <v>44627</v>
      </c>
    </row>
    <row r="12" spans="1:9" x14ac:dyDescent="0.3">
      <c r="A12" s="10" t="s">
        <v>216</v>
      </c>
      <c r="B12" t="s">
        <v>78</v>
      </c>
      <c r="C12" s="2">
        <v>44680</v>
      </c>
    </row>
  </sheetData>
  <phoneticPr fontId="2" type="noConversion"/>
  <dataValidations count="1">
    <dataValidation type="list" allowBlank="1" showInputMessage="1" showErrorMessage="1" sqref="B2:B40" xr:uid="{73D34017-9CD0-4E12-A9C4-C867F725941F}">
      <formula1>$I$2:$I$8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8C3-6DCA-424C-81AE-BDA1451F2AAD}">
  <dimension ref="A1:J17"/>
  <sheetViews>
    <sheetView tabSelected="1" topLeftCell="A7" workbookViewId="0">
      <selection activeCell="D14" sqref="D14"/>
    </sheetView>
  </sheetViews>
  <sheetFormatPr defaultRowHeight="14.4" x14ac:dyDescent="0.3"/>
  <cols>
    <col min="1" max="1" width="17.5546875" bestFit="1" customWidth="1"/>
    <col min="2" max="2" width="13.88671875" bestFit="1" customWidth="1"/>
    <col min="3" max="3" width="14.5546875" style="7" bestFit="1" customWidth="1"/>
    <col min="4" max="5" width="10.5546875" bestFit="1" customWidth="1"/>
    <col min="6" max="6" width="11.109375" bestFit="1" customWidth="1"/>
    <col min="7" max="7" width="20.6640625" bestFit="1" customWidth="1"/>
    <col min="8" max="8" width="8.88671875" style="7"/>
    <col min="9" max="9" width="9.21875" style="7"/>
    <col min="10" max="10" width="14.88671875" style="7" bestFit="1" customWidth="1"/>
  </cols>
  <sheetData>
    <row r="1" spans="1:10" x14ac:dyDescent="0.3">
      <c r="A1" s="19" t="s">
        <v>218</v>
      </c>
      <c r="B1" s="19" t="s">
        <v>219</v>
      </c>
      <c r="C1" s="1" t="s">
        <v>220</v>
      </c>
      <c r="D1" s="1" t="s">
        <v>209</v>
      </c>
      <c r="E1" s="1" t="s">
        <v>210</v>
      </c>
      <c r="F1" s="15" t="s">
        <v>221</v>
      </c>
      <c r="G1" s="15" t="s">
        <v>222</v>
      </c>
      <c r="H1" s="27" t="s">
        <v>49</v>
      </c>
      <c r="I1" s="27" t="s">
        <v>50</v>
      </c>
      <c r="J1" s="27" t="s">
        <v>51</v>
      </c>
    </row>
    <row r="2" spans="1:10" x14ac:dyDescent="0.3">
      <c r="A2" s="10" t="s">
        <v>195</v>
      </c>
      <c r="B2" s="10" t="s">
        <v>215</v>
      </c>
      <c r="C2" t="s">
        <v>226</v>
      </c>
      <c r="D2" s="10" t="s">
        <v>304</v>
      </c>
      <c r="E2" s="10" t="s">
        <v>301</v>
      </c>
      <c r="F2" s="16">
        <v>35</v>
      </c>
      <c r="G2" s="16">
        <v>0.2</v>
      </c>
      <c r="H2" s="4">
        <v>1237</v>
      </c>
      <c r="I2" s="4">
        <v>4</v>
      </c>
      <c r="J2" s="4" t="str">
        <f>VLOOKUP(H2,[1]Users!$A$2:$B$50,2,FALSE)</f>
        <v>Tiago Cancado</v>
      </c>
    </row>
    <row r="3" spans="1:10" x14ac:dyDescent="0.3">
      <c r="A3" s="10" t="s">
        <v>192</v>
      </c>
      <c r="B3" s="10" t="s">
        <v>215</v>
      </c>
      <c r="C3" t="s">
        <v>225</v>
      </c>
      <c r="D3" s="10" t="s">
        <v>305</v>
      </c>
      <c r="E3" s="10" t="s">
        <v>301</v>
      </c>
      <c r="F3" s="16">
        <v>25</v>
      </c>
      <c r="G3" s="16">
        <v>0.2</v>
      </c>
      <c r="H3" s="4">
        <v>1234</v>
      </c>
      <c r="I3" s="4">
        <v>5</v>
      </c>
      <c r="J3" s="4" t="str">
        <f>VLOOKUP(H3,[1]Users!$A$2:$B$50,2,FALSE)</f>
        <v>Joao Silva</v>
      </c>
    </row>
    <row r="4" spans="1:10" x14ac:dyDescent="0.3">
      <c r="A4" s="10" t="s">
        <v>193</v>
      </c>
      <c r="B4" s="10" t="s">
        <v>215</v>
      </c>
      <c r="C4" t="s">
        <v>224</v>
      </c>
      <c r="D4" s="10" t="s">
        <v>306</v>
      </c>
      <c r="E4" s="10" t="s">
        <v>301</v>
      </c>
      <c r="F4" s="16">
        <v>25</v>
      </c>
      <c r="G4" s="16">
        <v>0.3</v>
      </c>
      <c r="H4" s="4">
        <v>1235</v>
      </c>
      <c r="I4" s="4">
        <v>6</v>
      </c>
      <c r="J4" s="4" t="str">
        <f>VLOOKUP(H4,[1]Users!$A$2:$B$50,2,FALSE)</f>
        <v>Manel Costa</v>
      </c>
    </row>
    <row r="5" spans="1:10" x14ac:dyDescent="0.3">
      <c r="A5" s="11" t="s">
        <v>194</v>
      </c>
      <c r="B5" s="10" t="s">
        <v>215</v>
      </c>
      <c r="C5" t="s">
        <v>223</v>
      </c>
      <c r="D5" s="10" t="s">
        <v>307</v>
      </c>
      <c r="E5" s="10" t="s">
        <v>301</v>
      </c>
      <c r="F5" s="16">
        <v>20</v>
      </c>
      <c r="G5" s="16">
        <v>1</v>
      </c>
      <c r="H5" s="4">
        <v>1236</v>
      </c>
      <c r="I5" s="4">
        <v>7</v>
      </c>
      <c r="J5" s="4" t="str">
        <f>VLOOKUP(H5,[1]Users!$A$2:$B$50,2,FALSE)</f>
        <v>Xico Ferreira</v>
      </c>
    </row>
    <row r="6" spans="1:10" x14ac:dyDescent="0.3">
      <c r="A6" s="10" t="s">
        <v>32</v>
      </c>
      <c r="B6" s="10" t="s">
        <v>215</v>
      </c>
      <c r="C6" t="s">
        <v>223</v>
      </c>
      <c r="D6" s="10" t="s">
        <v>308</v>
      </c>
      <c r="E6" s="10" t="s">
        <v>301</v>
      </c>
      <c r="F6" s="16">
        <v>20</v>
      </c>
      <c r="G6" s="16">
        <v>1</v>
      </c>
      <c r="H6" s="4">
        <v>1241</v>
      </c>
      <c r="I6" s="4">
        <v>7</v>
      </c>
      <c r="J6" s="4" t="str">
        <f>VLOOKUP(H6,[1]Users!$A$2:$B$50,2,FALSE)</f>
        <v>Nel Moleiro</v>
      </c>
    </row>
    <row r="7" spans="1:10" x14ac:dyDescent="0.3">
      <c r="A7" s="10" t="s">
        <v>197</v>
      </c>
      <c r="B7" s="10" t="s">
        <v>215</v>
      </c>
      <c r="C7" t="s">
        <v>223</v>
      </c>
      <c r="D7" s="10" t="s">
        <v>309</v>
      </c>
      <c r="E7" s="10" t="s">
        <v>303</v>
      </c>
      <c r="F7" s="16">
        <v>20</v>
      </c>
      <c r="G7" s="16">
        <v>1</v>
      </c>
      <c r="H7" s="4">
        <v>1243</v>
      </c>
      <c r="I7" s="4">
        <v>7</v>
      </c>
      <c r="J7" s="4" t="str">
        <f>VLOOKUP(H7,[1]Users!$A$2:$B$50,2,FALSE)</f>
        <v>Zé do Bento</v>
      </c>
    </row>
    <row r="8" spans="1:10" x14ac:dyDescent="0.3">
      <c r="A8" s="10" t="s">
        <v>36</v>
      </c>
      <c r="B8" s="10" t="s">
        <v>215</v>
      </c>
      <c r="C8" t="s">
        <v>223</v>
      </c>
      <c r="D8" s="10" t="s">
        <v>309</v>
      </c>
      <c r="E8" s="10" t="s">
        <v>303</v>
      </c>
      <c r="F8" s="16">
        <v>20</v>
      </c>
      <c r="G8" s="16">
        <v>1</v>
      </c>
      <c r="H8" s="4">
        <v>1246</v>
      </c>
      <c r="I8" s="4">
        <v>7</v>
      </c>
      <c r="J8" s="4" t="str">
        <f>VLOOKUP(H8,[1]Users!$A$2:$B$50,2,FALSE)</f>
        <v>Tó Farrulo</v>
      </c>
    </row>
    <row r="9" spans="1:10" x14ac:dyDescent="0.3">
      <c r="A9" s="10" t="s">
        <v>38</v>
      </c>
      <c r="B9" s="10" t="s">
        <v>215</v>
      </c>
      <c r="C9" t="s">
        <v>223</v>
      </c>
      <c r="D9" s="10" t="s">
        <v>310</v>
      </c>
      <c r="E9" s="10" t="s">
        <v>303</v>
      </c>
      <c r="F9" s="16">
        <v>20</v>
      </c>
      <c r="G9" s="16">
        <v>1</v>
      </c>
      <c r="H9" s="4">
        <v>1247</v>
      </c>
      <c r="I9" s="4">
        <v>7</v>
      </c>
      <c r="J9" s="4" t="str">
        <f>VLOOKUP(H9,[1]Users!$A$2:$B$50,2,FALSE)</f>
        <v>Tino das Cruzes</v>
      </c>
    </row>
    <row r="10" spans="1:10" x14ac:dyDescent="0.3">
      <c r="A10" s="28" t="s">
        <v>195</v>
      </c>
      <c r="B10" s="28" t="s">
        <v>217</v>
      </c>
      <c r="C10" s="29" t="s">
        <v>226</v>
      </c>
      <c r="D10" s="28" t="s">
        <v>401</v>
      </c>
      <c r="E10" s="28" t="s">
        <v>400</v>
      </c>
      <c r="F10" s="29">
        <v>35</v>
      </c>
      <c r="G10" s="29">
        <v>0.2</v>
      </c>
      <c r="H10" s="4">
        <v>1237</v>
      </c>
      <c r="I10" s="4">
        <v>4</v>
      </c>
      <c r="J10" s="4" t="str">
        <f>VLOOKUP(H10,[1]Users!$A$2:$B$50,2,FALSE)</f>
        <v>Tiago Cancado</v>
      </c>
    </row>
    <row r="11" spans="1:10" x14ac:dyDescent="0.3">
      <c r="A11" s="28" t="s">
        <v>192</v>
      </c>
      <c r="B11" s="28" t="s">
        <v>217</v>
      </c>
      <c r="C11" s="29" t="s">
        <v>225</v>
      </c>
      <c r="D11" s="28" t="s">
        <v>402</v>
      </c>
      <c r="E11" s="28" t="s">
        <v>400</v>
      </c>
      <c r="F11" s="29">
        <v>25</v>
      </c>
      <c r="G11" s="29">
        <v>0.2</v>
      </c>
      <c r="H11" s="4">
        <v>1234</v>
      </c>
      <c r="I11" s="4">
        <v>5</v>
      </c>
      <c r="J11" s="4" t="str">
        <f>VLOOKUP(H11,[1]Users!$A$2:$B$50,2,FALSE)</f>
        <v>Joao Silva</v>
      </c>
    </row>
    <row r="12" spans="1:10" x14ac:dyDescent="0.3">
      <c r="A12" s="28" t="s">
        <v>193</v>
      </c>
      <c r="B12" s="28" t="s">
        <v>217</v>
      </c>
      <c r="C12" s="29" t="s">
        <v>224</v>
      </c>
      <c r="D12" s="28" t="s">
        <v>403</v>
      </c>
      <c r="E12" s="28" t="s">
        <v>400</v>
      </c>
      <c r="F12" s="29">
        <v>25</v>
      </c>
      <c r="G12" s="29">
        <v>0.3</v>
      </c>
      <c r="H12" s="4">
        <v>1235</v>
      </c>
      <c r="I12" s="4">
        <v>6</v>
      </c>
      <c r="J12" s="4" t="str">
        <f>VLOOKUP(H12,[1]Users!$A$2:$B$50,2,FALSE)</f>
        <v>Manel Costa</v>
      </c>
    </row>
    <row r="13" spans="1:10" x14ac:dyDescent="0.3">
      <c r="A13" s="28" t="s">
        <v>194</v>
      </c>
      <c r="B13" s="28" t="s">
        <v>217</v>
      </c>
      <c r="C13" s="29" t="s">
        <v>223</v>
      </c>
      <c r="D13" s="28" t="s">
        <v>404</v>
      </c>
      <c r="E13" s="28" t="s">
        <v>400</v>
      </c>
      <c r="F13" s="29">
        <v>20</v>
      </c>
      <c r="G13" s="29">
        <v>1</v>
      </c>
      <c r="H13" s="4">
        <v>1236</v>
      </c>
      <c r="I13" s="4">
        <v>7</v>
      </c>
      <c r="J13" s="4" t="str">
        <f>VLOOKUP(H13,[1]Users!$A$2:$B$50,2,FALSE)</f>
        <v>Xico Ferreira</v>
      </c>
    </row>
    <row r="14" spans="1:10" x14ac:dyDescent="0.3">
      <c r="A14" s="11" t="s">
        <v>32</v>
      </c>
      <c r="B14" s="28" t="s">
        <v>217</v>
      </c>
      <c r="C14" s="29" t="s">
        <v>223</v>
      </c>
      <c r="D14" s="28" t="s">
        <v>328</v>
      </c>
      <c r="E14" s="28" t="s">
        <v>400</v>
      </c>
      <c r="F14" s="29">
        <v>20</v>
      </c>
      <c r="G14" s="29">
        <v>1</v>
      </c>
      <c r="H14" s="4">
        <v>1241</v>
      </c>
      <c r="I14" s="4">
        <v>7</v>
      </c>
      <c r="J14" s="4" t="str">
        <f>VLOOKUP(H14,[1]Users!$A$2:$B$50,2,FALSE)</f>
        <v>Nel Moleiro</v>
      </c>
    </row>
    <row r="15" spans="1:10" x14ac:dyDescent="0.3">
      <c r="A15" s="28" t="s">
        <v>197</v>
      </c>
      <c r="B15" s="28" t="s">
        <v>217</v>
      </c>
      <c r="C15" s="29" t="s">
        <v>223</v>
      </c>
      <c r="D15" s="28" t="s">
        <v>405</v>
      </c>
      <c r="E15" s="28" t="s">
        <v>407</v>
      </c>
      <c r="F15" s="29">
        <v>20</v>
      </c>
      <c r="G15" s="29">
        <v>1</v>
      </c>
      <c r="H15" s="4">
        <v>1243</v>
      </c>
      <c r="I15" s="4">
        <v>7</v>
      </c>
      <c r="J15" s="4" t="str">
        <f>VLOOKUP(H15,[1]Users!$A$2:$B$50,2,FALSE)</f>
        <v>Zé do Bento</v>
      </c>
    </row>
    <row r="16" spans="1:10" x14ac:dyDescent="0.3">
      <c r="A16" s="28" t="s">
        <v>36</v>
      </c>
      <c r="B16" s="28" t="s">
        <v>217</v>
      </c>
      <c r="C16" s="29" t="s">
        <v>223</v>
      </c>
      <c r="D16" s="28" t="s">
        <v>405</v>
      </c>
      <c r="E16" s="28" t="s">
        <v>407</v>
      </c>
      <c r="F16" s="29">
        <v>20</v>
      </c>
      <c r="G16" s="29">
        <v>1</v>
      </c>
      <c r="H16" s="4">
        <v>1246</v>
      </c>
      <c r="I16" s="4">
        <v>7</v>
      </c>
      <c r="J16" s="4" t="str">
        <f>VLOOKUP(H16,[1]Users!$A$2:$B$50,2,FALSE)</f>
        <v>Tó Farrulo</v>
      </c>
    </row>
    <row r="17" spans="1:10" x14ac:dyDescent="0.3">
      <c r="A17" s="28" t="s">
        <v>38</v>
      </c>
      <c r="B17" s="28" t="s">
        <v>217</v>
      </c>
      <c r="C17" s="29" t="s">
        <v>223</v>
      </c>
      <c r="D17" s="28" t="s">
        <v>406</v>
      </c>
      <c r="E17" s="28" t="s">
        <v>407</v>
      </c>
      <c r="F17" s="29">
        <v>20</v>
      </c>
      <c r="G17" s="29">
        <v>1</v>
      </c>
      <c r="H17" s="4">
        <v>1247</v>
      </c>
      <c r="I17" s="4">
        <v>7</v>
      </c>
      <c r="J17" s="4" t="str">
        <f>VLOOKUP(H17,[1]Users!$A$2:$B$50,2,FALSE)</f>
        <v>Tino das Cruzes</v>
      </c>
    </row>
  </sheetData>
  <phoneticPr fontId="2" type="noConversion"/>
  <hyperlinks>
    <hyperlink ref="A5" r:id="rId1" xr:uid="{9DE76BD9-6A8C-413F-9F64-B0EE7DFE3DD5}"/>
    <hyperlink ref="A14" r:id="rId2" xr:uid="{454CFFB5-B1D5-4196-BCA2-E0C5C35215BF}"/>
  </hyperlinks>
  <pageMargins left="0.7" right="0.7" top="0.75" bottom="0.75" header="0.3" footer="0.3"/>
  <pageSetup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6538-20DF-4E13-8107-7AC155FD4D73}">
  <dimension ref="A1:C36"/>
  <sheetViews>
    <sheetView topLeftCell="A23" zoomScaleNormal="100" workbookViewId="0">
      <selection activeCell="E27" sqref="E27"/>
    </sheetView>
  </sheetViews>
  <sheetFormatPr defaultRowHeight="14.4" x14ac:dyDescent="0.3"/>
  <cols>
    <col min="1" max="1" width="13.6640625" bestFit="1" customWidth="1"/>
    <col min="2" max="2" width="12.88671875" bestFit="1" customWidth="1"/>
    <col min="3" max="3" width="12" customWidth="1"/>
  </cols>
  <sheetData>
    <row r="1" spans="1:3" x14ac:dyDescent="0.3">
      <c r="A1" s="19" t="s">
        <v>227</v>
      </c>
      <c r="B1" s="1" t="s">
        <v>228</v>
      </c>
      <c r="C1" s="9" t="s">
        <v>54</v>
      </c>
    </row>
    <row r="2" spans="1:3" x14ac:dyDescent="0.3">
      <c r="A2" s="10" t="s">
        <v>215</v>
      </c>
      <c r="B2" t="str">
        <f>TEXT(1,"0")</f>
        <v>1</v>
      </c>
      <c r="C2" s="10" t="s">
        <v>311</v>
      </c>
    </row>
    <row r="3" spans="1:3" x14ac:dyDescent="0.3">
      <c r="A3" s="10" t="s">
        <v>215</v>
      </c>
      <c r="B3" t="str">
        <f>TEXT(2,"0")</f>
        <v>2</v>
      </c>
      <c r="C3" s="10" t="s">
        <v>312</v>
      </c>
    </row>
    <row r="4" spans="1:3" x14ac:dyDescent="0.3">
      <c r="A4" s="10" t="s">
        <v>215</v>
      </c>
      <c r="B4" t="str">
        <f>TEXT(3,"0")</f>
        <v>3</v>
      </c>
      <c r="C4" s="10" t="s">
        <v>313</v>
      </c>
    </row>
    <row r="5" spans="1:3" x14ac:dyDescent="0.3">
      <c r="A5" s="10" t="s">
        <v>215</v>
      </c>
      <c r="B5" t="str">
        <f>TEXT(4,"0")</f>
        <v>4</v>
      </c>
      <c r="C5" s="10" t="s">
        <v>314</v>
      </c>
    </row>
    <row r="6" spans="1:3" x14ac:dyDescent="0.3">
      <c r="A6" s="10" t="s">
        <v>215</v>
      </c>
      <c r="B6" t="str">
        <f>TEXT(5,"0")</f>
        <v>5</v>
      </c>
      <c r="C6" s="10" t="s">
        <v>315</v>
      </c>
    </row>
    <row r="7" spans="1:3" x14ac:dyDescent="0.3">
      <c r="A7" s="10" t="s">
        <v>215</v>
      </c>
      <c r="B7" t="str">
        <f>TEXT(6,"0")</f>
        <v>6</v>
      </c>
      <c r="C7" s="10" t="s">
        <v>316</v>
      </c>
    </row>
    <row r="8" spans="1:3" x14ac:dyDescent="0.3">
      <c r="A8" s="10" t="s">
        <v>215</v>
      </c>
      <c r="B8" t="str">
        <f>TEXT(7,"0")</f>
        <v>7</v>
      </c>
      <c r="C8" s="10" t="s">
        <v>317</v>
      </c>
    </row>
    <row r="9" spans="1:3" x14ac:dyDescent="0.3">
      <c r="A9" s="10" t="s">
        <v>215</v>
      </c>
      <c r="B9" t="str">
        <f>TEXT(8,"0")</f>
        <v>8</v>
      </c>
      <c r="C9" s="10" t="s">
        <v>318</v>
      </c>
    </row>
    <row r="10" spans="1:3" x14ac:dyDescent="0.3">
      <c r="A10" s="10" t="s">
        <v>216</v>
      </c>
      <c r="B10" t="str">
        <f>TEXT(1,"0")</f>
        <v>1</v>
      </c>
      <c r="C10" s="10" t="s">
        <v>316</v>
      </c>
    </row>
    <row r="11" spans="1:3" x14ac:dyDescent="0.3">
      <c r="A11" s="10" t="s">
        <v>216</v>
      </c>
      <c r="B11" t="str">
        <f>TEXT(2,"0")</f>
        <v>2</v>
      </c>
      <c r="C11" s="10" t="s">
        <v>319</v>
      </c>
    </row>
    <row r="12" spans="1:3" x14ac:dyDescent="0.3">
      <c r="A12" s="10" t="s">
        <v>216</v>
      </c>
      <c r="B12" t="str">
        <f>TEXT(3,"0")</f>
        <v>3</v>
      </c>
      <c r="C12" s="10" t="s">
        <v>320</v>
      </c>
    </row>
    <row r="13" spans="1:3" x14ac:dyDescent="0.3">
      <c r="A13" s="10" t="s">
        <v>216</v>
      </c>
      <c r="B13" t="str">
        <f>TEXT(4,"0")</f>
        <v>4</v>
      </c>
      <c r="C13" s="10" t="s">
        <v>321</v>
      </c>
    </row>
    <row r="14" spans="1:3" x14ac:dyDescent="0.3">
      <c r="A14" s="10" t="s">
        <v>216</v>
      </c>
      <c r="B14" t="str">
        <f>TEXT(5,"0")</f>
        <v>5</v>
      </c>
      <c r="C14" s="10" t="s">
        <v>322</v>
      </c>
    </row>
    <row r="15" spans="1:3" x14ac:dyDescent="0.3">
      <c r="A15" s="10" t="s">
        <v>216</v>
      </c>
      <c r="B15" t="str">
        <f>TEXT(6,"0")</f>
        <v>6</v>
      </c>
      <c r="C15" s="10" t="s">
        <v>323</v>
      </c>
    </row>
    <row r="16" spans="1:3" x14ac:dyDescent="0.3">
      <c r="A16" s="10" t="s">
        <v>216</v>
      </c>
      <c r="B16" t="str">
        <f>TEXT(7,"0")</f>
        <v>7</v>
      </c>
      <c r="C16" s="10" t="s">
        <v>324</v>
      </c>
    </row>
    <row r="17" spans="1:3" x14ac:dyDescent="0.3">
      <c r="A17" s="10" t="s">
        <v>216</v>
      </c>
      <c r="B17" t="str">
        <f>TEXT(8,"0")</f>
        <v>8</v>
      </c>
      <c r="C17" s="10" t="s">
        <v>325</v>
      </c>
    </row>
    <row r="18" spans="1:3" x14ac:dyDescent="0.3">
      <c r="A18" s="10" t="s">
        <v>216</v>
      </c>
      <c r="B18" t="str">
        <f>TEXT(9,"0")</f>
        <v>9</v>
      </c>
      <c r="C18" s="10" t="s">
        <v>326</v>
      </c>
    </row>
    <row r="19" spans="1:3" x14ac:dyDescent="0.3">
      <c r="A19" s="10" t="s">
        <v>216</v>
      </c>
      <c r="B19" t="str">
        <f>TEXT(10,"0")</f>
        <v>10</v>
      </c>
      <c r="C19" s="10" t="s">
        <v>327</v>
      </c>
    </row>
    <row r="20" spans="1:3" x14ac:dyDescent="0.3">
      <c r="A20" s="10" t="s">
        <v>216</v>
      </c>
      <c r="B20" t="str">
        <f>TEXT(11,"0")</f>
        <v>11</v>
      </c>
      <c r="C20" s="10" t="s">
        <v>328</v>
      </c>
    </row>
    <row r="21" spans="1:3" x14ac:dyDescent="0.3">
      <c r="A21" s="10" t="s">
        <v>216</v>
      </c>
      <c r="B21" t="str">
        <f>TEXT(12,"0")</f>
        <v>12</v>
      </c>
      <c r="C21" s="10" t="s">
        <v>329</v>
      </c>
    </row>
    <row r="22" spans="1:3" x14ac:dyDescent="0.3">
      <c r="A22" s="10" t="s">
        <v>217</v>
      </c>
      <c r="B22" s="10" t="s">
        <v>458</v>
      </c>
      <c r="C22" s="10" t="s">
        <v>300</v>
      </c>
    </row>
    <row r="23" spans="1:3" x14ac:dyDescent="0.3">
      <c r="A23" s="10" t="s">
        <v>217</v>
      </c>
      <c r="B23" s="10" t="s">
        <v>459</v>
      </c>
      <c r="C23" s="10" t="s">
        <v>421</v>
      </c>
    </row>
    <row r="24" spans="1:3" x14ac:dyDescent="0.3">
      <c r="A24" s="10" t="s">
        <v>217</v>
      </c>
      <c r="B24" s="10" t="s">
        <v>460</v>
      </c>
      <c r="C24" s="10" t="s">
        <v>422</v>
      </c>
    </row>
    <row r="25" spans="1:3" x14ac:dyDescent="0.3">
      <c r="A25" s="10" t="s">
        <v>217</v>
      </c>
      <c r="B25" s="10" t="s">
        <v>461</v>
      </c>
      <c r="C25" s="10" t="s">
        <v>423</v>
      </c>
    </row>
    <row r="26" spans="1:3" x14ac:dyDescent="0.3">
      <c r="A26" s="10" t="s">
        <v>217</v>
      </c>
      <c r="B26" s="10" t="s">
        <v>462</v>
      </c>
      <c r="C26" s="10" t="s">
        <v>424</v>
      </c>
    </row>
    <row r="27" spans="1:3" x14ac:dyDescent="0.3">
      <c r="A27" s="10" t="s">
        <v>217</v>
      </c>
      <c r="B27" s="10" t="s">
        <v>457</v>
      </c>
      <c r="C27" s="10" t="s">
        <v>420</v>
      </c>
    </row>
    <row r="28" spans="1:3" x14ac:dyDescent="0.3">
      <c r="A28" s="10" t="s">
        <v>217</v>
      </c>
      <c r="B28" s="10" t="s">
        <v>463</v>
      </c>
      <c r="C28" s="10" t="s">
        <v>425</v>
      </c>
    </row>
    <row r="29" spans="1:3" x14ac:dyDescent="0.3">
      <c r="A29" s="10" t="s">
        <v>217</v>
      </c>
      <c r="B29" s="10" t="s">
        <v>464</v>
      </c>
      <c r="C29" s="10" t="s">
        <v>426</v>
      </c>
    </row>
    <row r="30" spans="1:3" x14ac:dyDescent="0.3">
      <c r="A30" s="10" t="s">
        <v>217</v>
      </c>
      <c r="B30" s="10" t="s">
        <v>465</v>
      </c>
      <c r="C30" s="10" t="s">
        <v>427</v>
      </c>
    </row>
    <row r="31" spans="1:3" x14ac:dyDescent="0.3">
      <c r="A31" s="10" t="s">
        <v>217</v>
      </c>
      <c r="B31" s="10" t="s">
        <v>466</v>
      </c>
      <c r="C31" s="10" t="s">
        <v>428</v>
      </c>
    </row>
    <row r="32" spans="1:3" x14ac:dyDescent="0.3">
      <c r="A32" s="10" t="s">
        <v>217</v>
      </c>
      <c r="B32" s="10" t="s">
        <v>467</v>
      </c>
      <c r="C32" s="10" t="s">
        <v>429</v>
      </c>
    </row>
    <row r="33" spans="1:3" x14ac:dyDescent="0.3">
      <c r="A33" s="10" t="s">
        <v>217</v>
      </c>
      <c r="B33" s="10" t="s">
        <v>468</v>
      </c>
      <c r="C33" s="10" t="s">
        <v>430</v>
      </c>
    </row>
    <row r="34" spans="1:3" x14ac:dyDescent="0.3">
      <c r="A34" s="10" t="s">
        <v>217</v>
      </c>
      <c r="B34" s="10" t="s">
        <v>469</v>
      </c>
      <c r="C34" s="10" t="s">
        <v>431</v>
      </c>
    </row>
    <row r="35" spans="1:3" x14ac:dyDescent="0.3">
      <c r="A35" s="10" t="s">
        <v>217</v>
      </c>
      <c r="B35" s="10" t="s">
        <v>470</v>
      </c>
      <c r="C35" s="10" t="s">
        <v>432</v>
      </c>
    </row>
    <row r="36" spans="1:3" x14ac:dyDescent="0.3">
      <c r="A36" s="10" t="s">
        <v>217</v>
      </c>
      <c r="B36" s="10" t="s">
        <v>471</v>
      </c>
      <c r="C36" s="10" t="s">
        <v>433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6BB3-299C-4678-A47D-5C50E17155FF}">
  <dimension ref="C1:I2"/>
  <sheetViews>
    <sheetView topLeftCell="C1" workbookViewId="0">
      <selection activeCell="E11" sqref="E11"/>
    </sheetView>
  </sheetViews>
  <sheetFormatPr defaultRowHeight="14.4" x14ac:dyDescent="0.3"/>
  <cols>
    <col min="3" max="3" width="9.5546875" bestFit="1" customWidth="1"/>
    <col min="4" max="4" width="14.88671875" bestFit="1" customWidth="1"/>
  </cols>
  <sheetData>
    <row r="1" spans="3:9" x14ac:dyDescent="0.3">
      <c r="C1" s="1" t="s">
        <v>203</v>
      </c>
      <c r="D1" s="1" t="s">
        <v>1</v>
      </c>
      <c r="E1" s="1" t="s">
        <v>2</v>
      </c>
      <c r="F1" s="1" t="s">
        <v>9</v>
      </c>
      <c r="G1" s="1" t="s">
        <v>204</v>
      </c>
      <c r="H1" s="1" t="s">
        <v>205</v>
      </c>
      <c r="I1" s="1" t="s">
        <v>10</v>
      </c>
    </row>
    <row r="2" spans="3:9" x14ac:dyDescent="0.3">
      <c r="C2" s="10" t="s">
        <v>11</v>
      </c>
      <c r="D2" s="11" t="s">
        <v>192</v>
      </c>
      <c r="E2" s="10" t="s">
        <v>12</v>
      </c>
      <c r="F2" s="10" t="s">
        <v>202</v>
      </c>
      <c r="G2" s="10" t="s">
        <v>202</v>
      </c>
      <c r="H2" s="10"/>
      <c r="I2" s="10" t="s">
        <v>18</v>
      </c>
    </row>
  </sheetData>
  <hyperlinks>
    <hyperlink ref="D2" r:id="rId1" xr:uid="{EDD9B465-B608-4F26-A825-164EE8CCA3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EF37-2BA8-4EC6-92A1-22C0C9AA6791}">
  <dimension ref="A1:O70"/>
  <sheetViews>
    <sheetView topLeftCell="A59" workbookViewId="0">
      <selection activeCell="E69" sqref="E69"/>
    </sheetView>
  </sheetViews>
  <sheetFormatPr defaultRowHeight="14.4" x14ac:dyDescent="0.3"/>
  <cols>
    <col min="1" max="1" width="13.88671875" style="24" bestFit="1" customWidth="1"/>
    <col min="2" max="2" width="12.88671875" bestFit="1" customWidth="1"/>
    <col min="3" max="3" width="8.88671875" style="17"/>
    <col min="4" max="4" width="15.88671875" style="10" customWidth="1"/>
    <col min="5" max="5" width="12.33203125" style="18" bestFit="1" customWidth="1"/>
    <col min="6" max="6" width="11.109375" style="10" customWidth="1"/>
    <col min="7" max="7" width="27.5546875" style="10" bestFit="1" customWidth="1"/>
    <col min="8" max="9" width="14" customWidth="1"/>
  </cols>
  <sheetData>
    <row r="1" spans="1:15" x14ac:dyDescent="0.3">
      <c r="A1" s="23" t="s">
        <v>227</v>
      </c>
      <c r="B1" s="1" t="s">
        <v>229</v>
      </c>
      <c r="C1" s="22" t="s">
        <v>164</v>
      </c>
      <c r="D1" s="19" t="s">
        <v>82</v>
      </c>
      <c r="E1" s="21" t="s">
        <v>297</v>
      </c>
      <c r="F1" s="20" t="s">
        <v>83</v>
      </c>
      <c r="G1" s="26" t="s">
        <v>333</v>
      </c>
      <c r="H1" s="10" t="s">
        <v>332</v>
      </c>
      <c r="I1" s="10" t="s">
        <v>408</v>
      </c>
      <c r="O1" s="1" t="s">
        <v>10</v>
      </c>
    </row>
    <row r="2" spans="1:15" x14ac:dyDescent="0.3">
      <c r="A2" s="10" t="s">
        <v>215</v>
      </c>
      <c r="B2" s="10" t="s">
        <v>230</v>
      </c>
      <c r="C2" s="17">
        <v>1</v>
      </c>
      <c r="D2" s="10" t="s">
        <v>59</v>
      </c>
      <c r="E2" s="18">
        <v>10</v>
      </c>
      <c r="F2" s="10" t="s">
        <v>84</v>
      </c>
      <c r="G2" s="24" t="s">
        <v>334</v>
      </c>
      <c r="H2" s="25" t="s">
        <v>304</v>
      </c>
      <c r="I2" s="25" t="s">
        <v>409</v>
      </c>
      <c r="O2" t="s">
        <v>85</v>
      </c>
    </row>
    <row r="3" spans="1:15" x14ac:dyDescent="0.3">
      <c r="A3" s="10" t="s">
        <v>215</v>
      </c>
      <c r="B3" s="10" t="s">
        <v>231</v>
      </c>
      <c r="C3" s="17">
        <v>2</v>
      </c>
      <c r="D3" s="10" t="s">
        <v>64</v>
      </c>
      <c r="E3" s="18">
        <v>15</v>
      </c>
      <c r="F3" s="10" t="s">
        <v>84</v>
      </c>
      <c r="G3" s="24" t="s">
        <v>335</v>
      </c>
      <c r="H3" s="13"/>
      <c r="I3" s="13"/>
      <c r="O3" t="s">
        <v>84</v>
      </c>
    </row>
    <row r="4" spans="1:15" x14ac:dyDescent="0.3">
      <c r="A4" s="10" t="s">
        <v>215</v>
      </c>
      <c r="B4" s="10" t="s">
        <v>232</v>
      </c>
      <c r="C4" s="17">
        <v>3</v>
      </c>
      <c r="D4" s="10" t="s">
        <v>86</v>
      </c>
      <c r="E4" s="18">
        <v>11</v>
      </c>
      <c r="F4" s="10" t="s">
        <v>84</v>
      </c>
      <c r="G4" s="24" t="s">
        <v>336</v>
      </c>
      <c r="H4" s="13"/>
      <c r="I4" s="13"/>
      <c r="O4" t="s">
        <v>87</v>
      </c>
    </row>
    <row r="5" spans="1:15" x14ac:dyDescent="0.3">
      <c r="A5" s="10" t="s">
        <v>215</v>
      </c>
      <c r="B5" s="10" t="s">
        <v>233</v>
      </c>
      <c r="C5" s="17">
        <v>4</v>
      </c>
      <c r="D5" s="10" t="s">
        <v>88</v>
      </c>
      <c r="E5" s="18">
        <v>13</v>
      </c>
      <c r="F5" s="10" t="s">
        <v>84</v>
      </c>
      <c r="G5" s="24" t="s">
        <v>337</v>
      </c>
      <c r="H5" s="13"/>
      <c r="I5" s="13"/>
    </row>
    <row r="6" spans="1:15" x14ac:dyDescent="0.3">
      <c r="A6" s="10" t="s">
        <v>215</v>
      </c>
      <c r="B6" s="10" t="s">
        <v>234</v>
      </c>
      <c r="C6" s="17">
        <v>5</v>
      </c>
      <c r="D6" s="10" t="s">
        <v>89</v>
      </c>
      <c r="E6" s="18">
        <v>13.5</v>
      </c>
      <c r="F6" s="10" t="s">
        <v>84</v>
      </c>
      <c r="G6" s="24" t="s">
        <v>338</v>
      </c>
      <c r="H6" s="13"/>
      <c r="I6" s="13"/>
    </row>
    <row r="7" spans="1:15" x14ac:dyDescent="0.3">
      <c r="A7" s="10" t="s">
        <v>215</v>
      </c>
      <c r="B7" s="10" t="s">
        <v>235</v>
      </c>
      <c r="C7" s="17">
        <v>1</v>
      </c>
      <c r="D7" s="10" t="s">
        <v>90</v>
      </c>
      <c r="E7" s="18">
        <v>14</v>
      </c>
      <c r="F7" s="10" t="s">
        <v>84</v>
      </c>
      <c r="G7" s="24" t="s">
        <v>339</v>
      </c>
      <c r="H7" s="13"/>
      <c r="I7" s="13"/>
    </row>
    <row r="8" spans="1:15" x14ac:dyDescent="0.3">
      <c r="A8" s="10" t="s">
        <v>215</v>
      </c>
      <c r="B8" s="10" t="s">
        <v>236</v>
      </c>
      <c r="C8" s="17">
        <v>2</v>
      </c>
      <c r="D8" s="10" t="s">
        <v>91</v>
      </c>
      <c r="E8" s="18">
        <v>14.5</v>
      </c>
      <c r="F8" s="10" t="s">
        <v>85</v>
      </c>
      <c r="G8" s="24" t="s">
        <v>340</v>
      </c>
      <c r="H8" s="25" t="s">
        <v>304</v>
      </c>
      <c r="I8" s="25"/>
    </row>
    <row r="9" spans="1:15" x14ac:dyDescent="0.3">
      <c r="A9" s="10" t="s">
        <v>215</v>
      </c>
      <c r="B9" s="10" t="s">
        <v>237</v>
      </c>
      <c r="C9" s="17">
        <v>3</v>
      </c>
      <c r="D9" s="10" t="s">
        <v>92</v>
      </c>
      <c r="E9" s="18">
        <v>15</v>
      </c>
      <c r="F9" s="10" t="s">
        <v>84</v>
      </c>
      <c r="G9" s="24" t="s">
        <v>341</v>
      </c>
      <c r="H9" s="13"/>
      <c r="I9" s="13"/>
    </row>
    <row r="10" spans="1:15" x14ac:dyDescent="0.3">
      <c r="A10" s="10" t="s">
        <v>215</v>
      </c>
      <c r="B10" s="10" t="s">
        <v>238</v>
      </c>
      <c r="C10" s="17">
        <v>4</v>
      </c>
      <c r="D10" s="10" t="s">
        <v>93</v>
      </c>
      <c r="E10" s="18">
        <v>15.5</v>
      </c>
      <c r="F10" s="10" t="s">
        <v>84</v>
      </c>
      <c r="G10" s="24" t="s">
        <v>342</v>
      </c>
      <c r="H10" s="13"/>
      <c r="I10" s="13"/>
    </row>
    <row r="11" spans="1:15" x14ac:dyDescent="0.3">
      <c r="A11" s="10" t="s">
        <v>215</v>
      </c>
      <c r="B11" s="10" t="s">
        <v>239</v>
      </c>
      <c r="C11" s="17">
        <v>5</v>
      </c>
      <c r="D11" s="10" t="s">
        <v>94</v>
      </c>
      <c r="E11" s="18">
        <v>16</v>
      </c>
      <c r="F11" s="10" t="s">
        <v>87</v>
      </c>
      <c r="G11" s="24" t="s">
        <v>343</v>
      </c>
      <c r="H11" s="13"/>
      <c r="I11" s="13"/>
    </row>
    <row r="12" spans="1:15" x14ac:dyDescent="0.3">
      <c r="A12" s="10" t="s">
        <v>215</v>
      </c>
      <c r="B12" s="10" t="s">
        <v>240</v>
      </c>
      <c r="C12" s="17">
        <v>1</v>
      </c>
      <c r="D12" s="10" t="s">
        <v>95</v>
      </c>
      <c r="E12" s="18">
        <v>16.5</v>
      </c>
      <c r="F12" s="10" t="s">
        <v>84</v>
      </c>
      <c r="G12" s="24" t="s">
        <v>344</v>
      </c>
      <c r="H12" s="13"/>
      <c r="I12" s="13"/>
    </row>
    <row r="13" spans="1:15" x14ac:dyDescent="0.3">
      <c r="A13" s="10" t="s">
        <v>215</v>
      </c>
      <c r="B13" s="10" t="s">
        <v>241</v>
      </c>
      <c r="C13" s="17">
        <v>2</v>
      </c>
      <c r="D13" s="10" t="s">
        <v>96</v>
      </c>
      <c r="E13" s="18">
        <v>17</v>
      </c>
      <c r="F13" s="10" t="s">
        <v>84</v>
      </c>
      <c r="G13" s="24" t="s">
        <v>345</v>
      </c>
      <c r="H13" s="13"/>
      <c r="I13" s="13"/>
    </row>
    <row r="14" spans="1:15" x14ac:dyDescent="0.3">
      <c r="A14" s="10" t="s">
        <v>215</v>
      </c>
      <c r="B14" s="10" t="s">
        <v>242</v>
      </c>
      <c r="C14" s="17">
        <v>3</v>
      </c>
      <c r="D14" s="10" t="s">
        <v>97</v>
      </c>
      <c r="E14" s="18">
        <v>17.5</v>
      </c>
      <c r="F14" s="10" t="s">
        <v>84</v>
      </c>
      <c r="G14" s="24" t="s">
        <v>346</v>
      </c>
      <c r="H14" s="13"/>
      <c r="I14" s="13"/>
    </row>
    <row r="15" spans="1:15" x14ac:dyDescent="0.3">
      <c r="A15" s="10" t="s">
        <v>215</v>
      </c>
      <c r="B15" s="10" t="s">
        <v>243</v>
      </c>
      <c r="C15" s="17">
        <v>4</v>
      </c>
      <c r="D15" s="10" t="s">
        <v>98</v>
      </c>
      <c r="E15" s="18">
        <v>18</v>
      </c>
      <c r="F15" s="10" t="s">
        <v>84</v>
      </c>
      <c r="G15" s="24" t="s">
        <v>347</v>
      </c>
      <c r="H15" s="13"/>
      <c r="I15" s="13"/>
    </row>
    <row r="16" spans="1:15" x14ac:dyDescent="0.3">
      <c r="A16" s="10" t="s">
        <v>215</v>
      </c>
      <c r="B16" s="10" t="s">
        <v>244</v>
      </c>
      <c r="C16" s="17">
        <v>5</v>
      </c>
      <c r="D16" s="10" t="s">
        <v>99</v>
      </c>
      <c r="E16" s="18">
        <v>18.5</v>
      </c>
      <c r="F16" s="10" t="s">
        <v>84</v>
      </c>
      <c r="G16" s="24" t="s">
        <v>348</v>
      </c>
      <c r="H16" s="13"/>
      <c r="I16" s="13"/>
    </row>
    <row r="17" spans="1:9" x14ac:dyDescent="0.3">
      <c r="A17" s="10" t="s">
        <v>215</v>
      </c>
      <c r="B17" s="10" t="s">
        <v>245</v>
      </c>
      <c r="C17" s="17">
        <v>1</v>
      </c>
      <c r="D17" s="10" t="s">
        <v>101</v>
      </c>
      <c r="E17" s="18">
        <v>19</v>
      </c>
      <c r="F17" s="10" t="s">
        <v>84</v>
      </c>
      <c r="G17" s="24" t="s">
        <v>349</v>
      </c>
      <c r="H17" s="13"/>
      <c r="I17" s="13"/>
    </row>
    <row r="18" spans="1:9" x14ac:dyDescent="0.3">
      <c r="A18" s="10" t="s">
        <v>215</v>
      </c>
      <c r="B18" s="10" t="s">
        <v>246</v>
      </c>
      <c r="C18" s="17">
        <v>2</v>
      </c>
      <c r="D18" s="10" t="s">
        <v>103</v>
      </c>
      <c r="E18" s="18">
        <v>19.5</v>
      </c>
      <c r="F18" s="10" t="s">
        <v>84</v>
      </c>
      <c r="G18" s="24" t="s">
        <v>350</v>
      </c>
      <c r="H18" s="13"/>
      <c r="I18" s="13"/>
    </row>
    <row r="19" spans="1:9" x14ac:dyDescent="0.3">
      <c r="A19" s="10" t="s">
        <v>215</v>
      </c>
      <c r="B19" s="10" t="s">
        <v>247</v>
      </c>
      <c r="C19" s="17">
        <v>3</v>
      </c>
      <c r="D19" s="10" t="s">
        <v>105</v>
      </c>
      <c r="E19" s="18">
        <v>20</v>
      </c>
      <c r="F19" s="10" t="s">
        <v>84</v>
      </c>
      <c r="G19" s="24" t="s">
        <v>351</v>
      </c>
      <c r="H19" s="13"/>
      <c r="I19" s="13"/>
    </row>
    <row r="20" spans="1:9" x14ac:dyDescent="0.3">
      <c r="A20" s="10" t="s">
        <v>215</v>
      </c>
      <c r="B20" s="10" t="s">
        <v>248</v>
      </c>
      <c r="C20" s="17">
        <v>4</v>
      </c>
      <c r="D20" s="10" t="s">
        <v>107</v>
      </c>
      <c r="E20" s="18">
        <v>20.5</v>
      </c>
      <c r="F20" s="10" t="s">
        <v>84</v>
      </c>
      <c r="G20" s="24" t="s">
        <v>352</v>
      </c>
      <c r="H20" s="13"/>
      <c r="I20" s="13"/>
    </row>
    <row r="21" spans="1:9" x14ac:dyDescent="0.3">
      <c r="A21" s="10" t="s">
        <v>215</v>
      </c>
      <c r="B21" s="10" t="s">
        <v>249</v>
      </c>
      <c r="C21" s="17">
        <v>5</v>
      </c>
      <c r="D21" s="10" t="s">
        <v>108</v>
      </c>
      <c r="E21" s="18">
        <v>21</v>
      </c>
      <c r="F21" s="10" t="s">
        <v>84</v>
      </c>
      <c r="G21" s="24" t="s">
        <v>353</v>
      </c>
      <c r="H21" s="13"/>
      <c r="I21" s="13"/>
    </row>
    <row r="22" spans="1:9" x14ac:dyDescent="0.3">
      <c r="A22" s="10" t="s">
        <v>215</v>
      </c>
      <c r="B22" s="10" t="s">
        <v>250</v>
      </c>
      <c r="C22" s="17">
        <v>1</v>
      </c>
      <c r="D22" s="10" t="s">
        <v>109</v>
      </c>
      <c r="E22" s="18">
        <v>21.5</v>
      </c>
      <c r="F22" s="10" t="s">
        <v>84</v>
      </c>
      <c r="G22" s="24" t="s">
        <v>354</v>
      </c>
      <c r="H22" s="13"/>
      <c r="I22" s="13"/>
    </row>
    <row r="23" spans="1:9" x14ac:dyDescent="0.3">
      <c r="A23" s="10" t="s">
        <v>215</v>
      </c>
      <c r="B23" s="10" t="s">
        <v>251</v>
      </c>
      <c r="C23" s="17">
        <v>2</v>
      </c>
      <c r="D23" s="10" t="s">
        <v>111</v>
      </c>
      <c r="E23" s="18">
        <v>22</v>
      </c>
      <c r="F23" s="10" t="s">
        <v>84</v>
      </c>
      <c r="G23" s="24" t="s">
        <v>355</v>
      </c>
      <c r="H23" s="13"/>
      <c r="I23" s="13"/>
    </row>
    <row r="24" spans="1:9" x14ac:dyDescent="0.3">
      <c r="A24" s="10" t="s">
        <v>215</v>
      </c>
      <c r="B24" s="10" t="s">
        <v>252</v>
      </c>
      <c r="C24" s="17">
        <v>3</v>
      </c>
      <c r="D24" s="10" t="s">
        <v>113</v>
      </c>
      <c r="E24" s="18">
        <v>22.5</v>
      </c>
      <c r="F24" s="10" t="s">
        <v>84</v>
      </c>
      <c r="G24" s="24" t="s">
        <v>356</v>
      </c>
      <c r="H24" s="13"/>
      <c r="I24" s="13"/>
    </row>
    <row r="25" spans="1:9" x14ac:dyDescent="0.3">
      <c r="A25" s="10" t="s">
        <v>215</v>
      </c>
      <c r="B25" s="10" t="s">
        <v>253</v>
      </c>
      <c r="C25" s="17">
        <v>4</v>
      </c>
      <c r="D25" s="10" t="s">
        <v>115</v>
      </c>
      <c r="E25" s="18">
        <v>23</v>
      </c>
      <c r="F25" s="10" t="s">
        <v>84</v>
      </c>
      <c r="G25" s="24" t="s">
        <v>357</v>
      </c>
      <c r="H25" s="13"/>
      <c r="I25" s="13"/>
    </row>
    <row r="26" spans="1:9" x14ac:dyDescent="0.3">
      <c r="A26" s="10" t="s">
        <v>215</v>
      </c>
      <c r="B26" s="10" t="s">
        <v>254</v>
      </c>
      <c r="C26" s="17">
        <v>5</v>
      </c>
      <c r="D26" s="10" t="s">
        <v>116</v>
      </c>
      <c r="E26" s="18">
        <v>23.5</v>
      </c>
      <c r="F26" s="10" t="s">
        <v>84</v>
      </c>
      <c r="G26" s="24" t="s">
        <v>358</v>
      </c>
      <c r="H26" s="13"/>
      <c r="I26" s="13"/>
    </row>
    <row r="27" spans="1:9" x14ac:dyDescent="0.3">
      <c r="A27" s="10" t="s">
        <v>215</v>
      </c>
      <c r="B27" s="10" t="s">
        <v>255</v>
      </c>
      <c r="C27" s="17">
        <v>1</v>
      </c>
      <c r="D27" s="10" t="s">
        <v>118</v>
      </c>
      <c r="E27" s="18">
        <v>24</v>
      </c>
      <c r="F27" s="10" t="s">
        <v>84</v>
      </c>
      <c r="G27" s="24" t="s">
        <v>359</v>
      </c>
      <c r="H27" s="13"/>
      <c r="I27" s="13"/>
    </row>
    <row r="28" spans="1:9" x14ac:dyDescent="0.3">
      <c r="A28" s="10" t="s">
        <v>215</v>
      </c>
      <c r="B28" s="10" t="s">
        <v>256</v>
      </c>
      <c r="C28" s="17">
        <v>2</v>
      </c>
      <c r="D28" s="10" t="s">
        <v>120</v>
      </c>
      <c r="E28" s="18">
        <v>24.5</v>
      </c>
      <c r="F28" s="10" t="s">
        <v>84</v>
      </c>
      <c r="G28" s="24" t="s">
        <v>360</v>
      </c>
      <c r="H28" s="13"/>
      <c r="I28" s="13"/>
    </row>
    <row r="29" spans="1:9" x14ac:dyDescent="0.3">
      <c r="A29" s="10" t="s">
        <v>215</v>
      </c>
      <c r="B29" s="10" t="s">
        <v>257</v>
      </c>
      <c r="C29" s="17">
        <v>3</v>
      </c>
      <c r="D29" s="10" t="s">
        <v>122</v>
      </c>
      <c r="E29" s="18">
        <v>25</v>
      </c>
      <c r="F29" s="10" t="s">
        <v>84</v>
      </c>
      <c r="G29" s="24" t="s">
        <v>361</v>
      </c>
      <c r="H29" s="13"/>
      <c r="I29" s="13"/>
    </row>
    <row r="30" spans="1:9" x14ac:dyDescent="0.3">
      <c r="A30" s="10" t="s">
        <v>215</v>
      </c>
      <c r="B30" s="10" t="s">
        <v>258</v>
      </c>
      <c r="C30" s="17">
        <v>4</v>
      </c>
      <c r="D30" s="10" t="s">
        <v>124</v>
      </c>
      <c r="E30" s="18">
        <v>25.5</v>
      </c>
      <c r="F30" s="10" t="s">
        <v>84</v>
      </c>
      <c r="G30" s="24" t="s">
        <v>362</v>
      </c>
      <c r="H30" s="13"/>
      <c r="I30" s="13"/>
    </row>
    <row r="31" spans="1:9" x14ac:dyDescent="0.3">
      <c r="A31" s="10" t="s">
        <v>215</v>
      </c>
      <c r="B31" s="10" t="s">
        <v>259</v>
      </c>
      <c r="C31" s="17">
        <v>5</v>
      </c>
      <c r="D31" s="10" t="s">
        <v>126</v>
      </c>
      <c r="E31" s="18">
        <v>26</v>
      </c>
      <c r="F31" s="10" t="s">
        <v>84</v>
      </c>
      <c r="G31" s="24" t="s">
        <v>363</v>
      </c>
      <c r="H31" s="13"/>
      <c r="I31" s="13"/>
    </row>
    <row r="32" spans="1:9" x14ac:dyDescent="0.3">
      <c r="A32" s="24" t="s">
        <v>216</v>
      </c>
      <c r="B32" s="10" t="s">
        <v>260</v>
      </c>
      <c r="C32" s="17">
        <v>1</v>
      </c>
      <c r="D32" s="10" t="s">
        <v>127</v>
      </c>
      <c r="E32" s="18">
        <v>26.5</v>
      </c>
      <c r="F32" s="10" t="s">
        <v>84</v>
      </c>
      <c r="G32" s="24" t="s">
        <v>364</v>
      </c>
      <c r="H32" s="13"/>
      <c r="I32" s="13"/>
    </row>
    <row r="33" spans="1:9" x14ac:dyDescent="0.3">
      <c r="A33" s="10" t="s">
        <v>216</v>
      </c>
      <c r="B33" s="10" t="s">
        <v>261</v>
      </c>
      <c r="C33" s="17">
        <v>2</v>
      </c>
      <c r="D33" s="10" t="s">
        <v>128</v>
      </c>
      <c r="E33" s="18">
        <v>27</v>
      </c>
      <c r="F33" s="10" t="s">
        <v>84</v>
      </c>
      <c r="G33" s="24" t="s">
        <v>365</v>
      </c>
      <c r="H33" s="13"/>
      <c r="I33" s="13"/>
    </row>
    <row r="34" spans="1:9" x14ac:dyDescent="0.3">
      <c r="A34" s="10" t="s">
        <v>216</v>
      </c>
      <c r="B34" s="10" t="s">
        <v>262</v>
      </c>
      <c r="C34" s="17">
        <v>3</v>
      </c>
      <c r="D34" s="10" t="s">
        <v>129</v>
      </c>
      <c r="E34" s="18">
        <v>27.5</v>
      </c>
      <c r="F34" s="10" t="s">
        <v>84</v>
      </c>
      <c r="G34" s="24" t="s">
        <v>366</v>
      </c>
      <c r="H34" s="13"/>
      <c r="I34" s="13"/>
    </row>
    <row r="35" spans="1:9" x14ac:dyDescent="0.3">
      <c r="A35" s="10" t="s">
        <v>216</v>
      </c>
      <c r="B35" s="10" t="s">
        <v>263</v>
      </c>
      <c r="C35" s="17">
        <v>4</v>
      </c>
      <c r="D35" s="10" t="s">
        <v>130</v>
      </c>
      <c r="E35" s="18">
        <v>28</v>
      </c>
      <c r="F35" s="10" t="s">
        <v>84</v>
      </c>
      <c r="G35" s="24" t="s">
        <v>367</v>
      </c>
      <c r="H35" s="25" t="s">
        <v>330</v>
      </c>
      <c r="I35" s="25" t="s">
        <v>330</v>
      </c>
    </row>
    <row r="36" spans="1:9" x14ac:dyDescent="0.3">
      <c r="A36" s="10" t="s">
        <v>216</v>
      </c>
      <c r="B36" s="10" t="s">
        <v>264</v>
      </c>
      <c r="C36" s="17">
        <v>5</v>
      </c>
      <c r="D36" s="10" t="s">
        <v>131</v>
      </c>
      <c r="E36" s="18">
        <v>28.5</v>
      </c>
      <c r="F36" s="10" t="s">
        <v>84</v>
      </c>
      <c r="G36" s="24" t="s">
        <v>368</v>
      </c>
      <c r="H36" s="25" t="s">
        <v>330</v>
      </c>
      <c r="I36" s="25" t="s">
        <v>330</v>
      </c>
    </row>
    <row r="37" spans="1:9" x14ac:dyDescent="0.3">
      <c r="A37" s="10" t="s">
        <v>216</v>
      </c>
      <c r="B37" s="10" t="s">
        <v>265</v>
      </c>
      <c r="C37" s="17">
        <v>1</v>
      </c>
      <c r="D37" s="10" t="s">
        <v>132</v>
      </c>
      <c r="E37" s="18">
        <v>29</v>
      </c>
      <c r="F37" s="10" t="s">
        <v>84</v>
      </c>
      <c r="G37" s="24" t="s">
        <v>369</v>
      </c>
      <c r="H37" s="25" t="s">
        <v>330</v>
      </c>
      <c r="I37" s="25" t="s">
        <v>330</v>
      </c>
    </row>
    <row r="38" spans="1:9" x14ac:dyDescent="0.3">
      <c r="A38" s="10" t="s">
        <v>216</v>
      </c>
      <c r="B38" s="10" t="s">
        <v>266</v>
      </c>
      <c r="C38" s="17">
        <v>2</v>
      </c>
      <c r="D38" s="10" t="s">
        <v>133</v>
      </c>
      <c r="E38" s="18">
        <v>29.5</v>
      </c>
      <c r="F38" s="10" t="s">
        <v>84</v>
      </c>
      <c r="G38" s="24" t="s">
        <v>370</v>
      </c>
      <c r="H38" s="25" t="s">
        <v>330</v>
      </c>
      <c r="I38" s="25" t="s">
        <v>330</v>
      </c>
    </row>
    <row r="39" spans="1:9" x14ac:dyDescent="0.3">
      <c r="A39" s="10" t="s">
        <v>216</v>
      </c>
      <c r="B39" s="10" t="s">
        <v>267</v>
      </c>
      <c r="C39" s="17">
        <v>3</v>
      </c>
      <c r="D39" s="10" t="s">
        <v>134</v>
      </c>
      <c r="E39" s="18">
        <v>30</v>
      </c>
      <c r="F39" s="10" t="s">
        <v>84</v>
      </c>
      <c r="G39" s="24" t="s">
        <v>371</v>
      </c>
      <c r="H39" s="25" t="s">
        <v>330</v>
      </c>
      <c r="I39" s="25" t="s">
        <v>330</v>
      </c>
    </row>
    <row r="40" spans="1:9" x14ac:dyDescent="0.3">
      <c r="A40" s="10" t="s">
        <v>216</v>
      </c>
      <c r="B40" s="10" t="s">
        <v>268</v>
      </c>
      <c r="C40" s="17">
        <v>4</v>
      </c>
      <c r="D40" s="10" t="s">
        <v>135</v>
      </c>
      <c r="E40" s="18">
        <v>30.5</v>
      </c>
      <c r="F40" s="10" t="s">
        <v>84</v>
      </c>
      <c r="G40" s="24" t="s">
        <v>372</v>
      </c>
      <c r="H40" s="25" t="s">
        <v>330</v>
      </c>
      <c r="I40" s="25" t="s">
        <v>330</v>
      </c>
    </row>
    <row r="41" spans="1:9" x14ac:dyDescent="0.3">
      <c r="A41" s="10" t="s">
        <v>216</v>
      </c>
      <c r="B41" s="10" t="s">
        <v>269</v>
      </c>
      <c r="C41" s="17">
        <v>5</v>
      </c>
      <c r="D41" s="10" t="s">
        <v>136</v>
      </c>
      <c r="E41" s="18">
        <v>31</v>
      </c>
      <c r="F41" s="10" t="s">
        <v>85</v>
      </c>
      <c r="G41" s="24" t="s">
        <v>373</v>
      </c>
      <c r="H41" s="25" t="s">
        <v>330</v>
      </c>
      <c r="I41" s="25" t="s">
        <v>330</v>
      </c>
    </row>
    <row r="42" spans="1:9" x14ac:dyDescent="0.3">
      <c r="A42" s="10" t="s">
        <v>216</v>
      </c>
      <c r="B42" s="10" t="s">
        <v>270</v>
      </c>
      <c r="C42" s="17">
        <v>1</v>
      </c>
      <c r="D42" s="10" t="s">
        <v>137</v>
      </c>
      <c r="E42" s="18">
        <v>31.5</v>
      </c>
      <c r="F42" s="10" t="s">
        <v>84</v>
      </c>
      <c r="G42" s="24" t="s">
        <v>374</v>
      </c>
      <c r="H42" s="13"/>
      <c r="I42" s="13"/>
    </row>
    <row r="43" spans="1:9" x14ac:dyDescent="0.3">
      <c r="A43" s="10" t="s">
        <v>216</v>
      </c>
      <c r="B43" s="10" t="s">
        <v>271</v>
      </c>
      <c r="C43" s="17">
        <v>2</v>
      </c>
      <c r="D43" s="10" t="s">
        <v>138</v>
      </c>
      <c r="E43" s="18">
        <v>32</v>
      </c>
      <c r="F43" s="10" t="s">
        <v>84</v>
      </c>
      <c r="G43" s="24" t="s">
        <v>375</v>
      </c>
      <c r="H43" s="13"/>
      <c r="I43" s="13"/>
    </row>
    <row r="44" spans="1:9" x14ac:dyDescent="0.3">
      <c r="A44" s="10" t="s">
        <v>216</v>
      </c>
      <c r="B44" s="10" t="s">
        <v>272</v>
      </c>
      <c r="C44" s="17">
        <v>3</v>
      </c>
      <c r="D44" s="10" t="s">
        <v>139</v>
      </c>
      <c r="E44" s="18">
        <v>32.5</v>
      </c>
      <c r="F44" s="10" t="s">
        <v>84</v>
      </c>
      <c r="G44" s="24" t="s">
        <v>376</v>
      </c>
      <c r="H44" s="13"/>
      <c r="I44" s="13"/>
    </row>
    <row r="45" spans="1:9" x14ac:dyDescent="0.3">
      <c r="A45" s="10" t="s">
        <v>216</v>
      </c>
      <c r="B45" s="10" t="s">
        <v>273</v>
      </c>
      <c r="C45" s="17">
        <v>4</v>
      </c>
      <c r="D45" s="10" t="s">
        <v>140</v>
      </c>
      <c r="E45" s="18">
        <v>33</v>
      </c>
      <c r="F45" s="10" t="s">
        <v>84</v>
      </c>
      <c r="G45" s="24" t="s">
        <v>377</v>
      </c>
      <c r="H45" s="13"/>
      <c r="I45" s="13"/>
    </row>
    <row r="46" spans="1:9" x14ac:dyDescent="0.3">
      <c r="A46" s="10" t="s">
        <v>216</v>
      </c>
      <c r="B46" s="10" t="s">
        <v>274</v>
      </c>
      <c r="C46" s="17">
        <v>5</v>
      </c>
      <c r="D46" s="10" t="s">
        <v>141</v>
      </c>
      <c r="E46" s="18">
        <v>33.5</v>
      </c>
      <c r="F46" s="10" t="s">
        <v>84</v>
      </c>
      <c r="G46" s="24" t="s">
        <v>378</v>
      </c>
      <c r="H46" s="13"/>
      <c r="I46" s="13"/>
    </row>
    <row r="47" spans="1:9" x14ac:dyDescent="0.3">
      <c r="A47" s="10" t="s">
        <v>216</v>
      </c>
      <c r="B47" s="10" t="s">
        <v>275</v>
      </c>
      <c r="C47" s="17">
        <v>1</v>
      </c>
      <c r="D47" s="10" t="s">
        <v>142</v>
      </c>
      <c r="E47" s="18">
        <v>34</v>
      </c>
      <c r="F47" s="10" t="s">
        <v>84</v>
      </c>
      <c r="G47" s="24" t="s">
        <v>379</v>
      </c>
      <c r="H47" s="13"/>
      <c r="I47" s="13"/>
    </row>
    <row r="48" spans="1:9" x14ac:dyDescent="0.3">
      <c r="A48" s="10" t="s">
        <v>216</v>
      </c>
      <c r="B48" s="10" t="s">
        <v>276</v>
      </c>
      <c r="C48" s="17">
        <v>2</v>
      </c>
      <c r="D48" s="10" t="s">
        <v>143</v>
      </c>
      <c r="E48" s="18">
        <v>34.5</v>
      </c>
      <c r="F48" s="10" t="s">
        <v>84</v>
      </c>
      <c r="G48" s="24" t="s">
        <v>380</v>
      </c>
      <c r="H48" s="13"/>
      <c r="I48" s="13"/>
    </row>
    <row r="49" spans="1:9" x14ac:dyDescent="0.3">
      <c r="A49" s="10" t="s">
        <v>216</v>
      </c>
      <c r="B49" s="10" t="s">
        <v>277</v>
      </c>
      <c r="C49" s="17">
        <v>3</v>
      </c>
      <c r="D49" s="10" t="s">
        <v>144</v>
      </c>
      <c r="E49" s="18">
        <v>35</v>
      </c>
      <c r="F49" s="10" t="s">
        <v>84</v>
      </c>
      <c r="G49" s="24" t="s">
        <v>381</v>
      </c>
      <c r="H49" s="13"/>
      <c r="I49" s="13"/>
    </row>
    <row r="50" spans="1:9" x14ac:dyDescent="0.3">
      <c r="A50" s="10" t="s">
        <v>216</v>
      </c>
      <c r="B50" s="10" t="s">
        <v>278</v>
      </c>
      <c r="C50" s="17">
        <v>4</v>
      </c>
      <c r="D50" s="10" t="s">
        <v>145</v>
      </c>
      <c r="E50" s="18">
        <v>35.5</v>
      </c>
      <c r="F50" s="10" t="s">
        <v>84</v>
      </c>
      <c r="G50" s="24" t="s">
        <v>382</v>
      </c>
      <c r="H50" s="13"/>
      <c r="I50" s="13"/>
    </row>
    <row r="51" spans="1:9" x14ac:dyDescent="0.3">
      <c r="A51" s="10" t="s">
        <v>216</v>
      </c>
      <c r="B51" s="10" t="s">
        <v>279</v>
      </c>
      <c r="C51" s="17">
        <v>5</v>
      </c>
      <c r="D51" s="10" t="s">
        <v>146</v>
      </c>
      <c r="E51" s="18">
        <v>36</v>
      </c>
      <c r="F51" s="10" t="s">
        <v>84</v>
      </c>
      <c r="G51" s="24" t="s">
        <v>383</v>
      </c>
      <c r="H51" s="13"/>
      <c r="I51" s="13"/>
    </row>
    <row r="52" spans="1:9" x14ac:dyDescent="0.3">
      <c r="A52" s="10" t="s">
        <v>216</v>
      </c>
      <c r="B52" s="10" t="s">
        <v>280</v>
      </c>
      <c r="C52" s="17">
        <v>1</v>
      </c>
      <c r="D52" s="10" t="s">
        <v>147</v>
      </c>
      <c r="E52" s="18">
        <v>36.5</v>
      </c>
      <c r="F52" s="10" t="s">
        <v>84</v>
      </c>
      <c r="G52" s="24" t="s">
        <v>384</v>
      </c>
      <c r="H52" s="13"/>
      <c r="I52" s="13"/>
    </row>
    <row r="53" spans="1:9" x14ac:dyDescent="0.3">
      <c r="A53" s="10" t="s">
        <v>216</v>
      </c>
      <c r="B53" s="10" t="s">
        <v>281</v>
      </c>
      <c r="C53" s="17">
        <v>2</v>
      </c>
      <c r="D53" s="10" t="s">
        <v>148</v>
      </c>
      <c r="E53" s="18">
        <v>37</v>
      </c>
      <c r="F53" s="10" t="s">
        <v>84</v>
      </c>
      <c r="G53" s="24" t="s">
        <v>385</v>
      </c>
      <c r="H53" s="13"/>
      <c r="I53" s="13"/>
    </row>
    <row r="54" spans="1:9" x14ac:dyDescent="0.3">
      <c r="A54" s="10" t="s">
        <v>216</v>
      </c>
      <c r="B54" s="10" t="s">
        <v>282</v>
      </c>
      <c r="C54" s="17">
        <v>3</v>
      </c>
      <c r="D54" s="10" t="s">
        <v>149</v>
      </c>
      <c r="E54" s="18">
        <v>37.5</v>
      </c>
      <c r="F54" s="10" t="s">
        <v>87</v>
      </c>
      <c r="G54" s="24" t="s">
        <v>386</v>
      </c>
      <c r="H54" s="13"/>
      <c r="I54" s="13"/>
    </row>
    <row r="55" spans="1:9" x14ac:dyDescent="0.3">
      <c r="A55" s="10" t="s">
        <v>216</v>
      </c>
      <c r="B55" s="10" t="s">
        <v>283</v>
      </c>
      <c r="C55" s="17">
        <v>4</v>
      </c>
      <c r="D55" s="10" t="s">
        <v>150</v>
      </c>
      <c r="E55" s="18">
        <v>38</v>
      </c>
      <c r="F55" s="10" t="s">
        <v>84</v>
      </c>
      <c r="G55" s="24" t="s">
        <v>387</v>
      </c>
      <c r="H55" s="13"/>
      <c r="I55" s="13"/>
    </row>
    <row r="56" spans="1:9" x14ac:dyDescent="0.3">
      <c r="A56" s="10" t="s">
        <v>216</v>
      </c>
      <c r="B56" s="10" t="s">
        <v>284</v>
      </c>
      <c r="C56" s="17">
        <v>5</v>
      </c>
      <c r="D56" s="10" t="s">
        <v>151</v>
      </c>
      <c r="E56" s="18">
        <v>38.5</v>
      </c>
      <c r="F56" s="10" t="s">
        <v>84</v>
      </c>
      <c r="G56" s="24" t="s">
        <v>388</v>
      </c>
      <c r="H56" s="13"/>
      <c r="I56" s="13"/>
    </row>
    <row r="57" spans="1:9" x14ac:dyDescent="0.3">
      <c r="A57" s="10" t="s">
        <v>216</v>
      </c>
      <c r="B57" s="10" t="s">
        <v>285</v>
      </c>
      <c r="C57" s="17">
        <v>1</v>
      </c>
      <c r="D57" s="10" t="s">
        <v>152</v>
      </c>
      <c r="E57" s="18">
        <v>39</v>
      </c>
      <c r="F57" s="10" t="s">
        <v>84</v>
      </c>
      <c r="G57" s="24" t="s">
        <v>389</v>
      </c>
      <c r="H57" s="13"/>
      <c r="I57" s="13"/>
    </row>
    <row r="58" spans="1:9" x14ac:dyDescent="0.3">
      <c r="A58" s="10" t="s">
        <v>216</v>
      </c>
      <c r="B58" s="10" t="s">
        <v>286</v>
      </c>
      <c r="C58" s="17">
        <v>2</v>
      </c>
      <c r="D58" s="10" t="s">
        <v>153</v>
      </c>
      <c r="E58" s="18">
        <v>39.5</v>
      </c>
      <c r="F58" s="10" t="s">
        <v>84</v>
      </c>
      <c r="G58" s="24" t="s">
        <v>390</v>
      </c>
      <c r="H58" s="13"/>
      <c r="I58" s="13"/>
    </row>
    <row r="59" spans="1:9" x14ac:dyDescent="0.3">
      <c r="A59" s="10" t="s">
        <v>216</v>
      </c>
      <c r="B59" s="10" t="s">
        <v>287</v>
      </c>
      <c r="C59" s="17">
        <v>3</v>
      </c>
      <c r="D59" s="10" t="s">
        <v>154</v>
      </c>
      <c r="E59" s="18">
        <v>40</v>
      </c>
      <c r="F59" s="10" t="s">
        <v>84</v>
      </c>
      <c r="G59" s="24" t="s">
        <v>391</v>
      </c>
      <c r="H59" s="13"/>
      <c r="I59" s="13"/>
    </row>
    <row r="60" spans="1:9" x14ac:dyDescent="0.3">
      <c r="A60" s="10" t="s">
        <v>216</v>
      </c>
      <c r="B60" s="10" t="s">
        <v>288</v>
      </c>
      <c r="C60" s="17">
        <v>4</v>
      </c>
      <c r="D60" s="10" t="s">
        <v>155</v>
      </c>
      <c r="E60" s="18">
        <v>40.5</v>
      </c>
      <c r="F60" s="10" t="s">
        <v>84</v>
      </c>
      <c r="G60" s="24" t="s">
        <v>392</v>
      </c>
      <c r="H60" s="13"/>
      <c r="I60" s="13"/>
    </row>
    <row r="61" spans="1:9" x14ac:dyDescent="0.3">
      <c r="A61" s="10" t="s">
        <v>216</v>
      </c>
      <c r="B61" s="10" t="s">
        <v>289</v>
      </c>
      <c r="C61" s="17">
        <v>5</v>
      </c>
      <c r="D61" s="10" t="s">
        <v>156</v>
      </c>
      <c r="E61" s="18">
        <v>41</v>
      </c>
      <c r="F61" s="10" t="s">
        <v>84</v>
      </c>
      <c r="G61" s="24" t="s">
        <v>393</v>
      </c>
      <c r="H61" s="13"/>
      <c r="I61" s="13"/>
    </row>
    <row r="62" spans="1:9" x14ac:dyDescent="0.3">
      <c r="A62" s="10" t="s">
        <v>216</v>
      </c>
      <c r="B62" s="10" t="s">
        <v>290</v>
      </c>
      <c r="C62" s="17">
        <v>1</v>
      </c>
      <c r="D62" s="10" t="s">
        <v>157</v>
      </c>
      <c r="E62" s="18">
        <v>41.5</v>
      </c>
      <c r="F62" s="10" t="s">
        <v>84</v>
      </c>
      <c r="G62" s="24" t="s">
        <v>394</v>
      </c>
      <c r="H62" s="13"/>
      <c r="I62" s="13"/>
    </row>
    <row r="63" spans="1:9" x14ac:dyDescent="0.3">
      <c r="A63" s="10" t="s">
        <v>216</v>
      </c>
      <c r="B63" s="10" t="s">
        <v>291</v>
      </c>
      <c r="C63" s="17">
        <v>2</v>
      </c>
      <c r="D63" s="10" t="s">
        <v>158</v>
      </c>
      <c r="E63" s="18">
        <v>42</v>
      </c>
      <c r="F63" s="10" t="s">
        <v>84</v>
      </c>
      <c r="G63" s="24" t="s">
        <v>395</v>
      </c>
      <c r="H63" s="13"/>
      <c r="I63" s="13"/>
    </row>
    <row r="64" spans="1:9" x14ac:dyDescent="0.3">
      <c r="A64" s="10" t="s">
        <v>216</v>
      </c>
      <c r="B64" s="10" t="s">
        <v>292</v>
      </c>
      <c r="C64" s="17">
        <v>3</v>
      </c>
      <c r="D64" s="10" t="s">
        <v>159</v>
      </c>
      <c r="E64" s="18">
        <v>42.5</v>
      </c>
      <c r="F64" s="10" t="s">
        <v>84</v>
      </c>
      <c r="G64" s="24" t="s">
        <v>396</v>
      </c>
      <c r="H64" s="13"/>
      <c r="I64" s="13"/>
    </row>
    <row r="65" spans="1:9" x14ac:dyDescent="0.3">
      <c r="A65" s="10" t="s">
        <v>216</v>
      </c>
      <c r="B65" s="10" t="s">
        <v>293</v>
      </c>
      <c r="C65" s="17">
        <v>4</v>
      </c>
      <c r="D65" s="10" t="s">
        <v>160</v>
      </c>
      <c r="E65" s="18">
        <v>43</v>
      </c>
      <c r="F65" s="10" t="s">
        <v>84</v>
      </c>
      <c r="G65" s="24" t="s">
        <v>397</v>
      </c>
      <c r="H65" s="13"/>
      <c r="I65" s="13"/>
    </row>
    <row r="66" spans="1:9" x14ac:dyDescent="0.3">
      <c r="A66" s="10" t="s">
        <v>216</v>
      </c>
      <c r="B66" s="10" t="s">
        <v>294</v>
      </c>
      <c r="C66" s="17">
        <v>5</v>
      </c>
      <c r="D66" s="10" t="s">
        <v>161</v>
      </c>
      <c r="E66" s="18">
        <v>43.5</v>
      </c>
      <c r="F66" s="10" t="s">
        <v>87</v>
      </c>
      <c r="G66" s="24" t="s">
        <v>398</v>
      </c>
      <c r="H66" s="13"/>
      <c r="I66" s="13"/>
    </row>
    <row r="67" spans="1:9" x14ac:dyDescent="0.3">
      <c r="A67" s="10" t="s">
        <v>216</v>
      </c>
      <c r="B67" s="10" t="s">
        <v>295</v>
      </c>
      <c r="C67" s="17">
        <v>1</v>
      </c>
      <c r="D67" s="10" t="s">
        <v>162</v>
      </c>
      <c r="E67" s="18">
        <v>44</v>
      </c>
      <c r="F67" s="10" t="s">
        <v>85</v>
      </c>
      <c r="G67" s="24" t="s">
        <v>399</v>
      </c>
      <c r="H67" s="25" t="s">
        <v>331</v>
      </c>
      <c r="I67" s="25" t="s">
        <v>331</v>
      </c>
    </row>
    <row r="68" spans="1:9" x14ac:dyDescent="0.3">
      <c r="A68" s="10" t="s">
        <v>217</v>
      </c>
      <c r="B68" s="10" t="s">
        <v>260</v>
      </c>
      <c r="C68" s="17">
        <v>1</v>
      </c>
      <c r="D68" s="10" t="s">
        <v>410</v>
      </c>
      <c r="E68" s="18">
        <v>26.5</v>
      </c>
      <c r="F68" s="10" t="s">
        <v>84</v>
      </c>
      <c r="G68" s="24" t="s">
        <v>411</v>
      </c>
      <c r="H68" s="13"/>
      <c r="I68" s="13"/>
    </row>
    <row r="69" spans="1:9" x14ac:dyDescent="0.3">
      <c r="A69" s="10" t="s">
        <v>217</v>
      </c>
      <c r="B69" s="10" t="s">
        <v>261</v>
      </c>
      <c r="C69" s="17">
        <v>2</v>
      </c>
      <c r="D69" s="10" t="s">
        <v>455</v>
      </c>
      <c r="E69" s="18">
        <v>70</v>
      </c>
      <c r="F69" s="10" t="s">
        <v>85</v>
      </c>
      <c r="G69" s="24" t="s">
        <v>453</v>
      </c>
      <c r="H69" s="10" t="s">
        <v>452</v>
      </c>
      <c r="I69" s="13"/>
    </row>
    <row r="70" spans="1:9" x14ac:dyDescent="0.3">
      <c r="A70" s="10" t="s">
        <v>217</v>
      </c>
      <c r="B70" s="10" t="s">
        <v>262</v>
      </c>
      <c r="C70" s="17">
        <v>3</v>
      </c>
      <c r="D70" s="10" t="s">
        <v>456</v>
      </c>
      <c r="E70" s="18">
        <v>35</v>
      </c>
      <c r="F70" s="10" t="s">
        <v>85</v>
      </c>
      <c r="G70" s="24" t="s">
        <v>454</v>
      </c>
      <c r="H70" s="10"/>
      <c r="I70" s="13"/>
    </row>
  </sheetData>
  <phoneticPr fontId="2" type="noConversion"/>
  <dataValidations count="1">
    <dataValidation type="list" allowBlank="1" showInputMessage="1" showErrorMessage="1" sqref="F2:F70" xr:uid="{A0E105BA-CF51-4401-B710-6BE9E69B1788}">
      <formula1>$O$2:$O$4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b40f5c691649a4a05e2eddbeb14bcbeb">
  <xsd:schema xmlns:xsd="http://www.w3.org/2001/XMLSchema" xmlns:xs="http://www.w3.org/2001/XMLSchema" xmlns:p="http://schemas.microsoft.com/office/2006/metadata/properties" xmlns:ns2="6aca1daf-af28-46f8-bd7f-7c486cf57d75" xmlns:ns3="a1e3ca88-8ae5-4fd0-ba37-40ce669fcbb0" targetNamespace="http://schemas.microsoft.com/office/2006/metadata/properties" ma:root="true" ma:fieldsID="1826bf959a736503351b94de29104941" ns2:_="" ns3:_="">
    <xsd:import namespace="6aca1daf-af28-46f8-bd7f-7c486cf57d75"/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a1daf-af28-46f8-bd7f-7c486cf57d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2A2396-49F4-45F5-9D44-9C3125763C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920F70-FC70-4BF2-86B7-0FEAC01D1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ca1daf-af28-46f8-bd7f-7c486cf57d75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EAF4CE-5C55-41AC-946B-5BEC082284D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14</vt:i4>
      </vt:variant>
    </vt:vector>
  </HeadingPairs>
  <TitlesOfParts>
    <vt:vector size="14" baseType="lpstr">
      <vt:lpstr>Users</vt:lpstr>
      <vt:lpstr>Profiles</vt:lpstr>
      <vt:lpstr>GlobalRoles</vt:lpstr>
      <vt:lpstr>Projects</vt:lpstr>
      <vt:lpstr>ProjectStatus</vt:lpstr>
      <vt:lpstr>ProjectTeams</vt:lpstr>
      <vt:lpstr>ProjectSprints</vt:lpstr>
      <vt:lpstr>Folha1</vt:lpstr>
      <vt:lpstr>ProjectBacklog</vt:lpstr>
      <vt:lpstr>BacklogUSStatus</vt:lpstr>
      <vt:lpstr>SprintBacklog</vt:lpstr>
      <vt:lpstr>SprintTasks</vt:lpstr>
      <vt:lpstr>Tasks</vt:lpstr>
      <vt:lpstr>Efforts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Carolina Silva</cp:lastModifiedBy>
  <cp:revision/>
  <dcterms:created xsi:type="dcterms:W3CDTF">2022-05-18T16:45:43Z</dcterms:created>
  <dcterms:modified xsi:type="dcterms:W3CDTF">2022-06-30T21:51:40Z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