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r Work\work year 4\year 4 term 1\thesis\Altium_ws\momiu_circuit_design\momiu_01\Project Outputs for momiu_01\"/>
    </mc:Choice>
  </mc:AlternateContent>
  <xr:revisionPtr revIDLastSave="0" documentId="13_ncr:1_{5465E72F-E2E8-42BD-8F4A-6FD6F59B3256}" xr6:coauthVersionLast="46" xr6:coauthVersionMax="46" xr10:uidLastSave="{00000000-0000-0000-0000-000000000000}"/>
  <bookViews>
    <workbookView xWindow="28680" yWindow="4575" windowWidth="24240" windowHeight="1314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3" l="1"/>
  <c r="J12" i="3"/>
  <c r="J15" i="3"/>
  <c r="J11" i="3"/>
  <c r="J13" i="3"/>
  <c r="J14" i="3"/>
  <c r="J16" i="3"/>
  <c r="J17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10" i="3"/>
  <c r="B24" i="3"/>
  <c r="B10" i="3"/>
  <c r="B35" i="3"/>
  <c r="B34" i="3"/>
  <c r="B33" i="3"/>
  <c r="B32" i="3"/>
  <c r="B31" i="3"/>
  <c r="B30" i="3"/>
  <c r="B29" i="3"/>
  <c r="B28" i="3"/>
  <c r="B27" i="3"/>
  <c r="B26" i="3"/>
  <c r="B25" i="3"/>
  <c r="B23" i="3"/>
  <c r="B22" i="3"/>
  <c r="B21" i="3"/>
  <c r="B20" i="3"/>
  <c r="B19" i="3"/>
  <c r="B17" i="3"/>
  <c r="B16" i="3"/>
  <c r="B14" i="3"/>
  <c r="B13" i="3"/>
  <c r="D8" i="3"/>
  <c r="E8" i="3"/>
  <c r="B11" i="3"/>
  <c r="J40" i="3" l="1"/>
  <c r="M42" i="3" s="1"/>
  <c r="M43" i="3" s="1"/>
</calcChain>
</file>

<file path=xl/sharedStrings.xml><?xml version="1.0" encoding="utf-8"?>
<sst xmlns="http://schemas.openxmlformats.org/spreadsheetml/2006/main" count="303" uniqueCount="189">
  <si>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</si>
  <si>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</si>
  <si>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</si>
  <si>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</si>
  <si>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</si>
  <si>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</si>
  <si>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</si>
  <si>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</si>
  <si>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</si>
  <si>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</si>
  <si>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</si>
  <si>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</si>
  <si>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</si>
  <si>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</si>
  <si>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</si>
  <si>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</si>
  <si>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</si>
  <si>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</si>
  <si>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</si>
  <si>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Approved</t>
  </si>
  <si>
    <t>Notes</t>
  </si>
  <si>
    <t>Total</t>
  </si>
  <si>
    <t>Price for 1pcs</t>
  </si>
  <si>
    <t>pcs:</t>
  </si>
  <si>
    <t>BOM_MOMIU ROBOT-V1-PROJECT for Project [momiu_01.PrjPcb] (No PCB Document Selected)</t>
  </si>
  <si>
    <t>momiu_01.PrjPcb</t>
  </si>
  <si>
    <t>None</t>
  </si>
  <si>
    <t>5/7/2021</t>
  </si>
  <si>
    <t>9:30 PM</t>
  </si>
  <si>
    <t>1</t>
  </si>
  <si>
    <t>USD</t>
  </si>
  <si>
    <t>20SVPF120M</t>
  </si>
  <si>
    <t>C0805C104K5RAC7411</t>
  </si>
  <si>
    <t>MMZ2012R600AT000</t>
  </si>
  <si>
    <t>LM2576HVS-5.0</t>
  </si>
  <si>
    <t>22-03-5035</t>
  </si>
  <si>
    <t>PRT-14275</t>
  </si>
  <si>
    <t>87583-3010RPALF</t>
  </si>
  <si>
    <t>957220-6002-AR</t>
  </si>
  <si>
    <t>GSB11121KEU</t>
  </si>
  <si>
    <t>22-03-5075</t>
  </si>
  <si>
    <t>SRP2313AA-101M</t>
  </si>
  <si>
    <t>SML-D12Y8WT86C</t>
  </si>
  <si>
    <t>SML-D12M8WT86C</t>
  </si>
  <si>
    <t>SML-D12U1WT86</t>
  </si>
  <si>
    <t>CRCW080510K0JNEAC</t>
  </si>
  <si>
    <t>CHP0805AFX-5600ELF</t>
  </si>
  <si>
    <t>PTS645SK50JSMTR92_LFS</t>
  </si>
  <si>
    <t>SN74LS241N</t>
  </si>
  <si>
    <t>Description</t>
  </si>
  <si>
    <t>Capacitor Polarised</t>
  </si>
  <si>
    <t>Capacitor</t>
  </si>
  <si>
    <t>Diode</t>
  </si>
  <si>
    <t>Ferrite Beads 60 OHM 25% @100 MHz</t>
  </si>
  <si>
    <t>Integrated Circuit</t>
  </si>
  <si>
    <t>Connector</t>
  </si>
  <si>
    <t>Inductor</t>
  </si>
  <si>
    <t>LED</t>
  </si>
  <si>
    <t>Resistor</t>
  </si>
  <si>
    <t>Switch</t>
  </si>
  <si>
    <t>Designator</t>
  </si>
  <si>
    <t>C1, C3</t>
  </si>
  <si>
    <t>C2, C4</t>
  </si>
  <si>
    <t>C5, C6</t>
  </si>
  <si>
    <t>D1, D2</t>
  </si>
  <si>
    <t>FB1, FB2, FB3, FB4, FB5, FB6, FB7, FB8, FB9, FB10, FB11, FB12</t>
  </si>
  <si>
    <t>IC1, IC2</t>
  </si>
  <si>
    <t>J1</t>
  </si>
  <si>
    <t>J2, J3, J4, J5, J6, J7</t>
  </si>
  <si>
    <t>J8, J10, J11, J13, J20, J21</t>
  </si>
  <si>
    <t>J9</t>
  </si>
  <si>
    <t>J12, J14, J15</t>
  </si>
  <si>
    <t>J16, J17</t>
  </si>
  <si>
    <t>J18, J19</t>
  </si>
  <si>
    <t>J22, J23, J24, J25, J26</t>
  </si>
  <si>
    <t>L1, L2</t>
  </si>
  <si>
    <t>LED1, LED4</t>
  </si>
  <si>
    <t>LED2, LED3</t>
  </si>
  <si>
    <t>LED5, LED6, LED7</t>
  </si>
  <si>
    <t>R1</t>
  </si>
  <si>
    <t>R2, R3, R4, R5, R6, R7, R8</t>
  </si>
  <si>
    <t>S1, S2, S3</t>
  </si>
  <si>
    <t>U1</t>
  </si>
  <si>
    <t>U2, U3</t>
  </si>
  <si>
    <t>Quantity</t>
  </si>
  <si>
    <t>Mouser</t>
  </si>
  <si>
    <t>Supplier Part Number 1</t>
  </si>
  <si>
    <t>667-20SVPF120M</t>
  </si>
  <si>
    <t>661-EMVY160ADA471MHA</t>
  </si>
  <si>
    <t>80-C0805C104K5RACLR</t>
  </si>
  <si>
    <t>621-PDS560-F</t>
  </si>
  <si>
    <t>810-MMZ2012R600AT000</t>
  </si>
  <si>
    <t>926-LM2576HVS5.0NOPB</t>
  </si>
  <si>
    <t>538-22-03-5035</t>
  </si>
  <si>
    <t>538-22-03-5045</t>
  </si>
  <si>
    <t>474-PRT-14275</t>
  </si>
  <si>
    <t>649-87583-3010RPALF</t>
  </si>
  <si>
    <t>517-957220-6002-AR</t>
  </si>
  <si>
    <t>523-GSB11121KEU</t>
  </si>
  <si>
    <t>538-22-03-5075</t>
  </si>
  <si>
    <t>652-SRP2313AA-330M</t>
  </si>
  <si>
    <t>755-SML-D12Y8WT86</t>
  </si>
  <si>
    <t>755-SML-D12M8WT86</t>
  </si>
  <si>
    <t>755-SML-D12U1WT86</t>
  </si>
  <si>
    <t>71-CRCW0805J-10K-E3</t>
  </si>
  <si>
    <t>652-CHP0805AFX-5600L</t>
  </si>
  <si>
    <t>611-SK50JSMTR92LFS</t>
  </si>
  <si>
    <t>595-SN74LS241N</t>
  </si>
  <si>
    <t>Mouser Price/Stock</t>
  </si>
  <si>
    <t>https://www.mouser.co.uk/ProductDetail/Panasonic/20SVPF120M/?qs=OE1iw1LrrPFAGQZp2uLmXQ%3D%3D</t>
  </si>
  <si>
    <t>https://www.mouser.com/Search/Refine.aspx?Keyword=661-EMVY160ADA471MHA</t>
  </si>
  <si>
    <t>https://www.mouser.co.uk/ProductDetail/KEMET/C0805C104K5RAC7411?qs=jbRM9o5BbzPcVXF0wW9AYg%3D%3D</t>
  </si>
  <si>
    <t>https://www.mouser.co.uk/ProductDetail/Diodes-Incorporated/PDS560-13?qs=%2FNF5U5UGuWkl3I91y%252BsKBg%3D%3D</t>
  </si>
  <si>
    <t>https://www.mouser.co.uk/ProductDetail/Texas-Instruments/LM2576HVS-50/?qs=X1J7HmVL2ZGtvFS7GBfMMQ%3D%3D</t>
  </si>
  <si>
    <t>https://www.mouser.co.uk/ProductDetail/Molex/22-03-5035?qs=VKrXD49J9Ep%252Bv2WwbOoiPA%3D%3D</t>
  </si>
  <si>
    <t>https://www.mouser.co.uk/ProductDetail/SparkFun/PRT-14275/?qs=YCa%2FAAYMW01SLG%2FRsDUFug%3D%3D</t>
  </si>
  <si>
    <t>https://www.mouser.co.uk/ProductDetail/Amphenol-FCI/87583-3010RPALF/?qs=nBv%252BRDKgYU12SV7JkWVR7Q%3D%3D</t>
  </si>
  <si>
    <t>https://www.mouser.co.uk/ProductDetail/3M-Electronic-Solutions-Division/957220-6002-AR?qs=g1avbHDutKUCo0RviEjKSg%3D%3D</t>
  </si>
  <si>
    <t>https://www.mouser.co.uk/ProductDetail/Molex/22-03-5075?qs=4hg9R9g9MDvXfItj0edHKA%3D%3D</t>
  </si>
  <si>
    <t>https://www.mouser.co.uk/ProductDetail/Bourns/SRP2313AA-101M?qs=gZXFycFWdANfITbqx%252BPtOw%3D%3D</t>
  </si>
  <si>
    <t>https://www.mouser.co.uk/ProductDetail/ROHM-Semiconductor/SML-D12Y8WT86C?qs=HXFqYaX1Q2zmWm4VzJ%252BtnA%3D%3D</t>
  </si>
  <si>
    <t>https://www.mouser.co.uk/ProductDetail/ROHM-Semiconductor/SML-D12M8WT86C?qs=HXFqYaX1Q2wmk6UmYQ4EIQ%3D%3D</t>
  </si>
  <si>
    <t>https://www.mouser.co.uk/ProductDetail/ROHM-Semiconductor/SML-D12U1WT86?qs=M3jcYzEJUdEySuGkbjHEtQ%3D%3D</t>
  </si>
  <si>
    <t>https://www.mouser.co.uk/ProductDetail/Vishay-Dale/CRCW080510K0JNEAC?qs=E3Y5ESvWgWO0MOXy5ngfMA%3D%3D</t>
  </si>
  <si>
    <t>https://www.mouser.co.uk/ProductDetail/Bourns/CHP0805AFX-5600ELF/?qs=GedFDFLaBXHiLkJv9wkGiw%3D%3D</t>
  </si>
  <si>
    <t>https://www.mouser.co.uk/ProductDetail/Texas-Instruments/SN74LS241N?qs=tJ5HNKWh3OV6ot2H0B4Gfg%3D%3D</t>
  </si>
  <si>
    <t>PhysicalPath</t>
  </si>
  <si>
    <t>D:\For Work\work year 4\year 4 term 1\thesis\Altium_ws\momiu_circuit_design\momiu_01\momiu_01.PrjPcb</t>
  </si>
  <si>
    <t>71</t>
  </si>
  <si>
    <t>5/7/2021 9:30 PM</t>
  </si>
  <si>
    <t>BOM_MOMIU ROBOT-V1-PROJECT</t>
  </si>
  <si>
    <t>BOM_PartType</t>
  </si>
  <si>
    <t>BOM</t>
  </si>
  <si>
    <t>Bill of Materials</t>
  </si>
  <si>
    <t>Supplier</t>
  </si>
  <si>
    <t>Supplier Unit Price</t>
  </si>
  <si>
    <t>Supplier Currency</t>
  </si>
  <si>
    <t>MAIN BOARD</t>
  </si>
  <si>
    <t>INTERFACE BOARD, MAIN BOARD</t>
  </si>
  <si>
    <t>MAIN BOARD, INTERFACE BOARD</t>
  </si>
  <si>
    <t>INTERFACE BOARD</t>
  </si>
  <si>
    <t>https://www.mouser.com/ProductDetail/TDK/MMZ2012R600AT000?qs=%2Fha2pyFadugOPT5Ox6eSBaUOG5hr3kOjQBX%252BfHZ0eWzA5pFn0GKiEGBBv4TpNJ9U</t>
  </si>
  <si>
    <t>https://www.mouser.com/ProductDetail/Molex/22-03-5045?qs=%2Fha2pyFaduig80cpJzBz%252BmvL8AqC%252BikSXMe48%252BEuX7uuCV3K0D0IdA%3D%3D</t>
  </si>
  <si>
    <t>NUCLEO-F411RE</t>
  </si>
  <si>
    <t>Microcomtroller</t>
  </si>
  <si>
    <t>https://www.mouser.com/ProductDetail/Amphenol-Commercial-Products/GSB11121KEU?qs=%2Fha2pyFaduiMC7MLQjmxBxOA%2FPa4nVzeenYvMsy%252BN0gmi2CIPzbE1w%3D%3D</t>
  </si>
  <si>
    <t>https://www.mouser.com/ProductDetail/CK/PTS645SK50JSMTR92-LFS?qs=%2Fha2pyFaduhTbJ9saVhgQIxfptsA053PtxYd8AjmbVwFCtgRJQh8%2FlvXmk9UMFsK</t>
  </si>
  <si>
    <t>*EMVY160ADA471MHA0G</t>
  </si>
  <si>
    <t>*PDS560-13</t>
  </si>
  <si>
    <t>Supplier Stock</t>
  </si>
  <si>
    <t>511-NUCLEO-F411RE</t>
  </si>
  <si>
    <t>https://www.mouser.com/ProductDetail/STMicroelectronics/NUCLEO-F411RE?qs=%2Fha2pyFaduj0LE%252BzmDN2WGOyc9ZJn6rAAaZxUZnl1jWj%2FTN4JYE9Mw%3D%3D</t>
  </si>
  <si>
    <t>474-PRT-10474</t>
  </si>
  <si>
    <t>No.</t>
  </si>
  <si>
    <t xml:space="preserve">Bil of Materials </t>
  </si>
  <si>
    <t>BOM MOMIU Robot Circuit</t>
  </si>
  <si>
    <t>Power connector</t>
  </si>
  <si>
    <t>XT60-YELLOW</t>
  </si>
  <si>
    <t>50-37-5033</t>
  </si>
  <si>
    <t>538-50-37-5033</t>
  </si>
  <si>
    <t>https://www.mouser.com/ProductDetail/Molex/50-37-5033?qs=%2Fha2pyFadug5KkF6oOkLyrdlzVTmZkEpGWjBdnIZlkgoE%2F5%2Fkq%2FZrQ==</t>
  </si>
  <si>
    <t>50-37-5043</t>
  </si>
  <si>
    <t>https://www.mouser.com/ProductDetail/SparkFun/PRT-10474?qs=WyAARYrbSnYJaRDMiD9g2w%3D%3D</t>
  </si>
  <si>
    <t>https://www.mouser.com/ProductDetail/Molex/50-37-5043?qs=%2Fha2pyFadug5KkF6oOkLylqXIN%2Fe7fDS9173nPH0JloQNuUCNnovqQ==</t>
  </si>
  <si>
    <t>538-50-37-5043</t>
  </si>
  <si>
    <t>50-37-5073</t>
  </si>
  <si>
    <t>538-50-37-5073</t>
  </si>
  <si>
    <t>https://www.mouser.com/ProductDetail/Molex/50-37-5073?qs=%2Fha2pyFaduiLUIwPCzA%252BYALcN6MVgegFEkKw6nC4kII=</t>
  </si>
  <si>
    <t>Receptacle terminal</t>
  </si>
  <si>
    <t xml:space="preserve">08-70-1039 </t>
  </si>
  <si>
    <t>538-08-70-1039</t>
  </si>
  <si>
    <t>https://www.mouser.com/ProductDetail/Molex/08-70-1039-Cut-Strip?qs=Y0K5pK5Q%2FZG5wb5AnQMF0g%3D%3D</t>
  </si>
  <si>
    <t>Component</t>
  </si>
  <si>
    <t>Supplier Order Qty</t>
  </si>
  <si>
    <t>Supplier Ext. Price</t>
  </si>
  <si>
    <t>621-PDS760-F</t>
  </si>
  <si>
    <t>https://www.mouser.com/ProductDetail/Diodes-Incorporated/PDS760-13?qs=%2Fha2pyFaduh1R24mltZO8q1ZIt3RGAjSv1h1WrF0ylEqOUlO46XGrw==</t>
  </si>
  <si>
    <t>C2, C5</t>
  </si>
  <si>
    <t>E-SOURCE</t>
  </si>
  <si>
    <t>https://www.es.co.th/detail.asp?Prod=028901724</t>
  </si>
  <si>
    <t>0289-0172-4</t>
  </si>
  <si>
    <t xml:space="preserve">9,117	</t>
  </si>
  <si>
    <t>**UWT1C471MNL1GS</t>
  </si>
  <si>
    <t>**PDS760-13</t>
  </si>
  <si>
    <t>LM2576HVR-5.0</t>
  </si>
  <si>
    <t>IC1, IC3</t>
  </si>
  <si>
    <t xml:space="preserve">59	</t>
  </si>
  <si>
    <t>0339-0011-4</t>
  </si>
  <si>
    <t>https://www.es.co.th/detail.asp?Prod=033900114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</si>
</sst>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[$-C09]dd\-mmm\-yy;@"/>
    <numFmt numFmtId="188" formatCode="[$-409]h:mm:ss\ AM/PM;@"/>
  </numFmts>
  <fonts count="2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18"/>
      <name val="Arial"/>
      <family val="2"/>
    </font>
    <font>
      <b/>
      <sz val="12"/>
      <color indexed="13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4"/>
      <color rgb="FF33333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6" xfId="0" applyFont="1" applyFill="1" applyBorder="1" applyAlignment="1"/>
    <xf numFmtId="0" fontId="7" fillId="2" borderId="7" xfId="0" applyFont="1" applyFill="1" applyBorder="1" applyAlignment="1">
      <alignment horizontal="left"/>
    </xf>
    <xf numFmtId="0" fontId="8" fillId="2" borderId="7" xfId="0" applyFont="1" applyFill="1" applyBorder="1" applyAlignment="1"/>
    <xf numFmtId="0" fontId="7" fillId="2" borderId="7" xfId="0" applyFont="1" applyFill="1" applyBorder="1" applyAlignment="1"/>
    <xf numFmtId="0" fontId="9" fillId="2" borderId="0" xfId="0" applyFont="1" applyFill="1" applyBorder="1" applyAlignment="1"/>
    <xf numFmtId="187" fontId="8" fillId="2" borderId="7" xfId="0" applyNumberFormat="1" applyFont="1" applyFill="1" applyBorder="1" applyAlignment="1">
      <alignment horizontal="left"/>
    </xf>
    <xf numFmtId="188" fontId="8" fillId="2" borderId="7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2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3" fillId="0" borderId="0" xfId="0" applyFont="1" applyBorder="1" applyAlignment="1">
      <alignment vertical="top"/>
    </xf>
    <xf numFmtId="0" fontId="16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3" fillId="2" borderId="21" xfId="0" applyFont="1" applyFill="1" applyBorder="1" applyAlignment="1">
      <alignment vertical="top" wrapText="1"/>
    </xf>
    <xf numFmtId="0" fontId="0" fillId="0" borderId="17" xfId="0" applyBorder="1" applyAlignment="1">
      <alignment vertical="top"/>
    </xf>
    <xf numFmtId="0" fontId="3" fillId="0" borderId="0" xfId="0" applyNumberFormat="1" applyFont="1" applyFill="1" applyBorder="1" applyAlignment="1" applyProtection="1">
      <alignment vertical="top"/>
      <protection locked="0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vertical="top"/>
    </xf>
    <xf numFmtId="0" fontId="15" fillId="0" borderId="0" xfId="0" applyFont="1" applyBorder="1" applyAlignment="1">
      <alignment vertical="top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8" fillId="0" borderId="0" xfId="0" applyNumberFormat="1" applyFont="1" applyFill="1" applyBorder="1" applyAlignment="1" applyProtection="1">
      <alignment horizontal="left" vertical="top"/>
      <protection locked="0"/>
    </xf>
    <xf numFmtId="0" fontId="4" fillId="3" borderId="22" xfId="0" applyFont="1" applyFill="1" applyBorder="1" applyAlignment="1"/>
    <xf numFmtId="0" fontId="4" fillId="3" borderId="23" xfId="0" applyFont="1" applyFill="1" applyBorder="1" applyAlignment="1"/>
    <xf numFmtId="0" fontId="4" fillId="3" borderId="23" xfId="0" applyFont="1" applyFill="1" applyBorder="1" applyAlignment="1">
      <alignment wrapText="1"/>
    </xf>
    <xf numFmtId="0" fontId="4" fillId="3" borderId="24" xfId="0" applyFont="1" applyFill="1" applyBorder="1" applyAlignment="1"/>
    <xf numFmtId="0" fontId="4" fillId="3" borderId="8" xfId="0" applyFont="1" applyFill="1" applyBorder="1" applyAlignment="1"/>
    <xf numFmtId="0" fontId="4" fillId="3" borderId="8" xfId="0" applyFont="1" applyFill="1" applyBorder="1" applyAlignment="1">
      <alignment horizontal="center"/>
    </xf>
    <xf numFmtId="0" fontId="5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vertical="top" wrapText="1"/>
    </xf>
    <xf numFmtId="0" fontId="6" fillId="4" borderId="12" xfId="0" applyFont="1" applyFill="1" applyBorder="1" applyAlignment="1">
      <alignment vertical="top" wrapText="1"/>
    </xf>
    <xf numFmtId="0" fontId="16" fillId="0" borderId="31" xfId="0" applyFont="1" applyBorder="1" applyAlignment="1">
      <alignment vertical="top"/>
    </xf>
    <xf numFmtId="2" fontId="0" fillId="0" borderId="8" xfId="0" applyNumberFormat="1" applyBorder="1" applyAlignment="1">
      <alignment horizontal="right" vertical="top"/>
    </xf>
    <xf numFmtId="0" fontId="7" fillId="2" borderId="0" xfId="0" quotePrefix="1" applyFont="1" applyFill="1" applyBorder="1" applyAlignment="1">
      <alignment horizontal="left"/>
    </xf>
    <xf numFmtId="0" fontId="7" fillId="2" borderId="6" xfId="0" quotePrefix="1" applyFont="1" applyFill="1" applyBorder="1" applyAlignment="1">
      <alignment horizontal="left"/>
    </xf>
    <xf numFmtId="0" fontId="7" fillId="2" borderId="7" xfId="0" quotePrefix="1" applyFont="1" applyFill="1" applyBorder="1" applyAlignment="1">
      <alignment horizontal="left"/>
    </xf>
    <xf numFmtId="0" fontId="8" fillId="2" borderId="1" xfId="0" quotePrefix="1" applyFont="1" applyFill="1" applyBorder="1" applyAlignment="1">
      <alignment horizontal="left"/>
    </xf>
    <xf numFmtId="0" fontId="18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3" fillId="0" borderId="0" xfId="0" quotePrefix="1" applyFont="1" applyBorder="1" applyAlignment="1">
      <alignment horizontal="left" vertical="top"/>
    </xf>
    <xf numFmtId="0" fontId="6" fillId="4" borderId="12" xfId="0" applyFont="1" applyFill="1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4" fillId="3" borderId="25" xfId="0" applyFont="1" applyFill="1" applyBorder="1" applyAlignment="1"/>
    <xf numFmtId="0" fontId="5" fillId="3" borderId="26" xfId="0" applyFont="1" applyFill="1" applyBorder="1" applyAlignment="1">
      <alignment vertical="center"/>
    </xf>
    <xf numFmtId="0" fontId="0" fillId="0" borderId="27" xfId="0" applyBorder="1" applyAlignment="1">
      <alignment vertical="top"/>
    </xf>
    <xf numFmtId="0" fontId="0" fillId="0" borderId="30" xfId="0" applyBorder="1" applyAlignment="1">
      <alignment vertical="top"/>
    </xf>
    <xf numFmtId="0" fontId="17" fillId="0" borderId="27" xfId="0" quotePrefix="1" applyFont="1" applyBorder="1" applyAlignment="1">
      <alignment vertical="top"/>
    </xf>
    <xf numFmtId="0" fontId="3" fillId="0" borderId="27" xfId="0" quotePrefix="1" applyFont="1" applyBorder="1" applyAlignment="1">
      <alignment horizontal="left" vertical="top"/>
    </xf>
    <xf numFmtId="0" fontId="0" fillId="0" borderId="26" xfId="0" applyBorder="1" applyAlignment="1">
      <alignment vertical="top"/>
    </xf>
    <xf numFmtId="0" fontId="19" fillId="3" borderId="5" xfId="0" quotePrefix="1" applyFont="1" applyFill="1" applyBorder="1" applyAlignment="1">
      <alignment vertical="center"/>
    </xf>
    <xf numFmtId="0" fontId="6" fillId="4" borderId="19" xfId="0" applyFont="1" applyFill="1" applyBorder="1" applyAlignment="1">
      <alignment horizontal="left" vertical="top"/>
    </xf>
    <xf numFmtId="2" fontId="6" fillId="4" borderId="19" xfId="0" applyNumberFormat="1" applyFont="1" applyFill="1" applyBorder="1" applyAlignment="1">
      <alignment horizontal="left" vertical="top"/>
    </xf>
    <xf numFmtId="0" fontId="6" fillId="4" borderId="12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vertical="top" wrapText="1"/>
    </xf>
    <xf numFmtId="0" fontId="6" fillId="5" borderId="14" xfId="0" applyFont="1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left" vertical="top" wrapText="1"/>
    </xf>
    <xf numFmtId="0" fontId="6" fillId="4" borderId="14" xfId="0" applyFont="1" applyFill="1" applyBorder="1" applyAlignment="1">
      <alignment vertical="top" wrapText="1"/>
    </xf>
    <xf numFmtId="0" fontId="6" fillId="5" borderId="10" xfId="0" applyFont="1" applyFill="1" applyBorder="1" applyAlignment="1">
      <alignment vertical="top" wrapText="1"/>
    </xf>
    <xf numFmtId="0" fontId="6" fillId="4" borderId="14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vertical="top" wrapText="1"/>
    </xf>
    <xf numFmtId="0" fontId="6" fillId="5" borderId="12" xfId="0" applyFont="1" applyFill="1" applyBorder="1" applyAlignment="1">
      <alignment horizontal="left" vertical="center" wrapText="1"/>
    </xf>
    <xf numFmtId="0" fontId="6" fillId="4" borderId="14" xfId="0" applyFont="1" applyFill="1" applyBorder="1" applyAlignment="1">
      <alignment horizontal="left" vertical="top" wrapText="1"/>
    </xf>
    <xf numFmtId="0" fontId="6" fillId="5" borderId="12" xfId="0" applyFont="1" applyFill="1" applyBorder="1" applyAlignment="1">
      <alignment horizontal="left" vertical="top" wrapText="1"/>
    </xf>
    <xf numFmtId="0" fontId="6" fillId="4" borderId="20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horizontal="left" vertical="top"/>
    </xf>
    <xf numFmtId="2" fontId="6" fillId="4" borderId="20" xfId="0" applyNumberFormat="1" applyFont="1" applyFill="1" applyBorder="1" applyAlignment="1">
      <alignment horizontal="left" vertical="top"/>
    </xf>
    <xf numFmtId="2" fontId="6" fillId="5" borderId="19" xfId="0" applyNumberFormat="1" applyFont="1" applyFill="1" applyBorder="1" applyAlignment="1">
      <alignment horizontal="left" vertical="top"/>
    </xf>
    <xf numFmtId="3" fontId="6" fillId="4" borderId="14" xfId="0" applyNumberFormat="1" applyFont="1" applyFill="1" applyBorder="1" applyAlignment="1">
      <alignment horizontal="left" vertical="top" wrapText="1"/>
    </xf>
    <xf numFmtId="0" fontId="20" fillId="3" borderId="16" xfId="0" applyFont="1" applyFill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left" vertical="center" wrapText="1"/>
    </xf>
    <xf numFmtId="0" fontId="3" fillId="0" borderId="27" xfId="0" applyFont="1" applyBorder="1" applyAlignment="1">
      <alignment vertical="top"/>
    </xf>
    <xf numFmtId="2" fontId="6" fillId="4" borderId="33" xfId="0" applyNumberFormat="1" applyFont="1" applyFill="1" applyBorder="1" applyAlignment="1">
      <alignment horizontal="left" vertical="top" wrapText="1"/>
    </xf>
    <xf numFmtId="2" fontId="6" fillId="4" borderId="28" xfId="0" applyNumberFormat="1" applyFont="1" applyFill="1" applyBorder="1" applyAlignment="1">
      <alignment horizontal="left" vertical="top" wrapText="1"/>
    </xf>
    <xf numFmtId="2" fontId="21" fillId="4" borderId="29" xfId="0" applyNumberFormat="1" applyFont="1" applyFill="1" applyBorder="1" applyAlignment="1">
      <alignment horizontal="left" vertical="top" wrapText="1"/>
    </xf>
    <xf numFmtId="2" fontId="6" fillId="4" borderId="29" xfId="0" applyNumberFormat="1" applyFont="1" applyFill="1" applyBorder="1" applyAlignment="1">
      <alignment horizontal="left" vertical="top" wrapText="1"/>
    </xf>
    <xf numFmtId="2" fontId="21" fillId="5" borderId="29" xfId="0" applyNumberFormat="1" applyFont="1" applyFill="1" applyBorder="1" applyAlignment="1">
      <alignment horizontal="left" vertical="top" wrapText="1"/>
    </xf>
    <xf numFmtId="2" fontId="6" fillId="5" borderId="28" xfId="0" applyNumberFormat="1" applyFont="1" applyFill="1" applyBorder="1" applyAlignment="1">
      <alignment horizontal="left" vertical="top" wrapText="1"/>
    </xf>
    <xf numFmtId="2" fontId="21" fillId="4" borderId="34" xfId="0" applyNumberFormat="1" applyFont="1" applyFill="1" applyBorder="1" applyAlignment="1">
      <alignment horizontal="left" vertical="top" wrapText="1"/>
    </xf>
    <xf numFmtId="2" fontId="21" fillId="5" borderId="28" xfId="0" applyNumberFormat="1" applyFont="1" applyFill="1" applyBorder="1" applyAlignment="1">
      <alignment horizontal="left" vertical="top" wrapText="1"/>
    </xf>
    <xf numFmtId="0" fontId="3" fillId="0" borderId="32" xfId="0" applyFont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13" fillId="2" borderId="17" xfId="0" applyFont="1" applyFill="1" applyBorder="1" applyAlignment="1">
      <alignment vertical="top" wrapText="1"/>
    </xf>
    <xf numFmtId="0" fontId="17" fillId="0" borderId="32" xfId="0" quotePrefix="1" applyFont="1" applyBorder="1" applyAlignment="1">
      <alignment vertical="top"/>
    </xf>
    <xf numFmtId="0" fontId="6" fillId="5" borderId="35" xfId="0" applyFont="1" applyFill="1" applyBorder="1" applyAlignment="1">
      <alignment horizontal="left" vertical="top" wrapText="1"/>
    </xf>
    <xf numFmtId="0" fontId="11" fillId="4" borderId="0" xfId="0" applyFont="1" applyFill="1" applyBorder="1" applyAlignment="1">
      <alignment horizontal="left" vertical="center"/>
    </xf>
    <xf numFmtId="0" fontId="12" fillId="4" borderId="8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1" fillId="5" borderId="0" xfId="0" applyFont="1" applyFill="1" applyBorder="1" applyAlignment="1">
      <alignment horizontal="left" vertical="center"/>
    </xf>
    <xf numFmtId="0" fontId="12" fillId="5" borderId="0" xfId="0" quotePrefix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horizontal="left" vertical="top"/>
      <protection locked="0"/>
    </xf>
    <xf numFmtId="0" fontId="6" fillId="4" borderId="0" xfId="0" applyFont="1" applyFill="1" applyBorder="1" applyAlignment="1">
      <alignment vertical="top" wrapText="1"/>
    </xf>
    <xf numFmtId="0" fontId="6" fillId="4" borderId="3" xfId="0" applyFont="1" applyFill="1" applyBorder="1" applyAlignment="1">
      <alignment vertical="top" wrapText="1"/>
    </xf>
    <xf numFmtId="2" fontId="21" fillId="4" borderId="38" xfId="0" applyNumberFormat="1" applyFont="1" applyFill="1" applyBorder="1" applyAlignment="1">
      <alignment horizontal="left" vertical="top" wrapText="1"/>
    </xf>
    <xf numFmtId="0" fontId="10" fillId="2" borderId="32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2" borderId="27" xfId="0" applyFont="1" applyFill="1" applyBorder="1" applyAlignment="1">
      <alignment vertical="center"/>
    </xf>
    <xf numFmtId="0" fontId="4" fillId="3" borderId="39" xfId="0" applyFont="1" applyFill="1" applyBorder="1" applyAlignment="1"/>
    <xf numFmtId="2" fontId="6" fillId="4" borderId="14" xfId="0" applyNumberFormat="1" applyFont="1" applyFill="1" applyBorder="1" applyAlignment="1">
      <alignment horizontal="left" vertical="top"/>
    </xf>
    <xf numFmtId="0" fontId="21" fillId="4" borderId="42" xfId="0" applyFont="1" applyFill="1" applyBorder="1" applyAlignment="1">
      <alignment horizontal="left" vertical="top"/>
    </xf>
    <xf numFmtId="3" fontId="6" fillId="4" borderId="43" xfId="0" applyNumberFormat="1" applyFont="1" applyFill="1" applyBorder="1" applyAlignment="1">
      <alignment horizontal="left" vertical="top" wrapText="1"/>
    </xf>
    <xf numFmtId="0" fontId="6" fillId="4" borderId="40" xfId="0" applyFont="1" applyFill="1" applyBorder="1" applyAlignment="1">
      <alignment vertical="top" wrapText="1"/>
    </xf>
    <xf numFmtId="0" fontId="6" fillId="4" borderId="44" xfId="0" applyFont="1" applyFill="1" applyBorder="1" applyAlignment="1">
      <alignment horizontal="center" vertical="top" wrapText="1"/>
    </xf>
    <xf numFmtId="3" fontId="6" fillId="4" borderId="45" xfId="0" applyNumberFormat="1" applyFont="1" applyFill="1" applyBorder="1" applyAlignment="1">
      <alignment horizontal="left" vertical="top" wrapText="1"/>
    </xf>
    <xf numFmtId="0" fontId="6" fillId="4" borderId="36" xfId="0" applyFont="1" applyFill="1" applyBorder="1" applyAlignment="1">
      <alignment vertical="top" wrapText="1"/>
    </xf>
    <xf numFmtId="0" fontId="6" fillId="4" borderId="45" xfId="0" applyFont="1" applyFill="1" applyBorder="1" applyAlignment="1">
      <alignment horizontal="left" vertical="center" wrapText="1"/>
    </xf>
    <xf numFmtId="0" fontId="6" fillId="4" borderId="36" xfId="0" applyFont="1" applyFill="1" applyBorder="1" applyAlignment="1">
      <alignment horizontal="left" vertical="center" wrapText="1"/>
    </xf>
    <xf numFmtId="0" fontId="6" fillId="4" borderId="45" xfId="0" applyFont="1" applyFill="1" applyBorder="1" applyAlignment="1">
      <alignment horizontal="left" vertical="top" wrapText="1"/>
    </xf>
    <xf numFmtId="0" fontId="6" fillId="4" borderId="36" xfId="0" applyFont="1" applyFill="1" applyBorder="1" applyAlignment="1">
      <alignment horizontal="left" vertical="top" wrapText="1"/>
    </xf>
    <xf numFmtId="0" fontId="21" fillId="4" borderId="45" xfId="0" applyFont="1" applyFill="1" applyBorder="1" applyAlignment="1">
      <alignment horizontal="left" vertical="top"/>
    </xf>
    <xf numFmtId="0" fontId="21" fillId="4" borderId="36" xfId="0" applyFont="1" applyFill="1" applyBorder="1" applyAlignment="1">
      <alignment horizontal="left" vertical="top"/>
    </xf>
    <xf numFmtId="2" fontId="6" fillId="4" borderId="45" xfId="0" applyNumberFormat="1" applyFont="1" applyFill="1" applyBorder="1" applyAlignment="1">
      <alignment horizontal="left" vertical="top"/>
    </xf>
    <xf numFmtId="2" fontId="6" fillId="4" borderId="36" xfId="0" applyNumberFormat="1" applyFont="1" applyFill="1" applyBorder="1" applyAlignment="1">
      <alignment horizontal="left" vertical="top"/>
    </xf>
    <xf numFmtId="2" fontId="21" fillId="4" borderId="0" xfId="0" applyNumberFormat="1" applyFont="1" applyFill="1" applyAlignment="1">
      <alignment horizontal="left" vertical="top" wrapText="1"/>
    </xf>
    <xf numFmtId="2" fontId="21" fillId="4" borderId="27" xfId="0" applyNumberFormat="1" applyFont="1" applyFill="1" applyBorder="1" applyAlignment="1">
      <alignment horizontal="left" vertical="top" wrapText="1"/>
    </xf>
    <xf numFmtId="0" fontId="6" fillId="5" borderId="37" xfId="0" applyFont="1" applyFill="1" applyBorder="1" applyAlignment="1">
      <alignment horizontal="left" vertical="center" wrapText="1"/>
    </xf>
    <xf numFmtId="3" fontId="6" fillId="5" borderId="45" xfId="0" applyNumberFormat="1" applyFont="1" applyFill="1" applyBorder="1" applyAlignment="1">
      <alignment horizontal="left" vertical="top" wrapText="1"/>
    </xf>
    <xf numFmtId="0" fontId="21" fillId="5" borderId="41" xfId="0" applyFont="1" applyFill="1" applyBorder="1" applyAlignment="1">
      <alignment horizontal="left" vertical="top"/>
    </xf>
    <xf numFmtId="2" fontId="6" fillId="5" borderId="3" xfId="0" applyNumberFormat="1" applyFont="1" applyFill="1" applyBorder="1" applyAlignment="1">
      <alignment horizontal="left" vertical="top"/>
    </xf>
    <xf numFmtId="0" fontId="21" fillId="5" borderId="27" xfId="0" applyFont="1" applyFill="1" applyBorder="1" applyAlignment="1">
      <alignment horizontal="left" vertical="top" wrapText="1"/>
    </xf>
    <xf numFmtId="0" fontId="6" fillId="5" borderId="45" xfId="0" applyFont="1" applyFill="1" applyBorder="1" applyAlignment="1">
      <alignment vertical="top" wrapText="1"/>
    </xf>
    <xf numFmtId="0" fontId="6" fillId="5" borderId="45" xfId="0" applyFont="1" applyFill="1" applyBorder="1" applyAlignment="1">
      <alignment horizontal="left" vertical="center" wrapText="1"/>
    </xf>
    <xf numFmtId="0" fontId="6" fillId="5" borderId="45" xfId="0" applyFont="1" applyFill="1" applyBorder="1" applyAlignment="1">
      <alignment horizontal="left" vertical="top" wrapText="1"/>
    </xf>
    <xf numFmtId="3" fontId="6" fillId="5" borderId="14" xfId="0" applyNumberFormat="1" applyFont="1" applyFill="1" applyBorder="1" applyAlignment="1">
      <alignment horizontal="left" vertical="top" wrapText="1"/>
    </xf>
    <xf numFmtId="0" fontId="21" fillId="5" borderId="45" xfId="0" applyFont="1" applyFill="1" applyBorder="1" applyAlignment="1">
      <alignment horizontal="left" vertical="top"/>
    </xf>
    <xf numFmtId="2" fontId="6" fillId="5" borderId="45" xfId="0" applyNumberFormat="1" applyFont="1" applyFill="1" applyBorder="1" applyAlignment="1">
      <alignment horizontal="left" vertical="top"/>
    </xf>
    <xf numFmtId="2" fontId="21" fillId="5" borderId="27" xfId="0" applyNumberFormat="1" applyFont="1" applyFill="1" applyBorder="1" applyAlignment="1">
      <alignment horizontal="left" vertical="top" wrapText="1"/>
    </xf>
    <xf numFmtId="0" fontId="6" fillId="6" borderId="13" xfId="0" applyFont="1" applyFill="1" applyBorder="1" applyAlignment="1">
      <alignment horizontal="center" vertical="top" wrapText="1"/>
    </xf>
    <xf numFmtId="0" fontId="6" fillId="6" borderId="14" xfId="0" applyFont="1" applyFill="1" applyBorder="1" applyAlignment="1">
      <alignment vertical="top" wrapText="1"/>
    </xf>
    <xf numFmtId="0" fontId="6" fillId="6" borderId="14" xfId="0" applyFont="1" applyFill="1" applyBorder="1" applyAlignment="1">
      <alignment horizontal="left" vertical="center" wrapText="1"/>
    </xf>
    <xf numFmtId="0" fontId="6" fillId="6" borderId="14" xfId="0" applyFont="1" applyFill="1" applyBorder="1" applyAlignment="1">
      <alignment horizontal="left" vertical="top" wrapText="1"/>
    </xf>
    <xf numFmtId="0" fontId="6" fillId="6" borderId="12" xfId="0" applyFont="1" applyFill="1" applyBorder="1" applyAlignment="1">
      <alignment horizontal="left" vertical="top" wrapText="1"/>
    </xf>
    <xf numFmtId="0" fontId="6" fillId="6" borderId="20" xfId="0" applyFont="1" applyFill="1" applyBorder="1" applyAlignment="1">
      <alignment horizontal="left" vertical="top"/>
    </xf>
    <xf numFmtId="2" fontId="6" fillId="6" borderId="20" xfId="0" applyNumberFormat="1" applyFont="1" applyFill="1" applyBorder="1" applyAlignment="1">
      <alignment horizontal="left" vertical="top"/>
    </xf>
    <xf numFmtId="2" fontId="6" fillId="6" borderId="29" xfId="0" applyNumberFormat="1" applyFont="1" applyFill="1" applyBorder="1" applyAlignment="1">
      <alignment horizontal="left" vertical="top" wrapText="1"/>
    </xf>
    <xf numFmtId="0" fontId="6" fillId="6" borderId="10" xfId="0" applyFont="1" applyFill="1" applyBorder="1" applyAlignment="1">
      <alignment vertical="top" wrapText="1"/>
    </xf>
    <xf numFmtId="0" fontId="6" fillId="6" borderId="12" xfId="0" applyFont="1" applyFill="1" applyBorder="1" applyAlignment="1">
      <alignment vertical="top" wrapText="1"/>
    </xf>
    <xf numFmtId="0" fontId="6" fillId="6" borderId="12" xfId="0" applyFont="1" applyFill="1" applyBorder="1" applyAlignment="1">
      <alignment horizontal="left" vertical="center" wrapText="1"/>
    </xf>
    <xf numFmtId="0" fontId="6" fillId="6" borderId="35" xfId="0" applyFont="1" applyFill="1" applyBorder="1" applyAlignment="1">
      <alignment horizontal="left" vertical="top" wrapText="1"/>
    </xf>
    <xf numFmtId="0" fontId="21" fillId="6" borderId="0" xfId="0" applyFont="1" applyFill="1" applyAlignment="1">
      <alignment horizontal="left" vertical="top"/>
    </xf>
    <xf numFmtId="2" fontId="6" fillId="6" borderId="19" xfId="0" applyNumberFormat="1" applyFont="1" applyFill="1" applyBorder="1" applyAlignment="1">
      <alignment horizontal="left" vertical="top"/>
    </xf>
    <xf numFmtId="2" fontId="21" fillId="6" borderId="20" xfId="0" applyNumberFormat="1" applyFont="1" applyFill="1" applyBorder="1" applyAlignment="1">
      <alignment horizontal="left" vertical="top" wrapText="1"/>
    </xf>
    <xf numFmtId="0" fontId="6" fillId="6" borderId="11" xfId="0" applyFont="1" applyFill="1" applyBorder="1" applyAlignment="1">
      <alignment horizontal="center" vertical="top" wrapText="1"/>
    </xf>
    <xf numFmtId="0" fontId="22" fillId="0" borderId="0" xfId="0" applyFont="1" applyAlignment="1">
      <alignment vertical="center" wrapText="1"/>
    </xf>
    <xf numFmtId="0" fontId="6" fillId="7" borderId="13" xfId="0" applyFont="1" applyFill="1" applyBorder="1" applyAlignment="1">
      <alignment horizontal="center" vertical="top" wrapText="1"/>
    </xf>
    <xf numFmtId="0" fontId="6" fillId="7" borderId="14" xfId="0" applyFont="1" applyFill="1" applyBorder="1" applyAlignment="1">
      <alignment vertical="top" wrapText="1"/>
    </xf>
    <xf numFmtId="0" fontId="6" fillId="7" borderId="14" xfId="0" applyFont="1" applyFill="1" applyBorder="1" applyAlignment="1">
      <alignment horizontal="left" vertical="center" wrapText="1"/>
    </xf>
    <xf numFmtId="0" fontId="6" fillId="7" borderId="14" xfId="0" applyFont="1" applyFill="1" applyBorder="1" applyAlignment="1">
      <alignment horizontal="left" vertical="top" wrapText="1"/>
    </xf>
    <xf numFmtId="0" fontId="6" fillId="7" borderId="12" xfId="0" applyFont="1" applyFill="1" applyBorder="1" applyAlignment="1">
      <alignment horizontal="left" vertical="top" wrapText="1"/>
    </xf>
    <xf numFmtId="0" fontId="6" fillId="7" borderId="20" xfId="0" applyFont="1" applyFill="1" applyBorder="1" applyAlignment="1">
      <alignment horizontal="left" vertical="top"/>
    </xf>
    <xf numFmtId="2" fontId="6" fillId="7" borderId="20" xfId="0" applyNumberFormat="1" applyFont="1" applyFill="1" applyBorder="1" applyAlignment="1">
      <alignment horizontal="left" vertical="top"/>
    </xf>
    <xf numFmtId="2" fontId="6" fillId="7" borderId="29" xfId="0" applyNumberFormat="1" applyFont="1" applyFill="1" applyBorder="1" applyAlignment="1">
      <alignment horizontal="left" vertical="top" wrapText="1"/>
    </xf>
    <xf numFmtId="0" fontId="6" fillId="8" borderId="11" xfId="0" applyFont="1" applyFill="1" applyBorder="1" applyAlignment="1">
      <alignment horizontal="center" vertical="top" wrapText="1"/>
    </xf>
    <xf numFmtId="0" fontId="6" fillId="8" borderId="10" xfId="0" applyFont="1" applyFill="1" applyBorder="1" applyAlignment="1">
      <alignment vertical="top" wrapText="1"/>
    </xf>
    <xf numFmtId="0" fontId="6" fillId="8" borderId="12" xfId="0" applyFont="1" applyFill="1" applyBorder="1" applyAlignment="1">
      <alignment vertical="top" wrapText="1"/>
    </xf>
    <xf numFmtId="0" fontId="6" fillId="8" borderId="14" xfId="0" applyFont="1" applyFill="1" applyBorder="1" applyAlignment="1">
      <alignment horizontal="left" vertical="center" wrapText="1"/>
    </xf>
    <xf numFmtId="0" fontId="6" fillId="8" borderId="12" xfId="0" applyFont="1" applyFill="1" applyBorder="1" applyAlignment="1">
      <alignment horizontal="left" vertical="top" wrapText="1"/>
    </xf>
    <xf numFmtId="0" fontId="6" fillId="8" borderId="14" xfId="0" applyFont="1" applyFill="1" applyBorder="1" applyAlignment="1">
      <alignment horizontal="left" vertical="top" wrapText="1"/>
    </xf>
    <xf numFmtId="3" fontId="6" fillId="8" borderId="12" xfId="0" applyNumberFormat="1" applyFont="1" applyFill="1" applyBorder="1" applyAlignment="1">
      <alignment horizontal="left" vertical="top" wrapText="1"/>
    </xf>
    <xf numFmtId="0" fontId="6" fillId="8" borderId="19" xfId="0" applyFont="1" applyFill="1" applyBorder="1" applyAlignment="1">
      <alignment horizontal="left" vertical="top"/>
    </xf>
    <xf numFmtId="2" fontId="6" fillId="8" borderId="20" xfId="0" applyNumberFormat="1" applyFont="1" applyFill="1" applyBorder="1" applyAlignment="1">
      <alignment horizontal="left" vertical="top"/>
    </xf>
    <xf numFmtId="0" fontId="6" fillId="8" borderId="12" xfId="0" applyFont="1" applyFill="1" applyBorder="1" applyAlignment="1">
      <alignment horizontal="left" vertical="center" wrapText="1"/>
    </xf>
    <xf numFmtId="2" fontId="6" fillId="8" borderId="28" xfId="0" applyNumberFormat="1" applyFont="1" applyFill="1" applyBorder="1" applyAlignment="1">
      <alignment horizontal="left" vertical="top" wrapText="1"/>
    </xf>
    <xf numFmtId="0" fontId="6" fillId="8" borderId="14" xfId="0" applyFont="1" applyFill="1" applyBorder="1" applyAlignment="1">
      <alignment vertical="top" wrapText="1"/>
    </xf>
    <xf numFmtId="0" fontId="6" fillId="8" borderId="20" xfId="0" applyFont="1" applyFill="1" applyBorder="1" applyAlignment="1">
      <alignment horizontal="left" vertical="top"/>
    </xf>
    <xf numFmtId="0" fontId="6" fillId="9" borderId="11" xfId="0" applyFont="1" applyFill="1" applyBorder="1" applyAlignment="1">
      <alignment horizontal="center" vertical="top" wrapText="1"/>
    </xf>
    <xf numFmtId="0" fontId="6" fillId="9" borderId="14" xfId="0" applyFont="1" applyFill="1" applyBorder="1" applyAlignment="1">
      <alignment vertical="top" wrapText="1"/>
    </xf>
    <xf numFmtId="0" fontId="6" fillId="9" borderId="14" xfId="0" applyFont="1" applyFill="1" applyBorder="1" applyAlignment="1">
      <alignment horizontal="left" vertical="center" wrapText="1"/>
    </xf>
    <xf numFmtId="0" fontId="6" fillId="9" borderId="14" xfId="0" applyFont="1" applyFill="1" applyBorder="1" applyAlignment="1">
      <alignment horizontal="left" vertical="top" wrapText="1"/>
    </xf>
    <xf numFmtId="0" fontId="6" fillId="9" borderId="12" xfId="0" applyFont="1" applyFill="1" applyBorder="1" applyAlignment="1">
      <alignment horizontal="left" vertical="top" wrapText="1"/>
    </xf>
    <xf numFmtId="0" fontId="6" fillId="9" borderId="20" xfId="0" applyFont="1" applyFill="1" applyBorder="1" applyAlignment="1">
      <alignment horizontal="left" vertical="top"/>
    </xf>
    <xf numFmtId="2" fontId="6" fillId="9" borderId="20" xfId="0" applyNumberFormat="1" applyFont="1" applyFill="1" applyBorder="1" applyAlignment="1">
      <alignment horizontal="left" vertical="top"/>
    </xf>
    <xf numFmtId="2" fontId="21" fillId="8" borderId="29" xfId="0" applyNumberFormat="1" applyFont="1" applyFill="1" applyBorder="1" applyAlignment="1">
      <alignment horizontal="left" vertical="top" wrapText="1"/>
    </xf>
    <xf numFmtId="2" fontId="21" fillId="9" borderId="29" xfId="0" applyNumberFormat="1" applyFont="1" applyFill="1" applyBorder="1" applyAlignment="1">
      <alignment horizontal="left" vertical="top" wrapText="1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308940</xdr:colOff>
      <xdr:row>2</xdr:row>
      <xdr:rowOff>46382</xdr:rowOff>
    </xdr:from>
    <xdr:to>
      <xdr:col>14</xdr:col>
      <xdr:colOff>1108575</xdr:colOff>
      <xdr:row>7</xdr:row>
      <xdr:rowOff>65432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C9A2A1-7952-4462-9B41-7A028EFE64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81"/>
        <a:stretch/>
      </xdr:blipFill>
      <xdr:spPr>
        <a:xfrm>
          <a:off x="9394962" y="700708"/>
          <a:ext cx="4154091" cy="1112354"/>
        </a:xfrm>
        <a:prstGeom prst="rect">
          <a:avLst/>
        </a:prstGeom>
      </xdr:spPr>
    </xdr:pic>
    <xdr:clientData/>
  </xdr:twoCellAnchor>
  <xdr:twoCellAnchor editAs="oneCell">
    <xdr:from>
      <xdr:col>11</xdr:col>
      <xdr:colOff>357809</xdr:colOff>
      <xdr:row>2</xdr:row>
      <xdr:rowOff>215348</xdr:rowOff>
    </xdr:from>
    <xdr:to>
      <xdr:col>12</xdr:col>
      <xdr:colOff>284093</xdr:colOff>
      <xdr:row>7</xdr:row>
      <xdr:rowOff>20562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502158B-07CB-428C-AF14-D790640F9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266" y="869674"/>
          <a:ext cx="704849" cy="898518"/>
        </a:xfrm>
        <a:prstGeom prst="rect">
          <a:avLst/>
        </a:prstGeom>
      </xdr:spPr>
    </xdr:pic>
    <xdr:clientData/>
  </xdr:twoCellAnchor>
  <xdr:twoCellAnchor>
    <xdr:from>
      <xdr:col>15</xdr:col>
      <xdr:colOff>59295</xdr:colOff>
      <xdr:row>9</xdr:row>
      <xdr:rowOff>161657</xdr:rowOff>
    </xdr:from>
    <xdr:to>
      <xdr:col>16</xdr:col>
      <xdr:colOff>542192</xdr:colOff>
      <xdr:row>12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B076BB-57D0-44F8-9FE7-ACE4209121B1}"/>
            </a:ext>
          </a:extLst>
        </xdr:cNvPr>
        <xdr:cNvSpPr txBox="1"/>
      </xdr:nvSpPr>
      <xdr:spPr>
        <a:xfrm>
          <a:off x="14832570" y="2619107"/>
          <a:ext cx="1092497" cy="4765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*</a:t>
          </a:r>
          <a:r>
            <a:rPr lang="en-US" sz="1100" baseline="0"/>
            <a:t>out-of-stock product</a:t>
          </a:r>
          <a:endParaRPr lang="th-TH" sz="1100"/>
        </a:p>
      </xdr:txBody>
    </xdr:sp>
    <xdr:clientData/>
  </xdr:twoCellAnchor>
  <xdr:twoCellAnchor>
    <xdr:from>
      <xdr:col>15</xdr:col>
      <xdr:colOff>66675</xdr:colOff>
      <xdr:row>13</xdr:row>
      <xdr:rowOff>57150</xdr:rowOff>
    </xdr:from>
    <xdr:to>
      <xdr:col>17</xdr:col>
      <xdr:colOff>114300</xdr:colOff>
      <xdr:row>18</xdr:row>
      <xdr:rowOff>12724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7B06C84-4247-40B3-97DF-606E650406EB}"/>
            </a:ext>
          </a:extLst>
        </xdr:cNvPr>
        <xdr:cNvSpPr txBox="1"/>
      </xdr:nvSpPr>
      <xdr:spPr>
        <a:xfrm>
          <a:off x="14839950" y="3200400"/>
          <a:ext cx="1266825" cy="64137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** Replacement product out of stock</a:t>
          </a:r>
          <a:endParaRPr lang="th-TH" sz="1100"/>
        </a:p>
      </xdr:txBody>
    </xdr:sp>
    <xdr:clientData/>
  </xdr:twoCellAnchor>
  <xdr:twoCellAnchor>
    <xdr:from>
      <xdr:col>15</xdr:col>
      <xdr:colOff>63787</xdr:colOff>
      <xdr:row>18</xdr:row>
      <xdr:rowOff>112059</xdr:rowOff>
    </xdr:from>
    <xdr:to>
      <xdr:col>17</xdr:col>
      <xdr:colOff>111412</xdr:colOff>
      <xdr:row>20</xdr:row>
      <xdr:rowOff>87924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4E0576-884B-4560-9EDE-60F2C9541BF8}"/>
            </a:ext>
          </a:extLst>
        </xdr:cNvPr>
        <xdr:cNvSpPr txBox="1"/>
      </xdr:nvSpPr>
      <xdr:spPr>
        <a:xfrm>
          <a:off x="14842191" y="3907405"/>
          <a:ext cx="1263894" cy="31290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 Expensive</a:t>
          </a:r>
          <a:r>
            <a:rPr lang="en-US" sz="1100" baseline="0"/>
            <a:t> product</a:t>
          </a:r>
          <a:endParaRPr lang="th-TH" sz="1100"/>
        </a:p>
      </xdr:txBody>
    </xdr:sp>
    <xdr:clientData/>
  </xdr:twoCellAnchor>
  <xdr:twoCellAnchor>
    <xdr:from>
      <xdr:col>15</xdr:col>
      <xdr:colOff>66675</xdr:colOff>
      <xdr:row>20</xdr:row>
      <xdr:rowOff>142875</xdr:rowOff>
    </xdr:from>
    <xdr:to>
      <xdr:col>17</xdr:col>
      <xdr:colOff>114300</xdr:colOff>
      <xdr:row>25</xdr:row>
      <xdr:rowOff>98449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204634E-9395-4AE3-89C8-E84A2A52FBFF}"/>
            </a:ext>
          </a:extLst>
        </xdr:cNvPr>
        <xdr:cNvSpPr txBox="1"/>
      </xdr:nvSpPr>
      <xdr:spPr>
        <a:xfrm>
          <a:off x="14839950" y="4486275"/>
          <a:ext cx="1266825" cy="812824"/>
        </a:xfrm>
        <a:prstGeom prst="rect">
          <a:avLst/>
        </a:prstGeom>
        <a:solidFill>
          <a:schemeClr val="bg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/>
            <a:t>Replacement products for expensive products</a:t>
          </a:r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9"/>
  <sheetViews>
    <sheetView showGridLines="0" tabSelected="1" zoomScale="70" zoomScaleNormal="70" workbookViewId="0">
      <selection activeCell="R27" sqref="R27"/>
    </sheetView>
  </sheetViews>
  <sheetFormatPr defaultRowHeight="12.75" x14ac:dyDescent="0.2"/>
  <cols>
    <col min="1" max="1" width="3.140625" style="1" customWidth="1"/>
    <col min="2" max="2" width="5.42578125" style="1" customWidth="1"/>
    <col min="3" max="3" width="25.7109375" style="3" customWidth="1"/>
    <col min="4" max="4" width="28.7109375" style="3" customWidth="1"/>
    <col min="5" max="5" width="21.42578125" style="3" customWidth="1"/>
    <col min="6" max="6" width="13" style="1" customWidth="1"/>
    <col min="7" max="8" width="9.140625" style="1" customWidth="1"/>
    <col min="9" max="10" width="8.5703125" style="1" customWidth="1"/>
    <col min="11" max="11" width="9.28515625" style="45" customWidth="1"/>
    <col min="12" max="12" width="11.7109375" style="1" customWidth="1"/>
    <col min="13" max="13" width="22.7109375" style="1" customWidth="1"/>
    <col min="14" max="14" width="27.5703125" style="1" customWidth="1"/>
    <col min="15" max="15" width="17.42578125" style="1" customWidth="1"/>
    <col min="16" max="16384" width="9.140625" style="1"/>
  </cols>
  <sheetData>
    <row r="1" spans="1:16" ht="13.5" thickBot="1" x14ac:dyDescent="0.25">
      <c r="A1" s="47"/>
      <c r="B1" s="125"/>
      <c r="C1" s="125"/>
      <c r="D1" s="125"/>
      <c r="E1" s="125"/>
      <c r="F1" s="51"/>
      <c r="G1" s="51"/>
      <c r="H1" s="51"/>
      <c r="I1" s="51"/>
      <c r="J1" s="51"/>
      <c r="K1" s="52"/>
      <c r="L1" s="51"/>
      <c r="M1" s="51"/>
      <c r="N1" s="51"/>
      <c r="O1" s="67"/>
    </row>
    <row r="2" spans="1:16" ht="37.5" customHeight="1" thickBot="1" x14ac:dyDescent="0.25">
      <c r="A2" s="48"/>
      <c r="B2" s="122"/>
      <c r="C2" s="123" t="s">
        <v>154</v>
      </c>
      <c r="D2" s="36"/>
      <c r="E2" s="124"/>
      <c r="F2" s="74" t="s">
        <v>155</v>
      </c>
      <c r="G2" s="53"/>
      <c r="H2" s="53"/>
      <c r="I2" s="53"/>
      <c r="J2" s="53"/>
      <c r="K2" s="54"/>
      <c r="L2" s="53"/>
      <c r="M2" s="53"/>
      <c r="N2" s="53"/>
      <c r="O2" s="68"/>
    </row>
    <row r="3" spans="1:16" ht="23.25" customHeight="1" x14ac:dyDescent="0.2">
      <c r="A3" s="48"/>
      <c r="B3" s="12"/>
      <c r="C3" s="12" t="s">
        <v>14</v>
      </c>
      <c r="D3" s="59" t="s">
        <v>25</v>
      </c>
      <c r="E3" s="12"/>
      <c r="F3" s="26"/>
      <c r="G3" s="12"/>
      <c r="H3" s="12"/>
      <c r="I3" s="26"/>
      <c r="J3" s="26"/>
      <c r="K3" s="39"/>
      <c r="L3" s="12"/>
      <c r="M3" s="26"/>
      <c r="N3" s="26"/>
      <c r="O3" s="99"/>
    </row>
    <row r="4" spans="1:16" ht="17.25" customHeight="1" x14ac:dyDescent="0.2">
      <c r="A4" s="48"/>
      <c r="B4" s="12"/>
      <c r="C4" s="12" t="s">
        <v>15</v>
      </c>
      <c r="D4" s="60" t="s">
        <v>25</v>
      </c>
      <c r="E4" s="15"/>
      <c r="F4" s="26"/>
      <c r="G4" s="38"/>
      <c r="H4" s="38"/>
      <c r="I4" s="14"/>
      <c r="J4" s="14"/>
      <c r="K4" s="40"/>
      <c r="L4" s="14"/>
      <c r="M4" s="26"/>
      <c r="N4" s="26"/>
      <c r="O4" s="69"/>
    </row>
    <row r="5" spans="1:16" ht="17.25" customHeight="1" x14ac:dyDescent="0.2">
      <c r="A5" s="48"/>
      <c r="B5" s="12"/>
      <c r="C5" s="12" t="s">
        <v>16</v>
      </c>
      <c r="D5" s="61" t="s">
        <v>26</v>
      </c>
      <c r="E5" s="17"/>
      <c r="F5" s="26"/>
      <c r="G5" s="27"/>
      <c r="H5" s="27"/>
      <c r="I5" s="14"/>
      <c r="J5" s="14"/>
      <c r="K5" s="40"/>
      <c r="L5" s="14"/>
      <c r="M5" s="26"/>
      <c r="N5" s="26"/>
      <c r="O5" s="69"/>
    </row>
    <row r="6" spans="1:16" x14ac:dyDescent="0.2">
      <c r="A6" s="48"/>
      <c r="B6" s="18"/>
      <c r="C6" s="18"/>
      <c r="D6" s="18"/>
      <c r="E6" s="16"/>
      <c r="F6" s="13"/>
      <c r="G6" s="27"/>
      <c r="H6" s="27"/>
      <c r="I6" s="14"/>
      <c r="J6" s="14"/>
      <c r="K6" s="40"/>
      <c r="L6" s="14"/>
      <c r="M6" s="26"/>
      <c r="N6" s="26"/>
      <c r="O6" s="69"/>
    </row>
    <row r="7" spans="1:16" ht="15.75" customHeight="1" x14ac:dyDescent="0.2">
      <c r="A7" s="48"/>
      <c r="B7" s="19"/>
      <c r="C7" s="19" t="s">
        <v>18</v>
      </c>
      <c r="D7" s="62" t="s">
        <v>27</v>
      </c>
      <c r="E7" s="62" t="s">
        <v>28</v>
      </c>
      <c r="F7" s="26"/>
      <c r="G7" s="27"/>
      <c r="H7" s="27"/>
      <c r="I7" s="19"/>
      <c r="J7" s="19"/>
      <c r="K7" s="41"/>
      <c r="L7" s="19"/>
      <c r="M7" s="26"/>
      <c r="N7" s="26"/>
      <c r="O7" s="69"/>
    </row>
    <row r="8" spans="1:16" ht="15.75" customHeight="1" x14ac:dyDescent="0.2">
      <c r="A8" s="48"/>
      <c r="B8" s="17"/>
      <c r="C8" s="17" t="s">
        <v>17</v>
      </c>
      <c r="D8" s="20">
        <f ca="1">TODAY()</f>
        <v>44324</v>
      </c>
      <c r="E8" s="21">
        <f ca="1">NOW()</f>
        <v>44324.390776388886</v>
      </c>
      <c r="F8" s="26"/>
      <c r="G8" s="19"/>
      <c r="H8" s="19"/>
      <c r="I8" s="19"/>
      <c r="J8" s="19"/>
      <c r="K8" s="41"/>
      <c r="L8" s="19"/>
      <c r="M8" s="26"/>
      <c r="N8" s="26"/>
      <c r="O8" s="69"/>
    </row>
    <row r="9" spans="1:16" s="25" customFormat="1" ht="40.5" customHeight="1" x14ac:dyDescent="0.2">
      <c r="A9" s="49"/>
      <c r="B9" s="93" t="s">
        <v>153</v>
      </c>
      <c r="C9" s="94" t="s">
        <v>172</v>
      </c>
      <c r="D9" s="94" t="s">
        <v>49</v>
      </c>
      <c r="E9" s="94" t="s">
        <v>60</v>
      </c>
      <c r="F9" s="94" t="s">
        <v>134</v>
      </c>
      <c r="G9" s="94" t="s">
        <v>84</v>
      </c>
      <c r="H9" s="94" t="s">
        <v>173</v>
      </c>
      <c r="I9" s="94" t="s">
        <v>135</v>
      </c>
      <c r="J9" s="94" t="s">
        <v>174</v>
      </c>
      <c r="K9" s="94" t="s">
        <v>136</v>
      </c>
      <c r="L9" s="94" t="s">
        <v>149</v>
      </c>
      <c r="M9" s="94" t="s">
        <v>86</v>
      </c>
      <c r="N9" s="94" t="s">
        <v>126</v>
      </c>
      <c r="O9" s="95" t="s">
        <v>108</v>
      </c>
    </row>
    <row r="10" spans="1:16" s="2" customFormat="1" ht="13.5" customHeight="1" x14ac:dyDescent="0.2">
      <c r="A10" s="48"/>
      <c r="B10" s="96">
        <f t="shared" ref="B10" si="0">ROW(B10) - ROW($B$9)</f>
        <v>1</v>
      </c>
      <c r="C10" s="55" t="s">
        <v>31</v>
      </c>
      <c r="D10" s="55" t="s">
        <v>50</v>
      </c>
      <c r="E10" s="56" t="s">
        <v>61</v>
      </c>
      <c r="F10" s="77" t="s">
        <v>85</v>
      </c>
      <c r="G10" s="77">
        <v>2</v>
      </c>
      <c r="H10" s="77">
        <v>2</v>
      </c>
      <c r="I10" s="65">
        <v>1.25</v>
      </c>
      <c r="J10" s="65">
        <f>H10*I10</f>
        <v>2.5</v>
      </c>
      <c r="K10" s="65" t="s">
        <v>30</v>
      </c>
      <c r="L10" s="65">
        <v>14231</v>
      </c>
      <c r="M10" s="75" t="s">
        <v>87</v>
      </c>
      <c r="N10" s="76" t="s">
        <v>137</v>
      </c>
      <c r="O10" s="100" t="s">
        <v>109</v>
      </c>
    </row>
    <row r="11" spans="1:16" s="2" customFormat="1" ht="13.5" customHeight="1" x14ac:dyDescent="0.2">
      <c r="A11" s="48"/>
      <c r="B11" s="172">
        <f t="shared" ref="B11:B35" si="1">ROW(B11) - ROW($B$9)</f>
        <v>2</v>
      </c>
      <c r="C11" s="173" t="s">
        <v>147</v>
      </c>
      <c r="D11" s="173" t="s">
        <v>50</v>
      </c>
      <c r="E11" s="173" t="s">
        <v>62</v>
      </c>
      <c r="F11" s="174" t="s">
        <v>85</v>
      </c>
      <c r="G11" s="174">
        <v>2</v>
      </c>
      <c r="H11" s="174">
        <v>2</v>
      </c>
      <c r="I11" s="175">
        <v>0.7</v>
      </c>
      <c r="J11" s="176">
        <f t="shared" ref="J11:J39" si="2">H11*I11</f>
        <v>1.4</v>
      </c>
      <c r="K11" s="175" t="s">
        <v>30</v>
      </c>
      <c r="L11" s="175">
        <v>0</v>
      </c>
      <c r="M11" s="177" t="s">
        <v>88</v>
      </c>
      <c r="N11" s="178" t="s">
        <v>137</v>
      </c>
      <c r="O11" s="179" t="s">
        <v>110</v>
      </c>
    </row>
    <row r="12" spans="1:16" s="2" customFormat="1" ht="13.5" customHeight="1" x14ac:dyDescent="0.2">
      <c r="A12" s="48"/>
      <c r="B12" s="180"/>
      <c r="C12" s="181" t="s">
        <v>182</v>
      </c>
      <c r="D12" s="191" t="s">
        <v>50</v>
      </c>
      <c r="E12" s="191" t="s">
        <v>177</v>
      </c>
      <c r="F12" s="189" t="s">
        <v>178</v>
      </c>
      <c r="G12" s="189">
        <v>2</v>
      </c>
      <c r="H12" s="189">
        <v>2</v>
      </c>
      <c r="I12" s="184">
        <v>0.17</v>
      </c>
      <c r="J12" s="184">
        <f t="shared" si="2"/>
        <v>0.34</v>
      </c>
      <c r="K12" s="185" t="s">
        <v>30</v>
      </c>
      <c r="L12" s="184" t="s">
        <v>181</v>
      </c>
      <c r="M12" s="192" t="s">
        <v>180</v>
      </c>
      <c r="N12" s="188" t="s">
        <v>137</v>
      </c>
      <c r="O12" s="190" t="s">
        <v>179</v>
      </c>
    </row>
    <row r="13" spans="1:16" s="2" customFormat="1" ht="13.5" customHeight="1" x14ac:dyDescent="0.2">
      <c r="A13" s="48"/>
      <c r="B13" s="96">
        <f t="shared" si="1"/>
        <v>4</v>
      </c>
      <c r="C13" s="55" t="s">
        <v>32</v>
      </c>
      <c r="D13" s="55" t="s">
        <v>51</v>
      </c>
      <c r="E13" s="56" t="s">
        <v>63</v>
      </c>
      <c r="F13" s="77" t="s">
        <v>85</v>
      </c>
      <c r="G13" s="77">
        <v>2</v>
      </c>
      <c r="H13" s="77">
        <v>2</v>
      </c>
      <c r="I13" s="65">
        <v>0.24</v>
      </c>
      <c r="J13" s="65">
        <f t="shared" si="2"/>
        <v>0.48</v>
      </c>
      <c r="K13" s="65" t="s">
        <v>30</v>
      </c>
      <c r="L13" s="65">
        <v>32058</v>
      </c>
      <c r="M13" s="75" t="s">
        <v>89</v>
      </c>
      <c r="N13" s="76" t="s">
        <v>137</v>
      </c>
      <c r="O13" s="101" t="s">
        <v>111</v>
      </c>
    </row>
    <row r="14" spans="1:16" s="2" customFormat="1" ht="13.5" customHeight="1" x14ac:dyDescent="0.2">
      <c r="A14" s="48"/>
      <c r="B14" s="172">
        <f t="shared" si="1"/>
        <v>5</v>
      </c>
      <c r="C14" s="173" t="s">
        <v>148</v>
      </c>
      <c r="D14" s="173" t="s">
        <v>52</v>
      </c>
      <c r="E14" s="173" t="s">
        <v>64</v>
      </c>
      <c r="F14" s="174" t="s">
        <v>85</v>
      </c>
      <c r="G14" s="174">
        <v>2</v>
      </c>
      <c r="H14" s="174"/>
      <c r="I14" s="175">
        <v>1.05</v>
      </c>
      <c r="J14" s="176">
        <f t="shared" si="2"/>
        <v>0</v>
      </c>
      <c r="K14" s="175" t="s">
        <v>30</v>
      </c>
      <c r="L14" s="175">
        <v>0</v>
      </c>
      <c r="M14" s="177" t="s">
        <v>90</v>
      </c>
      <c r="N14" s="178" t="s">
        <v>137</v>
      </c>
      <c r="O14" s="179" t="s">
        <v>112</v>
      </c>
    </row>
    <row r="15" spans="1:16" s="2" customFormat="1" ht="13.5" customHeight="1" x14ac:dyDescent="0.2">
      <c r="A15" s="48"/>
      <c r="B15" s="180"/>
      <c r="C15" s="181" t="s">
        <v>183</v>
      </c>
      <c r="D15" s="181" t="s">
        <v>52</v>
      </c>
      <c r="E15" s="182" t="s">
        <v>64</v>
      </c>
      <c r="F15" s="183" t="s">
        <v>85</v>
      </c>
      <c r="G15" s="183">
        <v>2</v>
      </c>
      <c r="H15" s="183">
        <v>2</v>
      </c>
      <c r="I15" s="184">
        <v>1.02</v>
      </c>
      <c r="J15" s="184">
        <f t="shared" si="2"/>
        <v>2.04</v>
      </c>
      <c r="K15" s="185" t="s">
        <v>30</v>
      </c>
      <c r="L15" s="186">
        <v>48658</v>
      </c>
      <c r="M15" s="187" t="s">
        <v>175</v>
      </c>
      <c r="N15" s="188" t="s">
        <v>137</v>
      </c>
      <c r="O15" s="200" t="s">
        <v>176</v>
      </c>
      <c r="P15" s="27"/>
    </row>
    <row r="16" spans="1:16" s="2" customFormat="1" ht="13.5" customHeight="1" x14ac:dyDescent="0.2">
      <c r="A16" s="48"/>
      <c r="B16" s="96">
        <f t="shared" si="1"/>
        <v>7</v>
      </c>
      <c r="C16" s="55" t="s">
        <v>33</v>
      </c>
      <c r="D16" s="55" t="s">
        <v>53</v>
      </c>
      <c r="E16" s="56" t="s">
        <v>65</v>
      </c>
      <c r="F16" s="77" t="s">
        <v>85</v>
      </c>
      <c r="G16" s="77">
        <v>12</v>
      </c>
      <c r="H16" s="77">
        <v>12</v>
      </c>
      <c r="I16" s="65">
        <v>5.2999999999999999E-2</v>
      </c>
      <c r="J16" s="65">
        <f t="shared" si="2"/>
        <v>0.63600000000000001</v>
      </c>
      <c r="K16" s="65" t="s">
        <v>30</v>
      </c>
      <c r="L16" s="65">
        <v>18028</v>
      </c>
      <c r="M16" s="75" t="s">
        <v>91</v>
      </c>
      <c r="N16" s="76" t="s">
        <v>138</v>
      </c>
      <c r="O16" s="102" t="s">
        <v>141</v>
      </c>
    </row>
    <row r="17" spans="1:16" s="2" customFormat="1" ht="13.5" customHeight="1" x14ac:dyDescent="0.2">
      <c r="A17" s="48"/>
      <c r="B17" s="155">
        <f t="shared" si="1"/>
        <v>8</v>
      </c>
      <c r="C17" s="156" t="s">
        <v>34</v>
      </c>
      <c r="D17" s="156" t="s">
        <v>54</v>
      </c>
      <c r="E17" s="156" t="s">
        <v>66</v>
      </c>
      <c r="F17" s="157" t="s">
        <v>85</v>
      </c>
      <c r="G17" s="157">
        <v>2</v>
      </c>
      <c r="H17" s="157"/>
      <c r="I17" s="158">
        <v>6.96</v>
      </c>
      <c r="J17" s="159">
        <f t="shared" si="2"/>
        <v>0</v>
      </c>
      <c r="K17" s="158" t="s">
        <v>30</v>
      </c>
      <c r="L17" s="158">
        <v>3128</v>
      </c>
      <c r="M17" s="160" t="s">
        <v>92</v>
      </c>
      <c r="N17" s="161" t="s">
        <v>137</v>
      </c>
      <c r="O17" s="162" t="s">
        <v>113</v>
      </c>
    </row>
    <row r="18" spans="1:16" s="2" customFormat="1" ht="13.5" customHeight="1" x14ac:dyDescent="0.2">
      <c r="A18" s="48"/>
      <c r="B18" s="193"/>
      <c r="C18" s="194" t="s">
        <v>184</v>
      </c>
      <c r="D18" s="194" t="s">
        <v>54</v>
      </c>
      <c r="E18" s="194" t="s">
        <v>185</v>
      </c>
      <c r="F18" s="195" t="s">
        <v>178</v>
      </c>
      <c r="G18" s="195">
        <v>2</v>
      </c>
      <c r="H18" s="195">
        <v>2</v>
      </c>
      <c r="I18" s="196">
        <v>1.21</v>
      </c>
      <c r="J18" s="197">
        <f t="shared" si="2"/>
        <v>2.42</v>
      </c>
      <c r="K18" s="196" t="s">
        <v>30</v>
      </c>
      <c r="L18" s="196" t="s">
        <v>186</v>
      </c>
      <c r="M18" s="198" t="s">
        <v>187</v>
      </c>
      <c r="N18" s="199" t="s">
        <v>137</v>
      </c>
      <c r="O18" s="201" t="s">
        <v>188</v>
      </c>
      <c r="P18" s="108"/>
    </row>
    <row r="19" spans="1:16" s="2" customFormat="1" ht="13.5" customHeight="1" x14ac:dyDescent="0.2">
      <c r="A19" s="48"/>
      <c r="B19" s="96">
        <f t="shared" si="1"/>
        <v>10</v>
      </c>
      <c r="C19" s="81" t="s">
        <v>35</v>
      </c>
      <c r="D19" s="81" t="s">
        <v>55</v>
      </c>
      <c r="E19" s="81" t="s">
        <v>68</v>
      </c>
      <c r="F19" s="83" t="s">
        <v>85</v>
      </c>
      <c r="G19" s="83">
        <v>6</v>
      </c>
      <c r="H19" s="83">
        <v>6</v>
      </c>
      <c r="I19" s="86">
        <v>0.24</v>
      </c>
      <c r="J19" s="65">
        <f t="shared" si="2"/>
        <v>1.44</v>
      </c>
      <c r="K19" s="86" t="s">
        <v>30</v>
      </c>
      <c r="L19" s="86">
        <v>18151</v>
      </c>
      <c r="M19" s="88" t="s">
        <v>93</v>
      </c>
      <c r="N19" s="90" t="s">
        <v>137</v>
      </c>
      <c r="O19" s="103" t="s">
        <v>114</v>
      </c>
    </row>
    <row r="20" spans="1:16" s="2" customFormat="1" ht="13.5" customHeight="1" x14ac:dyDescent="0.2">
      <c r="A20" s="48"/>
      <c r="B20" s="97">
        <f t="shared" si="1"/>
        <v>11</v>
      </c>
      <c r="C20" s="98">
        <v>22035045</v>
      </c>
      <c r="D20" s="82" t="s">
        <v>55</v>
      </c>
      <c r="E20" s="84" t="s">
        <v>69</v>
      </c>
      <c r="F20" s="85" t="s">
        <v>85</v>
      </c>
      <c r="G20" s="85">
        <v>6</v>
      </c>
      <c r="H20" s="85">
        <v>6</v>
      </c>
      <c r="I20" s="87">
        <v>0.26</v>
      </c>
      <c r="J20" s="87">
        <f t="shared" si="2"/>
        <v>1.56</v>
      </c>
      <c r="K20" s="87" t="s">
        <v>30</v>
      </c>
      <c r="L20" s="87">
        <v>3587</v>
      </c>
      <c r="M20" s="89" t="s">
        <v>94</v>
      </c>
      <c r="N20" s="91" t="s">
        <v>137</v>
      </c>
      <c r="O20" s="104" t="s">
        <v>142</v>
      </c>
    </row>
    <row r="21" spans="1:16" s="2" customFormat="1" ht="13.5" customHeight="1" x14ac:dyDescent="0.2">
      <c r="A21" s="48"/>
      <c r="B21" s="96">
        <f t="shared" si="1"/>
        <v>12</v>
      </c>
      <c r="C21" s="81" t="s">
        <v>36</v>
      </c>
      <c r="D21" s="81" t="s">
        <v>55</v>
      </c>
      <c r="E21" s="81" t="s">
        <v>70</v>
      </c>
      <c r="F21" s="83" t="s">
        <v>85</v>
      </c>
      <c r="G21" s="83">
        <v>1</v>
      </c>
      <c r="H21" s="83">
        <v>1</v>
      </c>
      <c r="I21" s="86">
        <v>0.95</v>
      </c>
      <c r="J21" s="65">
        <f t="shared" si="2"/>
        <v>0.95</v>
      </c>
      <c r="K21" s="86" t="s">
        <v>30</v>
      </c>
      <c r="L21" s="86">
        <v>14</v>
      </c>
      <c r="M21" s="88" t="s">
        <v>95</v>
      </c>
      <c r="N21" s="90" t="s">
        <v>137</v>
      </c>
      <c r="O21" s="103" t="s">
        <v>115</v>
      </c>
    </row>
    <row r="22" spans="1:16" s="2" customFormat="1" ht="13.5" customHeight="1" x14ac:dyDescent="0.2">
      <c r="A22" s="48"/>
      <c r="B22" s="97">
        <f t="shared" si="1"/>
        <v>13</v>
      </c>
      <c r="C22" s="82" t="s">
        <v>37</v>
      </c>
      <c r="D22" s="82" t="s">
        <v>55</v>
      </c>
      <c r="E22" s="84" t="s">
        <v>71</v>
      </c>
      <c r="F22" s="85" t="s">
        <v>85</v>
      </c>
      <c r="G22" s="85">
        <v>3</v>
      </c>
      <c r="H22" s="85">
        <v>3</v>
      </c>
      <c r="I22" s="87">
        <v>0.94</v>
      </c>
      <c r="J22" s="87">
        <f t="shared" si="2"/>
        <v>2.82</v>
      </c>
      <c r="K22" s="87" t="s">
        <v>30</v>
      </c>
      <c r="L22" s="87">
        <v>1604</v>
      </c>
      <c r="M22" s="89" t="s">
        <v>96</v>
      </c>
      <c r="N22" s="91" t="s">
        <v>137</v>
      </c>
      <c r="O22" s="105" t="s">
        <v>116</v>
      </c>
    </row>
    <row r="23" spans="1:16" s="2" customFormat="1" ht="13.5" customHeight="1" x14ac:dyDescent="0.2">
      <c r="A23" s="48"/>
      <c r="B23" s="170">
        <f t="shared" si="1"/>
        <v>14</v>
      </c>
      <c r="C23" s="156" t="s">
        <v>38</v>
      </c>
      <c r="D23" s="156" t="s">
        <v>55</v>
      </c>
      <c r="E23" s="156" t="s">
        <v>72</v>
      </c>
      <c r="F23" s="157" t="s">
        <v>85</v>
      </c>
      <c r="G23" s="157">
        <v>2</v>
      </c>
      <c r="H23" s="157"/>
      <c r="I23" s="158">
        <v>2.66</v>
      </c>
      <c r="J23" s="159">
        <f t="shared" si="2"/>
        <v>0</v>
      </c>
      <c r="K23" s="158" t="s">
        <v>30</v>
      </c>
      <c r="L23" s="158">
        <v>4778</v>
      </c>
      <c r="M23" s="160" t="s">
        <v>97</v>
      </c>
      <c r="N23" s="161" t="s">
        <v>139</v>
      </c>
      <c r="O23" s="162" t="s">
        <v>117</v>
      </c>
    </row>
    <row r="24" spans="1:16" s="2" customFormat="1" ht="13.5" customHeight="1" x14ac:dyDescent="0.2">
      <c r="A24" s="48"/>
      <c r="B24" s="97">
        <f t="shared" si="1"/>
        <v>15</v>
      </c>
      <c r="C24" s="82" t="s">
        <v>39</v>
      </c>
      <c r="D24" s="82" t="s">
        <v>55</v>
      </c>
      <c r="E24" s="84" t="s">
        <v>73</v>
      </c>
      <c r="F24" s="85" t="s">
        <v>85</v>
      </c>
      <c r="G24" s="85">
        <v>2</v>
      </c>
      <c r="H24" s="85">
        <v>2</v>
      </c>
      <c r="I24" s="87">
        <v>0.7</v>
      </c>
      <c r="J24" s="87">
        <f t="shared" si="2"/>
        <v>1.4</v>
      </c>
      <c r="K24" s="87" t="s">
        <v>30</v>
      </c>
      <c r="L24" s="87">
        <v>1676</v>
      </c>
      <c r="M24" s="89" t="s">
        <v>98</v>
      </c>
      <c r="N24" s="91" t="s">
        <v>140</v>
      </c>
      <c r="O24" s="104" t="s">
        <v>145</v>
      </c>
    </row>
    <row r="25" spans="1:16" s="2" customFormat="1" ht="13.5" customHeight="1" x14ac:dyDescent="0.2">
      <c r="A25" s="48"/>
      <c r="B25" s="96">
        <f t="shared" si="1"/>
        <v>16</v>
      </c>
      <c r="C25" s="81" t="s">
        <v>40</v>
      </c>
      <c r="D25" s="81" t="s">
        <v>55</v>
      </c>
      <c r="E25" s="81" t="s">
        <v>74</v>
      </c>
      <c r="F25" s="83" t="s">
        <v>85</v>
      </c>
      <c r="G25" s="83">
        <v>5</v>
      </c>
      <c r="H25" s="83">
        <v>5</v>
      </c>
      <c r="I25" s="86">
        <v>0.35</v>
      </c>
      <c r="J25" s="65">
        <f t="shared" si="2"/>
        <v>1.75</v>
      </c>
      <c r="K25" s="86" t="s">
        <v>30</v>
      </c>
      <c r="L25" s="86">
        <v>4330</v>
      </c>
      <c r="M25" s="88" t="s">
        <v>99</v>
      </c>
      <c r="N25" s="90" t="s">
        <v>137</v>
      </c>
      <c r="O25" s="103" t="s">
        <v>118</v>
      </c>
    </row>
    <row r="26" spans="1:16" s="2" customFormat="1" ht="13.5" customHeight="1" x14ac:dyDescent="0.2">
      <c r="A26" s="48"/>
      <c r="B26" s="97">
        <f t="shared" si="1"/>
        <v>17</v>
      </c>
      <c r="C26" s="82" t="s">
        <v>41</v>
      </c>
      <c r="D26" s="82" t="s">
        <v>56</v>
      </c>
      <c r="E26" s="84" t="s">
        <v>75</v>
      </c>
      <c r="F26" s="85" t="s">
        <v>85</v>
      </c>
      <c r="G26" s="85">
        <v>2</v>
      </c>
      <c r="H26" s="85">
        <v>2</v>
      </c>
      <c r="I26" s="87">
        <v>7.8</v>
      </c>
      <c r="J26" s="87">
        <f t="shared" si="2"/>
        <v>15.6</v>
      </c>
      <c r="K26" s="87" t="s">
        <v>30</v>
      </c>
      <c r="L26" s="87">
        <v>447</v>
      </c>
      <c r="M26" s="89" t="s">
        <v>100</v>
      </c>
      <c r="N26" s="91" t="s">
        <v>137</v>
      </c>
      <c r="O26" s="105" t="s">
        <v>119</v>
      </c>
    </row>
    <row r="27" spans="1:16" s="2" customFormat="1" ht="13.5" customHeight="1" x14ac:dyDescent="0.2">
      <c r="A27" s="48"/>
      <c r="B27" s="96">
        <f t="shared" si="1"/>
        <v>18</v>
      </c>
      <c r="C27" s="81" t="s">
        <v>42</v>
      </c>
      <c r="D27" s="81" t="s">
        <v>57</v>
      </c>
      <c r="E27" s="81" t="s">
        <v>76</v>
      </c>
      <c r="F27" s="83" t="s">
        <v>85</v>
      </c>
      <c r="G27" s="83">
        <v>2</v>
      </c>
      <c r="H27" s="83">
        <v>2</v>
      </c>
      <c r="I27" s="86">
        <v>0.31</v>
      </c>
      <c r="J27" s="65">
        <f t="shared" si="2"/>
        <v>0.62</v>
      </c>
      <c r="K27" s="86" t="s">
        <v>30</v>
      </c>
      <c r="L27" s="86">
        <v>28848</v>
      </c>
      <c r="M27" s="88" t="s">
        <v>101</v>
      </c>
      <c r="N27" s="90" t="s">
        <v>140</v>
      </c>
      <c r="O27" s="103" t="s">
        <v>120</v>
      </c>
    </row>
    <row r="28" spans="1:16" s="2" customFormat="1" ht="13.5" customHeight="1" x14ac:dyDescent="0.2">
      <c r="A28" s="48"/>
      <c r="B28" s="97">
        <f t="shared" si="1"/>
        <v>19</v>
      </c>
      <c r="C28" s="82" t="s">
        <v>43</v>
      </c>
      <c r="D28" s="82" t="s">
        <v>57</v>
      </c>
      <c r="E28" s="84" t="s">
        <v>77</v>
      </c>
      <c r="F28" s="85" t="s">
        <v>85</v>
      </c>
      <c r="G28" s="85">
        <v>2</v>
      </c>
      <c r="H28" s="85">
        <v>2</v>
      </c>
      <c r="I28" s="87">
        <v>0.31</v>
      </c>
      <c r="J28" s="87">
        <f t="shared" si="2"/>
        <v>0.62</v>
      </c>
      <c r="K28" s="87" t="s">
        <v>30</v>
      </c>
      <c r="L28" s="87">
        <v>22557</v>
      </c>
      <c r="M28" s="89" t="s">
        <v>102</v>
      </c>
      <c r="N28" s="91" t="s">
        <v>140</v>
      </c>
      <c r="O28" s="105" t="s">
        <v>121</v>
      </c>
    </row>
    <row r="29" spans="1:16" s="2" customFormat="1" ht="13.5" customHeight="1" x14ac:dyDescent="0.2">
      <c r="A29" s="48"/>
      <c r="B29" s="96">
        <f t="shared" si="1"/>
        <v>20</v>
      </c>
      <c r="C29" s="81" t="s">
        <v>44</v>
      </c>
      <c r="D29" s="81" t="s">
        <v>57</v>
      </c>
      <c r="E29" s="81" t="s">
        <v>78</v>
      </c>
      <c r="F29" s="83" t="s">
        <v>85</v>
      </c>
      <c r="G29" s="83">
        <v>3</v>
      </c>
      <c r="H29" s="83">
        <v>3</v>
      </c>
      <c r="I29" s="86">
        <v>0.2</v>
      </c>
      <c r="J29" s="65">
        <f t="shared" si="2"/>
        <v>0.60000000000000009</v>
      </c>
      <c r="K29" s="86" t="s">
        <v>30</v>
      </c>
      <c r="L29" s="86">
        <v>183969</v>
      </c>
      <c r="M29" s="88" t="s">
        <v>103</v>
      </c>
      <c r="N29" s="90" t="s">
        <v>140</v>
      </c>
      <c r="O29" s="103" t="s">
        <v>122</v>
      </c>
    </row>
    <row r="30" spans="1:16" s="2" customFormat="1" ht="13.5" customHeight="1" x14ac:dyDescent="0.2">
      <c r="A30" s="48"/>
      <c r="B30" s="97">
        <f t="shared" si="1"/>
        <v>21</v>
      </c>
      <c r="C30" s="82" t="s">
        <v>45</v>
      </c>
      <c r="D30" s="82" t="s">
        <v>58</v>
      </c>
      <c r="E30" s="84" t="s">
        <v>79</v>
      </c>
      <c r="F30" s="85" t="s">
        <v>85</v>
      </c>
      <c r="G30" s="85">
        <v>1</v>
      </c>
      <c r="H30" s="85">
        <v>1</v>
      </c>
      <c r="I30" s="87">
        <v>0.1</v>
      </c>
      <c r="J30" s="87">
        <f t="shared" si="2"/>
        <v>0.1</v>
      </c>
      <c r="K30" s="87" t="s">
        <v>30</v>
      </c>
      <c r="L30" s="87">
        <v>76591</v>
      </c>
      <c r="M30" s="89" t="s">
        <v>104</v>
      </c>
      <c r="N30" s="91" t="s">
        <v>137</v>
      </c>
      <c r="O30" s="105" t="s">
        <v>123</v>
      </c>
    </row>
    <row r="31" spans="1:16" s="2" customFormat="1" ht="13.5" customHeight="1" x14ac:dyDescent="0.2">
      <c r="A31" s="48"/>
      <c r="B31" s="96">
        <f t="shared" si="1"/>
        <v>22</v>
      </c>
      <c r="C31" s="81" t="s">
        <v>46</v>
      </c>
      <c r="D31" s="81" t="s">
        <v>58</v>
      </c>
      <c r="E31" s="81" t="s">
        <v>80</v>
      </c>
      <c r="F31" s="83" t="s">
        <v>85</v>
      </c>
      <c r="G31" s="83">
        <v>7</v>
      </c>
      <c r="H31" s="83">
        <v>7</v>
      </c>
      <c r="I31" s="86">
        <v>0.47</v>
      </c>
      <c r="J31" s="65">
        <f t="shared" si="2"/>
        <v>3.29</v>
      </c>
      <c r="K31" s="65" t="s">
        <v>30</v>
      </c>
      <c r="L31" s="92">
        <v>2315</v>
      </c>
      <c r="M31" s="88" t="s">
        <v>105</v>
      </c>
      <c r="N31" s="90" t="s">
        <v>140</v>
      </c>
      <c r="O31" s="106" t="s">
        <v>124</v>
      </c>
    </row>
    <row r="32" spans="1:16" s="2" customFormat="1" ht="13.5" customHeight="1" x14ac:dyDescent="0.2">
      <c r="A32" s="48"/>
      <c r="B32" s="97">
        <f t="shared" si="1"/>
        <v>23</v>
      </c>
      <c r="C32" s="82" t="s">
        <v>47</v>
      </c>
      <c r="D32" s="82" t="s">
        <v>59</v>
      </c>
      <c r="E32" s="84" t="s">
        <v>81</v>
      </c>
      <c r="F32" s="85" t="s">
        <v>85</v>
      </c>
      <c r="G32" s="85">
        <v>3</v>
      </c>
      <c r="H32" s="85">
        <v>3</v>
      </c>
      <c r="I32" s="87">
        <v>0.41</v>
      </c>
      <c r="J32" s="87">
        <f t="shared" si="2"/>
        <v>1.23</v>
      </c>
      <c r="K32" s="87" t="s">
        <v>30</v>
      </c>
      <c r="L32" s="87">
        <v>17087</v>
      </c>
      <c r="M32" s="89" t="s">
        <v>106</v>
      </c>
      <c r="N32" s="91" t="s">
        <v>140</v>
      </c>
      <c r="O32" s="107" t="s">
        <v>146</v>
      </c>
    </row>
    <row r="33" spans="1:16" s="2" customFormat="1" ht="13.5" customHeight="1" x14ac:dyDescent="0.2">
      <c r="A33" s="48"/>
      <c r="B33" s="96">
        <f t="shared" si="1"/>
        <v>24</v>
      </c>
      <c r="C33" s="81" t="s">
        <v>48</v>
      </c>
      <c r="D33" s="81" t="s">
        <v>54</v>
      </c>
      <c r="E33" s="81" t="s">
        <v>82</v>
      </c>
      <c r="F33" s="83" t="s">
        <v>85</v>
      </c>
      <c r="G33" s="83">
        <v>1</v>
      </c>
      <c r="H33" s="83">
        <v>1</v>
      </c>
      <c r="I33" s="86">
        <v>0.9</v>
      </c>
      <c r="J33" s="65">
        <f t="shared" si="2"/>
        <v>0.9</v>
      </c>
      <c r="K33" s="86" t="s">
        <v>30</v>
      </c>
      <c r="L33" s="86">
        <v>809</v>
      </c>
      <c r="M33" s="88" t="s">
        <v>107</v>
      </c>
      <c r="N33" s="90" t="s">
        <v>137</v>
      </c>
      <c r="O33" s="103" t="s">
        <v>125</v>
      </c>
    </row>
    <row r="34" spans="1:16" s="2" customFormat="1" ht="13.5" customHeight="1" x14ac:dyDescent="0.2">
      <c r="A34" s="48"/>
      <c r="B34" s="155">
        <f t="shared" si="1"/>
        <v>25</v>
      </c>
      <c r="C34" s="163" t="s">
        <v>143</v>
      </c>
      <c r="D34" s="163" t="s">
        <v>144</v>
      </c>
      <c r="E34" s="164" t="s">
        <v>83</v>
      </c>
      <c r="F34" s="157" t="s">
        <v>85</v>
      </c>
      <c r="G34" s="165">
        <v>2</v>
      </c>
      <c r="H34" s="165"/>
      <c r="I34" s="159">
        <v>13.55</v>
      </c>
      <c r="J34" s="159">
        <f t="shared" si="2"/>
        <v>0</v>
      </c>
      <c r="K34" s="158" t="s">
        <v>30</v>
      </c>
      <c r="L34" s="166">
        <v>544</v>
      </c>
      <c r="M34" s="167" t="s">
        <v>150</v>
      </c>
      <c r="N34" s="168" t="s">
        <v>137</v>
      </c>
      <c r="O34" s="169" t="s">
        <v>151</v>
      </c>
      <c r="P34" s="108"/>
    </row>
    <row r="35" spans="1:16" s="2" customFormat="1" ht="13.5" customHeight="1" x14ac:dyDescent="0.2">
      <c r="A35" s="48"/>
      <c r="B35" s="96">
        <f t="shared" si="1"/>
        <v>26</v>
      </c>
      <c r="C35" s="55" t="s">
        <v>157</v>
      </c>
      <c r="D35" s="55" t="s">
        <v>156</v>
      </c>
      <c r="E35" s="56" t="s">
        <v>67</v>
      </c>
      <c r="F35" s="83" t="s">
        <v>85</v>
      </c>
      <c r="G35" s="77">
        <v>1</v>
      </c>
      <c r="H35" s="77">
        <v>2</v>
      </c>
      <c r="I35" s="65">
        <v>1.5</v>
      </c>
      <c r="J35" s="65">
        <f t="shared" si="2"/>
        <v>3</v>
      </c>
      <c r="K35" s="86" t="s">
        <v>30</v>
      </c>
      <c r="L35" s="131">
        <v>1006</v>
      </c>
      <c r="M35" s="127" t="s">
        <v>152</v>
      </c>
      <c r="N35" s="126" t="s">
        <v>137</v>
      </c>
      <c r="O35" s="141" t="s">
        <v>162</v>
      </c>
      <c r="P35" s="108"/>
    </row>
    <row r="36" spans="1:16" s="2" customFormat="1" ht="13.5" customHeight="1" x14ac:dyDescent="0.2">
      <c r="A36" s="48"/>
      <c r="B36" s="97">
        <v>24</v>
      </c>
      <c r="C36" s="78" t="s">
        <v>158</v>
      </c>
      <c r="D36" s="78" t="s">
        <v>55</v>
      </c>
      <c r="E36" s="78" t="s">
        <v>26</v>
      </c>
      <c r="F36" s="79" t="s">
        <v>85</v>
      </c>
      <c r="G36" s="143">
        <v>6</v>
      </c>
      <c r="H36" s="143">
        <v>6</v>
      </c>
      <c r="I36" s="112">
        <v>0.34</v>
      </c>
      <c r="J36" s="87">
        <f t="shared" si="2"/>
        <v>2.04</v>
      </c>
      <c r="K36" s="80" t="s">
        <v>30</v>
      </c>
      <c r="L36" s="144">
        <v>36349</v>
      </c>
      <c r="M36" s="145" t="s">
        <v>159</v>
      </c>
      <c r="N36" s="146" t="s">
        <v>26</v>
      </c>
      <c r="O36" s="147" t="s">
        <v>160</v>
      </c>
      <c r="P36" s="27"/>
    </row>
    <row r="37" spans="1:16" s="2" customFormat="1" ht="13.5" customHeight="1" x14ac:dyDescent="0.2">
      <c r="A37" s="48"/>
      <c r="B37" s="96">
        <v>25</v>
      </c>
      <c r="C37" s="119" t="s">
        <v>161</v>
      </c>
      <c r="D37" s="81" t="s">
        <v>55</v>
      </c>
      <c r="E37" s="120" t="s">
        <v>26</v>
      </c>
      <c r="F37" s="83" t="s">
        <v>85</v>
      </c>
      <c r="G37" s="133">
        <v>6</v>
      </c>
      <c r="H37" s="133">
        <v>6</v>
      </c>
      <c r="I37" s="135">
        <v>0.37</v>
      </c>
      <c r="J37" s="65">
        <f t="shared" si="2"/>
        <v>2.2199999999999998</v>
      </c>
      <c r="K37" s="86" t="s">
        <v>30</v>
      </c>
      <c r="L37" s="92">
        <v>28900</v>
      </c>
      <c r="M37" s="137" t="s">
        <v>164</v>
      </c>
      <c r="N37" s="139" t="s">
        <v>26</v>
      </c>
      <c r="O37" s="142" t="s">
        <v>163</v>
      </c>
      <c r="P37" s="27"/>
    </row>
    <row r="38" spans="1:16" s="2" customFormat="1" ht="13.5" customHeight="1" x14ac:dyDescent="0.2">
      <c r="A38" s="48"/>
      <c r="B38" s="97">
        <v>26</v>
      </c>
      <c r="C38" s="148" t="s">
        <v>165</v>
      </c>
      <c r="D38" s="78" t="s">
        <v>55</v>
      </c>
      <c r="E38" s="148" t="s">
        <v>26</v>
      </c>
      <c r="F38" s="79" t="s">
        <v>85</v>
      </c>
      <c r="G38" s="149">
        <v>5</v>
      </c>
      <c r="H38" s="149">
        <v>5</v>
      </c>
      <c r="I38" s="150">
        <v>0.2</v>
      </c>
      <c r="J38" s="87">
        <f t="shared" si="2"/>
        <v>1</v>
      </c>
      <c r="K38" s="80" t="s">
        <v>30</v>
      </c>
      <c r="L38" s="151">
        <v>26658</v>
      </c>
      <c r="M38" s="152" t="s">
        <v>166</v>
      </c>
      <c r="N38" s="153" t="s">
        <v>26</v>
      </c>
      <c r="O38" s="154" t="s">
        <v>167</v>
      </c>
      <c r="P38" s="27"/>
    </row>
    <row r="39" spans="1:16" s="2" customFormat="1" ht="13.5" customHeight="1" x14ac:dyDescent="0.2">
      <c r="A39" s="48"/>
      <c r="B39" s="130">
        <v>27</v>
      </c>
      <c r="C39" s="132" t="s">
        <v>169</v>
      </c>
      <c r="D39" s="129" t="s">
        <v>168</v>
      </c>
      <c r="E39" s="132" t="s">
        <v>26</v>
      </c>
      <c r="F39" s="83" t="s">
        <v>85</v>
      </c>
      <c r="G39" s="134">
        <v>17</v>
      </c>
      <c r="H39" s="134">
        <v>100</v>
      </c>
      <c r="I39" s="136">
        <v>5.7000000000000002E-2</v>
      </c>
      <c r="J39" s="65">
        <f t="shared" si="2"/>
        <v>5.7</v>
      </c>
      <c r="K39" s="86" t="s">
        <v>30</v>
      </c>
      <c r="L39" s="128">
        <v>6700</v>
      </c>
      <c r="M39" s="138" t="s">
        <v>170</v>
      </c>
      <c r="N39" s="140" t="s">
        <v>26</v>
      </c>
      <c r="O39" s="121" t="s">
        <v>171</v>
      </c>
      <c r="P39" s="27"/>
    </row>
    <row r="40" spans="1:16" x14ac:dyDescent="0.2">
      <c r="A40" s="48"/>
      <c r="B40" s="35"/>
      <c r="C40" s="34"/>
      <c r="D40" s="24"/>
      <c r="E40" s="23"/>
      <c r="F40" s="31"/>
      <c r="G40" s="66"/>
      <c r="H40" s="66"/>
      <c r="I40" s="30"/>
      <c r="J40" s="30">
        <f>SUM(J10:J39)</f>
        <v>56.655999999999992</v>
      </c>
      <c r="K40" s="109"/>
      <c r="L40" s="110"/>
      <c r="M40" s="29"/>
      <c r="N40" s="29"/>
      <c r="O40" s="70"/>
    </row>
    <row r="41" spans="1:16" ht="13.5" thickBot="1" x14ac:dyDescent="0.25">
      <c r="A41" s="48"/>
      <c r="B41" s="118" t="s">
        <v>19</v>
      </c>
      <c r="C41" s="118"/>
      <c r="D41" s="5"/>
      <c r="E41" s="7"/>
      <c r="F41" s="33" t="s">
        <v>20</v>
      </c>
      <c r="G41" s="4"/>
      <c r="H41" s="4"/>
      <c r="I41" s="4"/>
      <c r="J41" s="4"/>
      <c r="K41" s="42"/>
      <c r="L41" s="26"/>
      <c r="M41" s="26"/>
      <c r="N41" s="26"/>
      <c r="O41" s="69"/>
    </row>
    <row r="42" spans="1:16" ht="27" thickBot="1" x14ac:dyDescent="0.25">
      <c r="A42" s="48"/>
      <c r="B42" s="6"/>
      <c r="C42" s="6"/>
      <c r="D42" s="6"/>
      <c r="E42" s="8"/>
      <c r="F42" s="5"/>
      <c r="G42" s="5"/>
      <c r="H42" s="5"/>
      <c r="I42" s="63" t="s">
        <v>29</v>
      </c>
      <c r="J42" s="63"/>
      <c r="K42" s="46" t="s">
        <v>23</v>
      </c>
      <c r="L42" s="28" t="s">
        <v>21</v>
      </c>
      <c r="M42" s="57">
        <f>J40</f>
        <v>56.655999999999992</v>
      </c>
      <c r="N42" s="111" t="s">
        <v>30</v>
      </c>
      <c r="O42" s="71"/>
    </row>
    <row r="43" spans="1:16" x14ac:dyDescent="0.2">
      <c r="A43" s="48"/>
      <c r="B43" s="6"/>
      <c r="C43" s="6"/>
      <c r="D43" s="6"/>
      <c r="E43" s="8"/>
      <c r="F43" s="5"/>
      <c r="G43" s="5"/>
      <c r="H43" s="5"/>
      <c r="I43" s="5"/>
      <c r="J43" s="5"/>
      <c r="K43" s="43"/>
      <c r="L43" s="32" t="s">
        <v>22</v>
      </c>
      <c r="M43" s="58">
        <f>M42/I42</f>
        <v>56.655999999999992</v>
      </c>
      <c r="N43" s="64" t="s">
        <v>30</v>
      </c>
      <c r="O43" s="72"/>
    </row>
    <row r="44" spans="1:16" ht="13.5" thickBot="1" x14ac:dyDescent="0.25">
      <c r="A44" s="50"/>
      <c r="B44" s="22"/>
      <c r="C44" s="11"/>
      <c r="D44" s="11"/>
      <c r="E44" s="9"/>
      <c r="F44" s="10"/>
      <c r="G44" s="10"/>
      <c r="H44" s="10"/>
      <c r="I44" s="10"/>
      <c r="J44" s="10"/>
      <c r="K44" s="44"/>
      <c r="L44" s="10"/>
      <c r="M44" s="37"/>
      <c r="N44" s="37"/>
      <c r="O44" s="73"/>
    </row>
    <row r="46" spans="1:16" x14ac:dyDescent="0.2">
      <c r="C46" s="1"/>
      <c r="D46" s="1"/>
      <c r="E46" s="1"/>
    </row>
    <row r="47" spans="1:16" x14ac:dyDescent="0.2">
      <c r="C47" s="1"/>
      <c r="D47" s="1"/>
      <c r="E47" s="1"/>
    </row>
    <row r="48" spans="1:16" ht="18" x14ac:dyDescent="0.2">
      <c r="C48" s="171"/>
      <c r="D48" s="1"/>
      <c r="E48" s="1"/>
    </row>
    <row r="49" spans="3:15" x14ac:dyDescent="0.2">
      <c r="C49"/>
      <c r="D49"/>
      <c r="E49"/>
      <c r="F49"/>
      <c r="G49"/>
      <c r="H49"/>
      <c r="I49"/>
      <c r="J49"/>
      <c r="K49"/>
      <c r="L49"/>
      <c r="M49"/>
      <c r="N49"/>
      <c r="O49"/>
    </row>
  </sheetData>
  <mergeCells count="1">
    <mergeCell ref="B41:C41"/>
  </mergeCells>
  <phoneticPr fontId="0" type="noConversion"/>
  <conditionalFormatting sqref="M19 M32:M33 M10:M12">
    <cfRule type="cellIs" dxfId="18" priority="27" operator="lessThan">
      <formula>1</formula>
    </cfRule>
  </conditionalFormatting>
  <conditionalFormatting sqref="N19 N32:N33 N35:N39 N10:N12">
    <cfRule type="containsBlanks" dxfId="17" priority="26">
      <formula>LEN(TRIM(N10))=0</formula>
    </cfRule>
  </conditionalFormatting>
  <conditionalFormatting sqref="M13:M15">
    <cfRule type="cellIs" dxfId="16" priority="24" operator="lessThan">
      <formula>1</formula>
    </cfRule>
  </conditionalFormatting>
  <conditionalFormatting sqref="N13:N15">
    <cfRule type="containsBlanks" dxfId="15" priority="23">
      <formula>LEN(TRIM(N13))=0</formula>
    </cfRule>
  </conditionalFormatting>
  <conditionalFormatting sqref="M16:M18">
    <cfRule type="cellIs" dxfId="14" priority="22" operator="lessThan">
      <formula>1</formula>
    </cfRule>
  </conditionalFormatting>
  <conditionalFormatting sqref="N16:N18">
    <cfRule type="containsBlanks" dxfId="13" priority="21">
      <formula>LEN(TRIM(N16))=0</formula>
    </cfRule>
  </conditionalFormatting>
  <conditionalFormatting sqref="M20:M21">
    <cfRule type="cellIs" dxfId="12" priority="18" operator="lessThan">
      <formula>1</formula>
    </cfRule>
  </conditionalFormatting>
  <conditionalFormatting sqref="N20:N21">
    <cfRule type="containsBlanks" dxfId="11" priority="17">
      <formula>LEN(TRIM(N20))=0</formula>
    </cfRule>
  </conditionalFormatting>
  <conditionalFormatting sqref="M22:M23">
    <cfRule type="cellIs" dxfId="10" priority="16" operator="lessThan">
      <formula>1</formula>
    </cfRule>
  </conditionalFormatting>
  <conditionalFormatting sqref="N22:N23">
    <cfRule type="containsBlanks" dxfId="9" priority="15">
      <formula>LEN(TRIM(N22))=0</formula>
    </cfRule>
  </conditionalFormatting>
  <conditionalFormatting sqref="M24:M25">
    <cfRule type="cellIs" dxfId="8" priority="14" operator="lessThan">
      <formula>1</formula>
    </cfRule>
  </conditionalFormatting>
  <conditionalFormatting sqref="N24:N25">
    <cfRule type="containsBlanks" dxfId="7" priority="13">
      <formula>LEN(TRIM(N24))=0</formula>
    </cfRule>
  </conditionalFormatting>
  <conditionalFormatting sqref="M26:M27">
    <cfRule type="cellIs" dxfId="6" priority="12" operator="lessThan">
      <formula>1</formula>
    </cfRule>
  </conditionalFormatting>
  <conditionalFormatting sqref="N26:N27">
    <cfRule type="containsBlanks" dxfId="5" priority="11">
      <formula>LEN(TRIM(N26))=0</formula>
    </cfRule>
  </conditionalFormatting>
  <conditionalFormatting sqref="M28:M29">
    <cfRule type="cellIs" dxfId="4" priority="10" operator="lessThan">
      <formula>1</formula>
    </cfRule>
  </conditionalFormatting>
  <conditionalFormatting sqref="N28:N29">
    <cfRule type="containsBlanks" dxfId="3" priority="9">
      <formula>LEN(TRIM(N28))=0</formula>
    </cfRule>
  </conditionalFormatting>
  <conditionalFormatting sqref="M30:M31">
    <cfRule type="cellIs" dxfId="2" priority="8" operator="lessThan">
      <formula>1</formula>
    </cfRule>
  </conditionalFormatting>
  <conditionalFormatting sqref="N30:N31">
    <cfRule type="containsBlanks" dxfId="1" priority="7">
      <formula>LEN(TRIM(N30))=0</formula>
    </cfRule>
  </conditionalFormatting>
  <conditionalFormatting sqref="N34">
    <cfRule type="containsBlanks" dxfId="0" priority="1">
      <formula>LEN(TRIM(N34))=0</formula>
    </cfRule>
  </conditionalFormatting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1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>
      <selection activeCell="B16" sqref="B16"/>
    </sheetView>
  </sheetViews>
  <sheetFormatPr defaultRowHeight="12.75" x14ac:dyDescent="0.2"/>
  <cols>
    <col min="1" max="1" width="28" bestFit="1" customWidth="1"/>
    <col min="2" max="2" width="91.85546875" customWidth="1"/>
  </cols>
  <sheetData>
    <row r="1" spans="1:2" x14ac:dyDescent="0.2">
      <c r="A1" s="113" t="s">
        <v>0</v>
      </c>
      <c r="B1" s="114" t="s">
        <v>127</v>
      </c>
    </row>
    <row r="2" spans="1:2" x14ac:dyDescent="0.2">
      <c r="A2" s="116" t="s">
        <v>1</v>
      </c>
      <c r="B2" s="117" t="s">
        <v>25</v>
      </c>
    </row>
    <row r="3" spans="1:2" x14ac:dyDescent="0.2">
      <c r="A3" s="113" t="s">
        <v>2</v>
      </c>
      <c r="B3" s="115" t="s">
        <v>26</v>
      </c>
    </row>
    <row r="4" spans="1:2" x14ac:dyDescent="0.2">
      <c r="A4" s="116" t="s">
        <v>3</v>
      </c>
      <c r="B4" s="117" t="s">
        <v>25</v>
      </c>
    </row>
    <row r="5" spans="1:2" x14ac:dyDescent="0.2">
      <c r="A5" s="113" t="s">
        <v>4</v>
      </c>
      <c r="B5" s="115" t="s">
        <v>127</v>
      </c>
    </row>
    <row r="6" spans="1:2" x14ac:dyDescent="0.2">
      <c r="A6" s="116" t="s">
        <v>5</v>
      </c>
      <c r="B6" s="117" t="s">
        <v>24</v>
      </c>
    </row>
    <row r="7" spans="1:2" x14ac:dyDescent="0.2">
      <c r="A7" s="113" t="s">
        <v>6</v>
      </c>
      <c r="B7" s="115" t="s">
        <v>128</v>
      </c>
    </row>
    <row r="8" spans="1:2" x14ac:dyDescent="0.2">
      <c r="A8" s="116" t="s">
        <v>7</v>
      </c>
      <c r="B8" s="117" t="s">
        <v>28</v>
      </c>
    </row>
    <row r="9" spans="1:2" x14ac:dyDescent="0.2">
      <c r="A9" s="113" t="s">
        <v>8</v>
      </c>
      <c r="B9" s="115" t="s">
        <v>27</v>
      </c>
    </row>
    <row r="10" spans="1:2" x14ac:dyDescent="0.2">
      <c r="A10" s="116" t="s">
        <v>9</v>
      </c>
      <c r="B10" s="117" t="s">
        <v>129</v>
      </c>
    </row>
    <row r="11" spans="1:2" x14ac:dyDescent="0.2">
      <c r="A11" s="113" t="s">
        <v>10</v>
      </c>
      <c r="B11" s="115" t="s">
        <v>130</v>
      </c>
    </row>
    <row r="12" spans="1:2" x14ac:dyDescent="0.2">
      <c r="A12" s="116" t="s">
        <v>11</v>
      </c>
      <c r="B12" s="117" t="s">
        <v>131</v>
      </c>
    </row>
    <row r="13" spans="1:2" x14ac:dyDescent="0.2">
      <c r="A13" s="113" t="s">
        <v>12</v>
      </c>
      <c r="B13" s="115" t="s">
        <v>132</v>
      </c>
    </row>
    <row r="14" spans="1:2" x14ac:dyDescent="0.2">
      <c r="A14" s="116" t="s">
        <v>13</v>
      </c>
      <c r="B14" s="117" t="s">
        <v>133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2012-02-04T13:58:31Z</cp:lastPrinted>
  <dcterms:created xsi:type="dcterms:W3CDTF">2002-11-05T15:28:02Z</dcterms:created>
  <dcterms:modified xsi:type="dcterms:W3CDTF">2021-05-08T02:25:21Z</dcterms:modified>
</cp:coreProperties>
</file>