
<file path=[Content_Types].xml><?xml version="1.0" encoding="utf-8"?>
<Types xmlns="http://schemas.openxmlformats.org/package/2006/content-types">
  <Default Extension="vml" ContentType="application/vnd.openxmlformats-officedocument.vmlDrawin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1805"/>
  </bookViews>
  <sheets>
    <sheet name="Role" sheetId="1" r:id="rId1"/>
    <sheet name="策划表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NINGMEI</author>
  </authors>
  <commentList>
    <comment ref="D3" authorId="0">
      <text>
        <r>
          <rPr>
            <sz val="9"/>
            <rFont val="宋体"/>
            <charset val="134"/>
          </rPr>
          <t>1.人族
2.鲜血
3.贪婪
4.魔法
5.森林
6.岩石
7.进步
8.游牧
10.彩虹怪</t>
        </r>
      </text>
    </comment>
    <comment ref="F3" authorId="0">
      <text>
        <r>
          <rPr>
            <sz val="9"/>
            <rFont val="宋体"/>
            <charset val="134"/>
          </rPr>
          <t>攻击次数/秒</t>
        </r>
      </text>
    </comment>
  </commentList>
</comments>
</file>

<file path=xl/comments2.xml><?xml version="1.0" encoding="utf-8"?>
<comments xmlns="http://schemas.openxmlformats.org/spreadsheetml/2006/main">
  <authors>
    <author>NINGMEI</author>
  </authors>
  <commentList>
    <comment ref="D3" authorId="0">
      <text>
        <r>
          <rPr>
            <sz val="9"/>
            <rFont val="宋体"/>
            <charset val="134"/>
          </rPr>
          <t>1.人族
2.鲜血
3.贪婪</t>
        </r>
      </text>
    </comment>
    <comment ref="I3" authorId="0">
      <text>
        <r>
          <rPr>
            <sz val="9"/>
            <rFont val="宋体"/>
            <charset val="134"/>
          </rPr>
          <t>攻击次数/秒</t>
        </r>
      </text>
    </comment>
  </commentList>
</comments>
</file>

<file path=xl/sharedStrings.xml><?xml version="1.0" encoding="utf-8"?>
<sst xmlns="http://schemas.openxmlformats.org/spreadsheetml/2006/main" count="237" uniqueCount="92">
  <si>
    <t>ID</t>
  </si>
  <si>
    <t>Name</t>
  </si>
  <si>
    <t>Cost</t>
  </si>
  <si>
    <t>Race</t>
  </si>
  <si>
    <t>Lv</t>
  </si>
  <si>
    <t>Type</t>
  </si>
  <si>
    <t>Stand</t>
  </si>
  <si>
    <t>Hp</t>
  </si>
  <si>
    <t>Act</t>
  </si>
  <si>
    <t>ActSpeed</t>
  </si>
  <si>
    <t>ActNum</t>
  </si>
  <si>
    <t>ActDis</t>
  </si>
  <si>
    <t>Move</t>
  </si>
  <si>
    <t>Cri</t>
  </si>
  <si>
    <t>CriDam</t>
  </si>
  <si>
    <t>Skill</t>
  </si>
  <si>
    <t>ActSF</t>
  </si>
  <si>
    <t>Summon</t>
  </si>
  <si>
    <t>Quantity</t>
  </si>
  <si>
    <t>int</t>
  </si>
  <si>
    <t>string</t>
  </si>
  <si>
    <t>float</t>
  </si>
  <si>
    <t>编号</t>
  </si>
  <si>
    <t>名字</t>
  </si>
  <si>
    <t>暂用人口</t>
  </si>
  <si>
    <t>种族</t>
  </si>
  <si>
    <t>等级</t>
  </si>
  <si>
    <t>难度（1简单2普通3困难4BOSS）</t>
  </si>
  <si>
    <t>占位（1.前 2.中 3中后 4后</t>
  </si>
  <si>
    <t>生命</t>
  </si>
  <si>
    <t>攻击</t>
  </si>
  <si>
    <t>攻击间隔</t>
  </si>
  <si>
    <t>攻击目标</t>
  </si>
  <si>
    <t>攻击距离</t>
  </si>
  <si>
    <t>移速</t>
  </si>
  <si>
    <t>暴击率</t>
  </si>
  <si>
    <t>暴击伤害</t>
  </si>
  <si>
    <t>携带技能</t>
  </si>
  <si>
    <t>攻击特效</t>
  </si>
  <si>
    <t>特殊召唤物，不会成为敌方小兵</t>
  </si>
  <si>
    <t>为对方时，出现数量倍率</t>
  </si>
  <si>
    <t>人类BOSS</t>
  </si>
  <si>
    <t>士兵</t>
  </si>
  <si>
    <t>重甲武士</t>
  </si>
  <si>
    <t>弓箭手</t>
  </si>
  <si>
    <t>鲜血BOSS</t>
  </si>
  <si>
    <t>轰炸者</t>
  </si>
  <si>
    <t>小鬼</t>
  </si>
  <si>
    <t>恶魔</t>
  </si>
  <si>
    <t>召唤小鬼</t>
  </si>
  <si>
    <t>贪婪BOSS</t>
  </si>
  <si>
    <t>雇佣兵</t>
  </si>
  <si>
    <t>盗贼</t>
  </si>
  <si>
    <t>魔法BOSS</t>
  </si>
  <si>
    <t>法师</t>
  </si>
  <si>
    <t>术士</t>
  </si>
  <si>
    <t>萨满</t>
  </si>
  <si>
    <t>森林BOSS</t>
  </si>
  <si>
    <t>精灵</t>
  </si>
  <si>
    <t>野猪</t>
  </si>
  <si>
    <t>岩石BOSS</t>
  </si>
  <si>
    <t>弩炮手</t>
  </si>
  <si>
    <t>陷阱猎手</t>
  </si>
  <si>
    <t>进步BOSS</t>
  </si>
  <si>
    <t>刽子手</t>
  </si>
  <si>
    <t>防御者</t>
  </si>
  <si>
    <t>实验鼠</t>
  </si>
  <si>
    <t>铁血统帅</t>
  </si>
  <si>
    <t>暴徒</t>
  </si>
  <si>
    <t>猛禽兽</t>
  </si>
  <si>
    <t>巨魔</t>
  </si>
  <si>
    <t>史莱姆</t>
  </si>
  <si>
    <t>献身羊</t>
  </si>
  <si>
    <t>1老鼠=1人口</t>
  </si>
  <si>
    <t>人族</t>
  </si>
  <si>
    <t>森林</t>
  </si>
  <si>
    <t>贪婪</t>
  </si>
  <si>
    <t>兵种</t>
  </si>
  <si>
    <t>人口</t>
  </si>
  <si>
    <t>刺客</t>
  </si>
  <si>
    <t>孢子</t>
  </si>
  <si>
    <t>重甲</t>
  </si>
  <si>
    <t>猪</t>
  </si>
  <si>
    <t>鲜血</t>
  </si>
  <si>
    <t>岩石王</t>
  </si>
  <si>
    <t>进化</t>
  </si>
  <si>
    <t>陷阱兵</t>
  </si>
  <si>
    <t>老鼠</t>
  </si>
  <si>
    <t>轰炸鬼</t>
  </si>
  <si>
    <t>弩车</t>
  </si>
  <si>
    <t>侩子手</t>
  </si>
  <si>
    <t>波次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</si>
</sst>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3">
    <font>
      <sz val="11"/>
      <color theme="1"/>
      <name val="宋体"/>
      <charset val="134"/>
      <scheme val="minor"/>
    </font>
    <font>
      <sz val="10"/>
      <color theme="1"/>
      <name val="微软雅黑"/>
      <charset val="134"/>
    </font>
    <font>
      <sz val="10"/>
      <color rgb="FFFF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theme="5" tint="0.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76" fontId="1" fillId="0" borderId="0" xfId="0" applyNumberFormat="1" applyFont="1">
      <alignment vertical="center"/>
    </xf>
    <xf numFmtId="0" fontId="1" fillId="2" borderId="0" xfId="0" applyFont="1" applyFill="1">
      <alignment vertical="center"/>
    </xf>
    <xf numFmtId="0" fontId="1" fillId="0" borderId="0" xfId="0" applyFont="1" applyFill="1">
      <alignment vertical="center"/>
    </xf>
    <xf numFmtId="0" fontId="1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9.png"/><Relationship Id="rId8" Type="http://schemas.openxmlformats.org/officeDocument/2006/relationships/image" Target="../media/image8.png"/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5" Type="http://schemas.openxmlformats.org/officeDocument/2006/relationships/image" Target="../media/image15.png"/><Relationship Id="rId14" Type="http://schemas.openxmlformats.org/officeDocument/2006/relationships/image" Target="../media/image14.png"/><Relationship Id="rId13" Type="http://schemas.openxmlformats.org/officeDocument/2006/relationships/image" Target="../media/image13.png"/><Relationship Id="rId12" Type="http://schemas.openxmlformats.org/officeDocument/2006/relationships/image" Target="../media/image12.png"/><Relationship Id="rId11" Type="http://schemas.openxmlformats.org/officeDocument/2006/relationships/image" Target="../media/image11.png"/><Relationship Id="rId10" Type="http://schemas.openxmlformats.org/officeDocument/2006/relationships/image" Target="../media/image10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9" Type="http://schemas.openxmlformats.org/officeDocument/2006/relationships/image" Target="../media/image24.png"/><Relationship Id="rId8" Type="http://schemas.openxmlformats.org/officeDocument/2006/relationships/image" Target="../media/image23.png"/><Relationship Id="rId7" Type="http://schemas.openxmlformats.org/officeDocument/2006/relationships/image" Target="../media/image22.png"/><Relationship Id="rId6" Type="http://schemas.openxmlformats.org/officeDocument/2006/relationships/image" Target="../media/image21.png"/><Relationship Id="rId5" Type="http://schemas.openxmlformats.org/officeDocument/2006/relationships/image" Target="../media/image20.png"/><Relationship Id="rId4" Type="http://schemas.openxmlformats.org/officeDocument/2006/relationships/image" Target="../media/image19.png"/><Relationship Id="rId3" Type="http://schemas.openxmlformats.org/officeDocument/2006/relationships/image" Target="../media/image18.png"/><Relationship Id="rId2" Type="http://schemas.openxmlformats.org/officeDocument/2006/relationships/image" Target="../media/image17.png"/><Relationship Id="rId15" Type="http://schemas.openxmlformats.org/officeDocument/2006/relationships/image" Target="../media/image30.png"/><Relationship Id="rId14" Type="http://schemas.openxmlformats.org/officeDocument/2006/relationships/image" Target="../media/image29.png"/><Relationship Id="rId13" Type="http://schemas.openxmlformats.org/officeDocument/2006/relationships/image" Target="../media/image28.png"/><Relationship Id="rId12" Type="http://schemas.openxmlformats.org/officeDocument/2006/relationships/image" Target="../media/image27.png"/><Relationship Id="rId11" Type="http://schemas.openxmlformats.org/officeDocument/2006/relationships/image" Target="../media/image26.png"/><Relationship Id="rId10" Type="http://schemas.openxmlformats.org/officeDocument/2006/relationships/image" Target="../media/image25.png"/><Relationship Id="rId1" Type="http://schemas.openxmlformats.org/officeDocument/2006/relationships/image" Target="../media/image16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18</xdr:col>
      <xdr:colOff>36830</xdr:colOff>
      <xdr:row>44</xdr:row>
      <xdr:rowOff>128905</xdr:rowOff>
    </xdr:from>
    <xdr:to>
      <xdr:col>22</xdr:col>
      <xdr:colOff>223520</xdr:colOff>
      <xdr:row>54</xdr:row>
      <xdr:rowOff>156845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3934440" y="9349105"/>
          <a:ext cx="2929890" cy="21234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17</xdr:col>
      <xdr:colOff>560705</xdr:colOff>
      <xdr:row>57</xdr:row>
      <xdr:rowOff>135890</xdr:rowOff>
    </xdr:from>
    <xdr:to>
      <xdr:col>21</xdr:col>
      <xdr:colOff>665480</xdr:colOff>
      <xdr:row>67</xdr:row>
      <xdr:rowOff>69215</xdr:rowOff>
    </xdr:to>
    <xdr:pic>
      <xdr:nvPicPr>
        <xdr:cNvPr id="4" name="图片 3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3772515" y="12080240"/>
          <a:ext cx="2847975" cy="20288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23</xdr:col>
      <xdr:colOff>417195</xdr:colOff>
      <xdr:row>43</xdr:row>
      <xdr:rowOff>65405</xdr:rowOff>
    </xdr:from>
    <xdr:to>
      <xdr:col>28</xdr:col>
      <xdr:colOff>48895</xdr:colOff>
      <xdr:row>53</xdr:row>
      <xdr:rowOff>141605</xdr:rowOff>
    </xdr:to>
    <xdr:pic>
      <xdr:nvPicPr>
        <xdr:cNvPr id="5" name="图片 4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7743805" y="9076055"/>
          <a:ext cx="3060700" cy="21717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22</xdr:col>
      <xdr:colOff>662940</xdr:colOff>
      <xdr:row>56</xdr:row>
      <xdr:rowOff>182880</xdr:rowOff>
    </xdr:from>
    <xdr:to>
      <xdr:col>26</xdr:col>
      <xdr:colOff>539115</xdr:colOff>
      <xdr:row>66</xdr:row>
      <xdr:rowOff>106680</xdr:rowOff>
    </xdr:to>
    <xdr:pic>
      <xdr:nvPicPr>
        <xdr:cNvPr id="6" name="图片 5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17303750" y="11917680"/>
          <a:ext cx="2619375" cy="20193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17</xdr:col>
      <xdr:colOff>303530</xdr:colOff>
      <xdr:row>0</xdr:row>
      <xdr:rowOff>1270</xdr:rowOff>
    </xdr:from>
    <xdr:to>
      <xdr:col>21</xdr:col>
      <xdr:colOff>608330</xdr:colOff>
      <xdr:row>11</xdr:row>
      <xdr:rowOff>48895</xdr:rowOff>
    </xdr:to>
    <xdr:pic>
      <xdr:nvPicPr>
        <xdr:cNvPr id="9" name="图片 8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3515340" y="1270"/>
          <a:ext cx="3048000" cy="23526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22</xdr:col>
      <xdr:colOff>146685</xdr:colOff>
      <xdr:row>0</xdr:row>
      <xdr:rowOff>635</xdr:rowOff>
    </xdr:from>
    <xdr:to>
      <xdr:col>27</xdr:col>
      <xdr:colOff>22860</xdr:colOff>
      <xdr:row>10</xdr:row>
      <xdr:rowOff>133985</xdr:rowOff>
    </xdr:to>
    <xdr:pic>
      <xdr:nvPicPr>
        <xdr:cNvPr id="10" name="图片 9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16787495" y="635"/>
          <a:ext cx="3305175" cy="22288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18</xdr:col>
      <xdr:colOff>113665</xdr:colOff>
      <xdr:row>34</xdr:row>
      <xdr:rowOff>52070</xdr:rowOff>
    </xdr:from>
    <xdr:to>
      <xdr:col>22</xdr:col>
      <xdr:colOff>313690</xdr:colOff>
      <xdr:row>44</xdr:row>
      <xdr:rowOff>23495</xdr:rowOff>
    </xdr:to>
    <xdr:pic>
      <xdr:nvPicPr>
        <xdr:cNvPr id="11" name="图片 10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14011275" y="7176770"/>
          <a:ext cx="2943225" cy="20669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27</xdr:col>
      <xdr:colOff>114300</xdr:colOff>
      <xdr:row>0</xdr:row>
      <xdr:rowOff>63500</xdr:rowOff>
    </xdr:from>
    <xdr:to>
      <xdr:col>31</xdr:col>
      <xdr:colOff>419100</xdr:colOff>
      <xdr:row>10</xdr:row>
      <xdr:rowOff>139700</xdr:rowOff>
    </xdr:to>
    <xdr:pic>
      <xdr:nvPicPr>
        <xdr:cNvPr id="12" name="图片 11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20184110" y="63500"/>
          <a:ext cx="3048000" cy="21717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18</xdr:col>
      <xdr:colOff>192405</xdr:colOff>
      <xdr:row>25</xdr:row>
      <xdr:rowOff>42545</xdr:rowOff>
    </xdr:from>
    <xdr:to>
      <xdr:col>22</xdr:col>
      <xdr:colOff>440055</xdr:colOff>
      <xdr:row>33</xdr:row>
      <xdr:rowOff>109220</xdr:rowOff>
    </xdr:to>
    <xdr:pic>
      <xdr:nvPicPr>
        <xdr:cNvPr id="13" name="图片 12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14090015" y="5281295"/>
          <a:ext cx="2990850" cy="1743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23</xdr:col>
      <xdr:colOff>236855</xdr:colOff>
      <xdr:row>25</xdr:row>
      <xdr:rowOff>111760</xdr:rowOff>
    </xdr:from>
    <xdr:to>
      <xdr:col>27</xdr:col>
      <xdr:colOff>389255</xdr:colOff>
      <xdr:row>35</xdr:row>
      <xdr:rowOff>26035</xdr:rowOff>
    </xdr:to>
    <xdr:pic>
      <xdr:nvPicPr>
        <xdr:cNvPr id="14" name="图片 13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17563465" y="5350510"/>
          <a:ext cx="2895600" cy="20097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354330</xdr:colOff>
      <xdr:row>38</xdr:row>
      <xdr:rowOff>96520</xdr:rowOff>
    </xdr:from>
    <xdr:to>
      <xdr:col>8</xdr:col>
      <xdr:colOff>153670</xdr:colOff>
      <xdr:row>48</xdr:row>
      <xdr:rowOff>67945</xdr:rowOff>
    </xdr:to>
    <xdr:pic>
      <xdr:nvPicPr>
        <xdr:cNvPr id="7" name="图片 6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3802380" y="8059420"/>
          <a:ext cx="3114675" cy="20669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635</xdr:colOff>
      <xdr:row>37</xdr:row>
      <xdr:rowOff>164465</xdr:rowOff>
    </xdr:from>
    <xdr:to>
      <xdr:col>4</xdr:col>
      <xdr:colOff>10160</xdr:colOff>
      <xdr:row>48</xdr:row>
      <xdr:rowOff>107315</xdr:rowOff>
    </xdr:to>
    <xdr:pic>
      <xdr:nvPicPr>
        <xdr:cNvPr id="15" name="图片 14"/>
        <xdr:cNvPicPr>
          <a:picLocks noChangeAspect="1"/>
        </xdr:cNvPicPr>
      </xdr:nvPicPr>
      <xdr:blipFill>
        <a:blip r:embed="rId12"/>
        <a:stretch>
          <a:fillRect/>
        </a:stretch>
      </xdr:blipFill>
      <xdr:spPr>
        <a:xfrm>
          <a:off x="635" y="7917815"/>
          <a:ext cx="2771775" cy="22479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635</xdr:colOff>
      <xdr:row>51</xdr:row>
      <xdr:rowOff>10160</xdr:rowOff>
    </xdr:from>
    <xdr:to>
      <xdr:col>4</xdr:col>
      <xdr:colOff>181610</xdr:colOff>
      <xdr:row>61</xdr:row>
      <xdr:rowOff>86360</xdr:rowOff>
    </xdr:to>
    <xdr:pic>
      <xdr:nvPicPr>
        <xdr:cNvPr id="17" name="图片 16"/>
        <xdr:cNvPicPr>
          <a:picLocks noChangeAspect="1"/>
        </xdr:cNvPicPr>
      </xdr:nvPicPr>
      <xdr:blipFill>
        <a:blip r:embed="rId13"/>
        <a:stretch>
          <a:fillRect/>
        </a:stretch>
      </xdr:blipFill>
      <xdr:spPr>
        <a:xfrm>
          <a:off x="635" y="10697210"/>
          <a:ext cx="2943225" cy="21717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571500</xdr:colOff>
      <xdr:row>50</xdr:row>
      <xdr:rowOff>116840</xdr:rowOff>
    </xdr:from>
    <xdr:to>
      <xdr:col>8</xdr:col>
      <xdr:colOff>37465</xdr:colOff>
      <xdr:row>60</xdr:row>
      <xdr:rowOff>97790</xdr:rowOff>
    </xdr:to>
    <xdr:pic>
      <xdr:nvPicPr>
        <xdr:cNvPr id="18" name="图片 17"/>
        <xdr:cNvPicPr>
          <a:picLocks noChangeAspect="1"/>
        </xdr:cNvPicPr>
      </xdr:nvPicPr>
      <xdr:blipFill>
        <a:blip r:embed="rId14"/>
        <a:stretch>
          <a:fillRect/>
        </a:stretch>
      </xdr:blipFill>
      <xdr:spPr>
        <a:xfrm>
          <a:off x="4019550" y="10594340"/>
          <a:ext cx="2781300" cy="2076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662940</xdr:colOff>
      <xdr:row>38</xdr:row>
      <xdr:rowOff>0</xdr:rowOff>
    </xdr:from>
    <xdr:to>
      <xdr:col>13</xdr:col>
      <xdr:colOff>851535</xdr:colOff>
      <xdr:row>49</xdr:row>
      <xdr:rowOff>149225</xdr:rowOff>
    </xdr:to>
    <xdr:pic>
      <xdr:nvPicPr>
        <xdr:cNvPr id="21" name="图片 20"/>
        <xdr:cNvPicPr>
          <a:picLocks noChangeAspect="1"/>
        </xdr:cNvPicPr>
      </xdr:nvPicPr>
      <xdr:blipFill>
        <a:blip r:embed="rId15"/>
        <a:stretch>
          <a:fillRect/>
        </a:stretch>
      </xdr:blipFill>
      <xdr:spPr>
        <a:xfrm>
          <a:off x="8112125" y="7962900"/>
          <a:ext cx="2931795" cy="245427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5</xdr:col>
      <xdr:colOff>333375</xdr:colOff>
      <xdr:row>21</xdr:row>
      <xdr:rowOff>161925</xdr:rowOff>
    </xdr:from>
    <xdr:to>
      <xdr:col>8</xdr:col>
      <xdr:colOff>26035</xdr:colOff>
      <xdr:row>28</xdr:row>
      <xdr:rowOff>66675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762375" y="4562475"/>
          <a:ext cx="2216785" cy="13716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17</xdr:col>
      <xdr:colOff>310515</xdr:colOff>
      <xdr:row>1</xdr:row>
      <xdr:rowOff>106680</xdr:rowOff>
    </xdr:from>
    <xdr:to>
      <xdr:col>20</xdr:col>
      <xdr:colOff>386715</xdr:colOff>
      <xdr:row>7</xdr:row>
      <xdr:rowOff>154305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2435840" y="316230"/>
          <a:ext cx="2133600" cy="13049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677545</xdr:colOff>
      <xdr:row>10</xdr:row>
      <xdr:rowOff>123825</xdr:rowOff>
    </xdr:from>
    <xdr:to>
      <xdr:col>4</xdr:col>
      <xdr:colOff>191770</xdr:colOff>
      <xdr:row>18</xdr:row>
      <xdr:rowOff>142875</xdr:rowOff>
    </xdr:to>
    <xdr:pic>
      <xdr:nvPicPr>
        <xdr:cNvPr id="4" name="图片 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677545" y="2219325"/>
          <a:ext cx="2257425" cy="1695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17</xdr:col>
      <xdr:colOff>371475</xdr:colOff>
      <xdr:row>9</xdr:row>
      <xdr:rowOff>152400</xdr:rowOff>
    </xdr:from>
    <xdr:to>
      <xdr:col>20</xdr:col>
      <xdr:colOff>410210</xdr:colOff>
      <xdr:row>15</xdr:row>
      <xdr:rowOff>203200</xdr:rowOff>
    </xdr:to>
    <xdr:pic>
      <xdr:nvPicPr>
        <xdr:cNvPr id="5" name="图片 4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12496800" y="2038350"/>
          <a:ext cx="2096135" cy="13081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207010</xdr:colOff>
      <xdr:row>1</xdr:row>
      <xdr:rowOff>104775</xdr:rowOff>
    </xdr:from>
    <xdr:to>
      <xdr:col>4</xdr:col>
      <xdr:colOff>130810</xdr:colOff>
      <xdr:row>7</xdr:row>
      <xdr:rowOff>123825</xdr:rowOff>
    </xdr:to>
    <xdr:pic>
      <xdr:nvPicPr>
        <xdr:cNvPr id="6" name="图片 5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892810" y="314325"/>
          <a:ext cx="1981200" cy="12763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371475</xdr:colOff>
      <xdr:row>10</xdr:row>
      <xdr:rowOff>104775</xdr:rowOff>
    </xdr:from>
    <xdr:to>
      <xdr:col>8</xdr:col>
      <xdr:colOff>161925</xdr:colOff>
      <xdr:row>17</xdr:row>
      <xdr:rowOff>47625</xdr:rowOff>
    </xdr:to>
    <xdr:pic>
      <xdr:nvPicPr>
        <xdr:cNvPr id="7" name="图片 6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800475" y="2200275"/>
          <a:ext cx="2314575" cy="14097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384810</xdr:colOff>
      <xdr:row>1</xdr:row>
      <xdr:rowOff>209550</xdr:rowOff>
    </xdr:from>
    <xdr:to>
      <xdr:col>8</xdr:col>
      <xdr:colOff>3810</xdr:colOff>
      <xdr:row>8</xdr:row>
      <xdr:rowOff>67310</xdr:rowOff>
    </xdr:to>
    <xdr:pic>
      <xdr:nvPicPr>
        <xdr:cNvPr id="8" name="图片 7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3813810" y="419100"/>
          <a:ext cx="2143125" cy="13246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14</xdr:col>
      <xdr:colOff>1905</xdr:colOff>
      <xdr:row>1</xdr:row>
      <xdr:rowOff>150495</xdr:rowOff>
    </xdr:from>
    <xdr:to>
      <xdr:col>16</xdr:col>
      <xdr:colOff>21590</xdr:colOff>
      <xdr:row>8</xdr:row>
      <xdr:rowOff>90170</xdr:rowOff>
    </xdr:to>
    <xdr:pic>
      <xdr:nvPicPr>
        <xdr:cNvPr id="9" name="图片 8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10069830" y="360045"/>
          <a:ext cx="1391285" cy="1406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47625</xdr:colOff>
      <xdr:row>22</xdr:row>
      <xdr:rowOff>19050</xdr:rowOff>
    </xdr:from>
    <xdr:to>
      <xdr:col>4</xdr:col>
      <xdr:colOff>57150</xdr:colOff>
      <xdr:row>28</xdr:row>
      <xdr:rowOff>19050</xdr:rowOff>
    </xdr:to>
    <xdr:pic>
      <xdr:nvPicPr>
        <xdr:cNvPr id="10" name="图片 9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733425" y="4629150"/>
          <a:ext cx="2066925" cy="12573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657860</xdr:colOff>
      <xdr:row>1</xdr:row>
      <xdr:rowOff>168275</xdr:rowOff>
    </xdr:from>
    <xdr:to>
      <xdr:col>12</xdr:col>
      <xdr:colOff>600075</xdr:colOff>
      <xdr:row>8</xdr:row>
      <xdr:rowOff>78105</xdr:rowOff>
    </xdr:to>
    <xdr:pic>
      <xdr:nvPicPr>
        <xdr:cNvPr id="11" name="图片 10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7296785" y="377825"/>
          <a:ext cx="1999615" cy="13766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10</xdr:col>
      <xdr:colOff>114300</xdr:colOff>
      <xdr:row>35</xdr:row>
      <xdr:rowOff>133985</xdr:rowOff>
    </xdr:from>
    <xdr:to>
      <xdr:col>16</xdr:col>
      <xdr:colOff>514350</xdr:colOff>
      <xdr:row>49</xdr:row>
      <xdr:rowOff>172085</xdr:rowOff>
    </xdr:to>
    <xdr:pic>
      <xdr:nvPicPr>
        <xdr:cNvPr id="12" name="图片 11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7439025" y="7468235"/>
          <a:ext cx="4514850" cy="2971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17</xdr:col>
      <xdr:colOff>80010</xdr:colOff>
      <xdr:row>35</xdr:row>
      <xdr:rowOff>141605</xdr:rowOff>
    </xdr:from>
    <xdr:to>
      <xdr:col>24</xdr:col>
      <xdr:colOff>299085</xdr:colOff>
      <xdr:row>50</xdr:row>
      <xdr:rowOff>17780</xdr:rowOff>
    </xdr:to>
    <xdr:pic>
      <xdr:nvPicPr>
        <xdr:cNvPr id="13" name="图片 12"/>
        <xdr:cNvPicPr>
          <a:picLocks noChangeAspect="1"/>
        </xdr:cNvPicPr>
      </xdr:nvPicPr>
      <xdr:blipFill>
        <a:blip r:embed="rId12"/>
        <a:stretch>
          <a:fillRect/>
        </a:stretch>
      </xdr:blipFill>
      <xdr:spPr>
        <a:xfrm>
          <a:off x="12205335" y="7475855"/>
          <a:ext cx="5019675" cy="30194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10</xdr:col>
      <xdr:colOff>226695</xdr:colOff>
      <xdr:row>56</xdr:row>
      <xdr:rowOff>74295</xdr:rowOff>
    </xdr:from>
    <xdr:to>
      <xdr:col>17</xdr:col>
      <xdr:colOff>369570</xdr:colOff>
      <xdr:row>69</xdr:row>
      <xdr:rowOff>36195</xdr:rowOff>
    </xdr:to>
    <xdr:pic>
      <xdr:nvPicPr>
        <xdr:cNvPr id="14" name="图片 13"/>
        <xdr:cNvPicPr>
          <a:picLocks noChangeAspect="1"/>
        </xdr:cNvPicPr>
      </xdr:nvPicPr>
      <xdr:blipFill>
        <a:blip r:embed="rId13"/>
        <a:stretch>
          <a:fillRect/>
        </a:stretch>
      </xdr:blipFill>
      <xdr:spPr>
        <a:xfrm>
          <a:off x="7551420" y="11809095"/>
          <a:ext cx="4943475" cy="26860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17</xdr:col>
      <xdr:colOff>593725</xdr:colOff>
      <xdr:row>56</xdr:row>
      <xdr:rowOff>16510</xdr:rowOff>
    </xdr:from>
    <xdr:to>
      <xdr:col>24</xdr:col>
      <xdr:colOff>559435</xdr:colOff>
      <xdr:row>69</xdr:row>
      <xdr:rowOff>82550</xdr:rowOff>
    </xdr:to>
    <xdr:pic>
      <xdr:nvPicPr>
        <xdr:cNvPr id="15" name="图片 14"/>
        <xdr:cNvPicPr>
          <a:picLocks noChangeAspect="1"/>
        </xdr:cNvPicPr>
      </xdr:nvPicPr>
      <xdr:blipFill>
        <a:blip r:embed="rId14"/>
        <a:stretch>
          <a:fillRect/>
        </a:stretch>
      </xdr:blipFill>
      <xdr:spPr>
        <a:xfrm>
          <a:off x="12719050" y="11751310"/>
          <a:ext cx="4766310" cy="27901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25</xdr:col>
      <xdr:colOff>549910</xdr:colOff>
      <xdr:row>56</xdr:row>
      <xdr:rowOff>117475</xdr:rowOff>
    </xdr:from>
    <xdr:to>
      <xdr:col>31</xdr:col>
      <xdr:colOff>458470</xdr:colOff>
      <xdr:row>67</xdr:row>
      <xdr:rowOff>160020</xdr:rowOff>
    </xdr:to>
    <xdr:pic>
      <xdr:nvPicPr>
        <xdr:cNvPr id="16" name="图片 15"/>
        <xdr:cNvPicPr>
          <a:picLocks noChangeAspect="1"/>
        </xdr:cNvPicPr>
      </xdr:nvPicPr>
      <xdr:blipFill>
        <a:blip r:embed="rId15"/>
        <a:stretch>
          <a:fillRect/>
        </a:stretch>
      </xdr:blipFill>
      <xdr:spPr>
        <a:xfrm>
          <a:off x="18161635" y="11852275"/>
          <a:ext cx="4023360" cy="234759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1.xml"/><Relationship Id="rId1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77"/>
  <sheetViews>
    <sheetView tabSelected="1" workbookViewId="0">
      <pane ySplit="3" topLeftCell="A4" activePane="bottomLeft" state="frozen"/>
      <selection/>
      <selection pane="bottomLeft" activeCell="R13" sqref="R13"/>
    </sheetView>
  </sheetViews>
  <sheetFormatPr defaultColWidth="9" defaultRowHeight="16.5"/>
  <cols>
    <col min="1" max="2" width="9" style="2"/>
    <col min="3" max="3" width="26.125" style="2" customWidth="1"/>
    <col min="4" max="4" width="9" style="7"/>
    <col min="5" max="5" width="9" style="2"/>
    <col min="6" max="6" width="14" style="2" customWidth="1"/>
    <col min="7" max="17" width="9" style="2"/>
    <col min="18" max="18" width="25.75" style="2" customWidth="1"/>
    <col min="19" max="19" width="20.25" style="2" customWidth="1"/>
    <col min="20" max="16384" width="9" style="2"/>
  </cols>
  <sheetData>
    <row r="1" spans="1:19">
      <c r="A1" s="2" t="s">
        <v>0</v>
      </c>
      <c r="B1" s="2" t="s">
        <v>1</v>
      </c>
      <c r="C1" s="2" t="s">
        <v>2</v>
      </c>
      <c r="D1" s="7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>
      <c r="A2" s="2" t="s">
        <v>19</v>
      </c>
      <c r="B2" s="2" t="s">
        <v>20</v>
      </c>
      <c r="C2" s="2" t="s">
        <v>19</v>
      </c>
      <c r="D2" s="2" t="s">
        <v>19</v>
      </c>
      <c r="E2" s="2" t="s">
        <v>19</v>
      </c>
      <c r="F2" s="2" t="s">
        <v>19</v>
      </c>
      <c r="G2" s="2" t="s">
        <v>19</v>
      </c>
      <c r="H2" s="2" t="s">
        <v>21</v>
      </c>
      <c r="I2" s="2" t="s">
        <v>21</v>
      </c>
      <c r="J2" s="2" t="s">
        <v>21</v>
      </c>
      <c r="K2" s="2" t="s">
        <v>19</v>
      </c>
      <c r="L2" s="2" t="s">
        <v>19</v>
      </c>
      <c r="M2" s="2" t="s">
        <v>19</v>
      </c>
      <c r="N2" s="2" t="s">
        <v>21</v>
      </c>
      <c r="O2" s="2" t="s">
        <v>19</v>
      </c>
      <c r="P2" s="2" t="s">
        <v>20</v>
      </c>
      <c r="Q2" s="2" t="s">
        <v>20</v>
      </c>
      <c r="R2" s="2" t="s">
        <v>19</v>
      </c>
      <c r="S2" s="2" t="s">
        <v>21</v>
      </c>
    </row>
    <row r="3" spans="1:19">
      <c r="A3" s="2" t="s">
        <v>22</v>
      </c>
      <c r="B3" s="2" t="s">
        <v>23</v>
      </c>
      <c r="C3" s="2" t="s">
        <v>24</v>
      </c>
      <c r="D3" s="2" t="s">
        <v>25</v>
      </c>
      <c r="E3" s="2" t="s">
        <v>26</v>
      </c>
      <c r="F3" s="2" t="s">
        <v>27</v>
      </c>
      <c r="G3" s="2" t="s">
        <v>28</v>
      </c>
      <c r="H3" s="2" t="s">
        <v>29</v>
      </c>
      <c r="I3" s="2" t="s">
        <v>30</v>
      </c>
      <c r="J3" s="2" t="s">
        <v>31</v>
      </c>
      <c r="K3" s="2" t="s">
        <v>32</v>
      </c>
      <c r="L3" s="2" t="s">
        <v>33</v>
      </c>
      <c r="M3" s="2" t="s">
        <v>34</v>
      </c>
      <c r="N3" s="2" t="s">
        <v>35</v>
      </c>
      <c r="O3" s="2" t="s">
        <v>36</v>
      </c>
      <c r="P3" s="2" t="s">
        <v>37</v>
      </c>
      <c r="Q3" s="2" t="s">
        <v>38</v>
      </c>
      <c r="R3" s="2" t="s">
        <v>39</v>
      </c>
      <c r="S3" s="2" t="s">
        <v>40</v>
      </c>
    </row>
    <row r="4" spans="1:19">
      <c r="A4" s="2">
        <v>10000</v>
      </c>
      <c r="B4" s="2" t="s">
        <v>41</v>
      </c>
      <c r="C4" s="2">
        <v>0</v>
      </c>
      <c r="D4" s="7">
        <v>1</v>
      </c>
      <c r="E4" s="2">
        <v>1</v>
      </c>
      <c r="F4" s="2">
        <v>4</v>
      </c>
      <c r="G4" s="2">
        <v>3</v>
      </c>
      <c r="H4" s="2">
        <v>20000</v>
      </c>
      <c r="I4" s="2">
        <v>500</v>
      </c>
      <c r="J4" s="2">
        <v>1</v>
      </c>
      <c r="K4" s="2">
        <v>1</v>
      </c>
      <c r="L4" s="2">
        <v>100</v>
      </c>
      <c r="M4" s="2">
        <v>200</v>
      </c>
      <c r="N4" s="2">
        <v>0.1</v>
      </c>
      <c r="O4" s="2">
        <v>200</v>
      </c>
      <c r="P4" s="2">
        <v>0</v>
      </c>
      <c r="Q4" s="2">
        <v>0</v>
      </c>
      <c r="R4" s="2">
        <v>0</v>
      </c>
      <c r="S4" s="2">
        <v>1</v>
      </c>
    </row>
    <row r="5" spans="1:19">
      <c r="A5" s="2">
        <v>10101</v>
      </c>
      <c r="B5" s="2" t="s">
        <v>42</v>
      </c>
      <c r="C5" s="2">
        <v>4</v>
      </c>
      <c r="D5" s="7">
        <v>1</v>
      </c>
      <c r="E5" s="2">
        <v>1</v>
      </c>
      <c r="F5" s="2">
        <v>1</v>
      </c>
      <c r="G5" s="2">
        <v>2</v>
      </c>
      <c r="H5" s="2">
        <v>23</v>
      </c>
      <c r="I5" s="2">
        <v>3</v>
      </c>
      <c r="J5" s="2">
        <v>0.5</v>
      </c>
      <c r="K5" s="2">
        <v>1</v>
      </c>
      <c r="L5" s="2">
        <v>100</v>
      </c>
      <c r="M5" s="2">
        <v>150</v>
      </c>
      <c r="N5" s="2">
        <v>0.05</v>
      </c>
      <c r="O5" s="2">
        <v>200</v>
      </c>
      <c r="P5" s="2">
        <v>0</v>
      </c>
      <c r="Q5" s="2">
        <v>0</v>
      </c>
      <c r="R5" s="2">
        <v>0</v>
      </c>
      <c r="S5" s="2">
        <v>1</v>
      </c>
    </row>
    <row r="6" spans="1:19">
      <c r="A6" s="2">
        <v>10102</v>
      </c>
      <c r="B6" s="2" t="s">
        <v>42</v>
      </c>
      <c r="C6" s="2">
        <v>4</v>
      </c>
      <c r="D6" s="7">
        <v>1</v>
      </c>
      <c r="E6" s="2">
        <v>2</v>
      </c>
      <c r="F6" s="2">
        <v>1</v>
      </c>
      <c r="G6" s="2">
        <v>2</v>
      </c>
      <c r="H6" s="2">
        <v>28.75</v>
      </c>
      <c r="I6" s="2">
        <v>3.75</v>
      </c>
      <c r="J6" s="2">
        <v>0.63</v>
      </c>
      <c r="K6" s="2">
        <v>1</v>
      </c>
      <c r="L6" s="2">
        <v>100</v>
      </c>
      <c r="M6" s="2">
        <v>187</v>
      </c>
      <c r="N6" s="2">
        <v>0.06</v>
      </c>
      <c r="O6" s="2">
        <v>200</v>
      </c>
      <c r="P6" s="2">
        <v>0</v>
      </c>
      <c r="Q6" s="2">
        <v>0</v>
      </c>
      <c r="R6" s="2">
        <v>0</v>
      </c>
      <c r="S6" s="2">
        <v>1</v>
      </c>
    </row>
    <row r="7" spans="1:19">
      <c r="A7" s="2">
        <v>10103</v>
      </c>
      <c r="B7" s="2" t="s">
        <v>42</v>
      </c>
      <c r="C7" s="2">
        <v>4</v>
      </c>
      <c r="D7" s="7">
        <v>1</v>
      </c>
      <c r="E7" s="2">
        <v>3</v>
      </c>
      <c r="F7" s="2">
        <v>1</v>
      </c>
      <c r="G7" s="2">
        <v>2</v>
      </c>
      <c r="H7" s="2">
        <v>35.94</v>
      </c>
      <c r="I7" s="2">
        <v>4.69</v>
      </c>
      <c r="J7" s="2">
        <v>0.79</v>
      </c>
      <c r="K7" s="2">
        <v>1</v>
      </c>
      <c r="L7" s="2">
        <v>100</v>
      </c>
      <c r="M7" s="2">
        <v>233</v>
      </c>
      <c r="N7" s="2">
        <v>0.07</v>
      </c>
      <c r="O7" s="2">
        <v>200</v>
      </c>
      <c r="P7" s="2">
        <v>0</v>
      </c>
      <c r="Q7" s="2">
        <v>0</v>
      </c>
      <c r="R7" s="2">
        <v>0</v>
      </c>
      <c r="S7" s="2">
        <v>1</v>
      </c>
    </row>
    <row r="8" spans="1:19">
      <c r="A8" s="2">
        <v>10201</v>
      </c>
      <c r="B8" s="2" t="s">
        <v>43</v>
      </c>
      <c r="C8" s="2">
        <v>7</v>
      </c>
      <c r="D8" s="7">
        <v>1</v>
      </c>
      <c r="E8" s="2">
        <v>1</v>
      </c>
      <c r="F8" s="2">
        <v>3</v>
      </c>
      <c r="G8" s="2">
        <v>1</v>
      </c>
      <c r="H8" s="2">
        <v>37</v>
      </c>
      <c r="I8" s="2">
        <v>8</v>
      </c>
      <c r="J8" s="2">
        <v>0.25</v>
      </c>
      <c r="K8" s="2">
        <v>1</v>
      </c>
      <c r="L8" s="2">
        <v>100</v>
      </c>
      <c r="M8" s="2">
        <v>130</v>
      </c>
      <c r="N8" s="2">
        <v>0.05</v>
      </c>
      <c r="O8" s="2">
        <v>200</v>
      </c>
      <c r="P8" s="2">
        <v>0</v>
      </c>
      <c r="Q8" s="2">
        <v>0</v>
      </c>
      <c r="R8" s="2">
        <v>0</v>
      </c>
      <c r="S8" s="2">
        <v>1</v>
      </c>
    </row>
    <row r="9" spans="1:19">
      <c r="A9" s="2">
        <v>10202</v>
      </c>
      <c r="B9" s="2" t="s">
        <v>43</v>
      </c>
      <c r="C9" s="2">
        <v>7</v>
      </c>
      <c r="D9" s="7">
        <v>1</v>
      </c>
      <c r="E9" s="2">
        <v>2</v>
      </c>
      <c r="F9" s="2">
        <v>3</v>
      </c>
      <c r="G9" s="2">
        <v>1</v>
      </c>
      <c r="H9" s="2">
        <v>46.25</v>
      </c>
      <c r="I9" s="2">
        <v>10</v>
      </c>
      <c r="J9" s="2">
        <v>0.31</v>
      </c>
      <c r="K9" s="2">
        <v>1</v>
      </c>
      <c r="L9" s="2">
        <v>100</v>
      </c>
      <c r="M9" s="2">
        <v>162</v>
      </c>
      <c r="N9" s="2">
        <v>0.06</v>
      </c>
      <c r="O9" s="2">
        <v>200</v>
      </c>
      <c r="P9" s="2">
        <v>0</v>
      </c>
      <c r="Q9" s="2">
        <v>0</v>
      </c>
      <c r="R9" s="2">
        <v>0</v>
      </c>
      <c r="S9" s="2">
        <v>1</v>
      </c>
    </row>
    <row r="10" spans="1:19">
      <c r="A10" s="2">
        <v>10203</v>
      </c>
      <c r="B10" s="2" t="s">
        <v>43</v>
      </c>
      <c r="C10" s="2">
        <v>7</v>
      </c>
      <c r="D10" s="7">
        <v>1</v>
      </c>
      <c r="E10" s="2">
        <v>3</v>
      </c>
      <c r="F10" s="2">
        <v>3</v>
      </c>
      <c r="G10" s="2">
        <v>1</v>
      </c>
      <c r="H10" s="2">
        <v>57.81</v>
      </c>
      <c r="I10" s="2">
        <v>12.5</v>
      </c>
      <c r="J10" s="2">
        <v>0.39</v>
      </c>
      <c r="K10" s="2">
        <v>1</v>
      </c>
      <c r="L10" s="2">
        <v>100</v>
      </c>
      <c r="M10" s="2">
        <v>202</v>
      </c>
      <c r="N10" s="2">
        <v>0.07</v>
      </c>
      <c r="O10" s="2">
        <v>200</v>
      </c>
      <c r="P10" s="2">
        <v>0</v>
      </c>
      <c r="Q10" s="2">
        <v>0</v>
      </c>
      <c r="R10" s="2">
        <v>0</v>
      </c>
      <c r="S10" s="2">
        <v>1</v>
      </c>
    </row>
    <row r="11" spans="1:19">
      <c r="A11" s="2">
        <v>10301</v>
      </c>
      <c r="B11" s="2" t="s">
        <v>44</v>
      </c>
      <c r="C11" s="2">
        <v>3</v>
      </c>
      <c r="D11" s="7">
        <v>1</v>
      </c>
      <c r="E11" s="2">
        <v>1</v>
      </c>
      <c r="F11" s="2">
        <v>2</v>
      </c>
      <c r="G11" s="2">
        <v>4</v>
      </c>
      <c r="H11" s="2">
        <v>12</v>
      </c>
      <c r="I11" s="2">
        <v>5</v>
      </c>
      <c r="J11" s="2">
        <v>0.59</v>
      </c>
      <c r="K11" s="2">
        <v>1</v>
      </c>
      <c r="L11" s="2">
        <v>800</v>
      </c>
      <c r="M11" s="2">
        <v>120</v>
      </c>
      <c r="N11" s="2">
        <v>0.1</v>
      </c>
      <c r="O11" s="2">
        <v>200</v>
      </c>
      <c r="P11" s="2">
        <v>0</v>
      </c>
      <c r="Q11" s="2">
        <v>0</v>
      </c>
      <c r="R11" s="2">
        <v>0</v>
      </c>
      <c r="S11" s="2">
        <v>1</v>
      </c>
    </row>
    <row r="12" spans="1:19">
      <c r="A12" s="2">
        <v>10302</v>
      </c>
      <c r="B12" s="2" t="s">
        <v>44</v>
      </c>
      <c r="C12" s="2">
        <v>3</v>
      </c>
      <c r="D12" s="7">
        <v>1</v>
      </c>
      <c r="E12" s="2">
        <v>2</v>
      </c>
      <c r="F12" s="2">
        <v>2</v>
      </c>
      <c r="G12" s="2">
        <v>4</v>
      </c>
      <c r="H12" s="2">
        <v>15</v>
      </c>
      <c r="I12" s="2">
        <v>7</v>
      </c>
      <c r="J12" s="2">
        <v>0.74</v>
      </c>
      <c r="K12" s="2">
        <v>1</v>
      </c>
      <c r="L12" s="2">
        <v>800</v>
      </c>
      <c r="M12" s="2">
        <v>150</v>
      </c>
      <c r="N12" s="2">
        <v>0.12</v>
      </c>
      <c r="O12" s="2">
        <v>200</v>
      </c>
      <c r="P12" s="2">
        <v>0</v>
      </c>
      <c r="Q12" s="2">
        <v>0</v>
      </c>
      <c r="R12" s="2">
        <v>0</v>
      </c>
      <c r="S12" s="2">
        <v>1</v>
      </c>
    </row>
    <row r="13" spans="1:19">
      <c r="A13" s="2">
        <v>10303</v>
      </c>
      <c r="B13" s="2" t="s">
        <v>44</v>
      </c>
      <c r="C13" s="2">
        <v>3</v>
      </c>
      <c r="D13" s="7">
        <v>1</v>
      </c>
      <c r="E13" s="2">
        <v>3</v>
      </c>
      <c r="F13" s="2">
        <v>2</v>
      </c>
      <c r="G13" s="2">
        <v>4</v>
      </c>
      <c r="H13" s="2">
        <v>18.75</v>
      </c>
      <c r="I13" s="2">
        <v>10</v>
      </c>
      <c r="J13" s="2">
        <v>0.93</v>
      </c>
      <c r="K13" s="2">
        <v>1</v>
      </c>
      <c r="L13" s="2">
        <v>800</v>
      </c>
      <c r="M13" s="2">
        <v>187</v>
      </c>
      <c r="N13" s="2">
        <v>0.15</v>
      </c>
      <c r="O13" s="2">
        <v>200</v>
      </c>
      <c r="P13" s="2">
        <v>0</v>
      </c>
      <c r="Q13" s="2">
        <v>0</v>
      </c>
      <c r="R13" s="2">
        <v>0</v>
      </c>
      <c r="S13" s="2">
        <v>1</v>
      </c>
    </row>
    <row r="14" spans="1:19">
      <c r="A14" s="2">
        <v>20000</v>
      </c>
      <c r="B14" s="2" t="s">
        <v>45</v>
      </c>
      <c r="C14" s="2">
        <v>0</v>
      </c>
      <c r="D14" s="7">
        <v>2</v>
      </c>
      <c r="E14" s="2">
        <v>1</v>
      </c>
      <c r="F14" s="2">
        <v>4</v>
      </c>
      <c r="G14" s="2">
        <v>3</v>
      </c>
      <c r="H14" s="2">
        <v>15000</v>
      </c>
      <c r="I14" s="2">
        <v>400</v>
      </c>
      <c r="J14" s="2">
        <v>1.5</v>
      </c>
      <c r="K14" s="2">
        <v>2</v>
      </c>
      <c r="L14" s="2">
        <v>1200</v>
      </c>
      <c r="M14" s="2">
        <v>150</v>
      </c>
      <c r="N14" s="2">
        <v>0.05</v>
      </c>
      <c r="O14" s="2">
        <v>200</v>
      </c>
      <c r="P14" s="2">
        <v>0</v>
      </c>
      <c r="Q14" s="2">
        <v>0</v>
      </c>
      <c r="R14" s="2">
        <v>0</v>
      </c>
      <c r="S14" s="2">
        <v>1</v>
      </c>
    </row>
    <row r="15" spans="1:19">
      <c r="A15" s="2">
        <v>20101</v>
      </c>
      <c r="B15" s="2" t="s">
        <v>46</v>
      </c>
      <c r="C15" s="2">
        <v>5</v>
      </c>
      <c r="D15" s="7">
        <v>2</v>
      </c>
      <c r="E15" s="2">
        <v>1</v>
      </c>
      <c r="F15" s="2">
        <v>1</v>
      </c>
      <c r="G15" s="2">
        <v>1</v>
      </c>
      <c r="H15" s="2">
        <v>13</v>
      </c>
      <c r="I15" s="2">
        <v>10</v>
      </c>
      <c r="J15" s="2">
        <v>1</v>
      </c>
      <c r="K15" s="2">
        <v>2</v>
      </c>
      <c r="L15" s="2">
        <v>200</v>
      </c>
      <c r="M15" s="2">
        <v>120</v>
      </c>
      <c r="N15" s="2">
        <v>0.1</v>
      </c>
      <c r="O15" s="2">
        <v>200</v>
      </c>
      <c r="P15" s="2">
        <v>0</v>
      </c>
      <c r="Q15" s="2">
        <v>0</v>
      </c>
      <c r="R15" s="2">
        <v>0</v>
      </c>
      <c r="S15" s="2">
        <v>1.2</v>
      </c>
    </row>
    <row r="16" spans="1:19">
      <c r="A16" s="2">
        <v>20102</v>
      </c>
      <c r="B16" s="2" t="s">
        <v>46</v>
      </c>
      <c r="C16" s="2">
        <v>5</v>
      </c>
      <c r="D16" s="7">
        <v>2</v>
      </c>
      <c r="E16" s="2">
        <v>2</v>
      </c>
      <c r="F16" s="2">
        <v>1</v>
      </c>
      <c r="G16" s="2">
        <v>1</v>
      </c>
      <c r="H16" s="2">
        <v>16.25</v>
      </c>
      <c r="I16" s="2">
        <v>13</v>
      </c>
      <c r="J16" s="2">
        <v>1</v>
      </c>
      <c r="K16" s="2">
        <v>2</v>
      </c>
      <c r="L16" s="2">
        <v>200</v>
      </c>
      <c r="M16" s="2">
        <v>150</v>
      </c>
      <c r="N16" s="2">
        <v>0.12</v>
      </c>
      <c r="O16" s="2">
        <v>200</v>
      </c>
      <c r="P16" s="2">
        <v>0</v>
      </c>
      <c r="Q16" s="2">
        <v>0</v>
      </c>
      <c r="R16" s="2">
        <v>0</v>
      </c>
      <c r="S16" s="2">
        <v>1.2</v>
      </c>
    </row>
    <row r="17" spans="1:19">
      <c r="A17" s="2">
        <v>20103</v>
      </c>
      <c r="B17" s="2" t="s">
        <v>46</v>
      </c>
      <c r="C17" s="2">
        <v>5</v>
      </c>
      <c r="D17" s="7">
        <v>2</v>
      </c>
      <c r="E17" s="2">
        <v>3</v>
      </c>
      <c r="F17" s="2">
        <v>1</v>
      </c>
      <c r="G17" s="2">
        <v>1</v>
      </c>
      <c r="H17" s="2">
        <v>20.31</v>
      </c>
      <c r="I17" s="2">
        <v>15</v>
      </c>
      <c r="J17" s="2">
        <v>1</v>
      </c>
      <c r="K17" s="2">
        <v>2</v>
      </c>
      <c r="L17" s="2">
        <v>200</v>
      </c>
      <c r="M17" s="2">
        <v>187</v>
      </c>
      <c r="N17" s="2">
        <v>0.15</v>
      </c>
      <c r="O17" s="2">
        <v>200</v>
      </c>
      <c r="P17" s="2">
        <v>0</v>
      </c>
      <c r="Q17" s="2">
        <v>0</v>
      </c>
      <c r="R17" s="2">
        <v>0</v>
      </c>
      <c r="S17" s="2">
        <v>1.2</v>
      </c>
    </row>
    <row r="18" spans="1:19">
      <c r="A18" s="2">
        <v>20201</v>
      </c>
      <c r="B18" s="2" t="s">
        <v>47</v>
      </c>
      <c r="C18" s="2">
        <v>5</v>
      </c>
      <c r="D18" s="7">
        <v>2</v>
      </c>
      <c r="E18" s="2">
        <v>1</v>
      </c>
      <c r="F18" s="2">
        <v>1</v>
      </c>
      <c r="G18" s="2">
        <v>2</v>
      </c>
      <c r="H18" s="2">
        <v>12</v>
      </c>
      <c r="I18" s="2">
        <v>2</v>
      </c>
      <c r="J18" s="2">
        <v>0.67</v>
      </c>
      <c r="K18" s="2">
        <v>1</v>
      </c>
      <c r="L18" s="2">
        <v>200</v>
      </c>
      <c r="M18" s="2">
        <v>150</v>
      </c>
      <c r="N18" s="2">
        <v>0.05</v>
      </c>
      <c r="O18" s="2">
        <v>200</v>
      </c>
      <c r="P18" s="2">
        <v>0</v>
      </c>
      <c r="Q18" s="2">
        <v>0</v>
      </c>
      <c r="R18" s="2">
        <v>0</v>
      </c>
      <c r="S18" s="2">
        <v>1</v>
      </c>
    </row>
    <row r="19" spans="1:19">
      <c r="A19" s="2">
        <v>20202</v>
      </c>
      <c r="B19" s="2" t="s">
        <v>47</v>
      </c>
      <c r="C19" s="2">
        <v>5</v>
      </c>
      <c r="D19" s="7">
        <v>2</v>
      </c>
      <c r="E19" s="2">
        <v>2</v>
      </c>
      <c r="F19" s="2">
        <v>1</v>
      </c>
      <c r="G19" s="2">
        <v>2</v>
      </c>
      <c r="H19" s="2">
        <v>15</v>
      </c>
      <c r="I19" s="2">
        <v>2.5</v>
      </c>
      <c r="J19" s="2">
        <v>0.84</v>
      </c>
      <c r="K19" s="2">
        <v>1</v>
      </c>
      <c r="L19" s="2">
        <v>200</v>
      </c>
      <c r="M19" s="2">
        <v>187</v>
      </c>
      <c r="N19" s="2">
        <v>0.05</v>
      </c>
      <c r="O19" s="2">
        <v>200</v>
      </c>
      <c r="P19" s="2">
        <v>0</v>
      </c>
      <c r="Q19" s="2">
        <v>0</v>
      </c>
      <c r="R19" s="2">
        <v>0</v>
      </c>
      <c r="S19" s="2">
        <v>1</v>
      </c>
    </row>
    <row r="20" spans="1:19">
      <c r="A20" s="2">
        <v>20203</v>
      </c>
      <c r="B20" s="2" t="s">
        <v>47</v>
      </c>
      <c r="C20" s="2">
        <v>5</v>
      </c>
      <c r="D20" s="7">
        <v>2</v>
      </c>
      <c r="E20" s="2">
        <v>3</v>
      </c>
      <c r="F20" s="2">
        <v>1</v>
      </c>
      <c r="G20" s="2">
        <v>2</v>
      </c>
      <c r="H20" s="2">
        <v>18.75</v>
      </c>
      <c r="I20" s="2">
        <v>3.13</v>
      </c>
      <c r="J20" s="2">
        <v>1.05</v>
      </c>
      <c r="K20" s="2">
        <v>1</v>
      </c>
      <c r="L20" s="2">
        <v>200</v>
      </c>
      <c r="M20" s="2">
        <v>200</v>
      </c>
      <c r="N20" s="2">
        <v>0.05</v>
      </c>
      <c r="O20" s="2">
        <v>200</v>
      </c>
      <c r="P20" s="2">
        <v>0</v>
      </c>
      <c r="Q20" s="2">
        <v>0</v>
      </c>
      <c r="R20" s="2">
        <v>0</v>
      </c>
      <c r="S20" s="2">
        <v>1</v>
      </c>
    </row>
    <row r="21" spans="1:19">
      <c r="A21" s="2">
        <v>20301</v>
      </c>
      <c r="B21" s="2" t="s">
        <v>48</v>
      </c>
      <c r="C21" s="2">
        <v>5</v>
      </c>
      <c r="D21" s="7">
        <v>2</v>
      </c>
      <c r="E21" s="2">
        <v>1</v>
      </c>
      <c r="F21" s="2">
        <v>1</v>
      </c>
      <c r="G21" s="2">
        <v>3</v>
      </c>
      <c r="H21" s="2">
        <v>50.25</v>
      </c>
      <c r="I21" s="2">
        <v>12.06</v>
      </c>
      <c r="J21" s="2">
        <v>0.5</v>
      </c>
      <c r="K21" s="2">
        <v>1</v>
      </c>
      <c r="L21" s="2">
        <v>1200</v>
      </c>
      <c r="M21" s="2">
        <v>120</v>
      </c>
      <c r="N21" s="2">
        <v>0</v>
      </c>
      <c r="O21" s="2">
        <v>200</v>
      </c>
      <c r="P21" s="2">
        <v>0</v>
      </c>
      <c r="Q21" s="2">
        <v>0</v>
      </c>
      <c r="R21" s="2">
        <v>1</v>
      </c>
      <c r="S21" s="2">
        <v>1</v>
      </c>
    </row>
    <row r="22" spans="1:19">
      <c r="A22" s="2">
        <v>20901</v>
      </c>
      <c r="B22" s="2" t="s">
        <v>49</v>
      </c>
      <c r="C22" s="2">
        <v>1</v>
      </c>
      <c r="D22" s="7">
        <v>2</v>
      </c>
      <c r="E22" s="2">
        <v>1</v>
      </c>
      <c r="F22" s="2">
        <v>0</v>
      </c>
      <c r="G22" s="2">
        <v>1</v>
      </c>
      <c r="H22" s="2">
        <v>12</v>
      </c>
      <c r="I22" s="2">
        <v>2</v>
      </c>
      <c r="J22" s="2">
        <v>0.5</v>
      </c>
      <c r="K22" s="2">
        <v>1</v>
      </c>
      <c r="L22" s="2">
        <v>200</v>
      </c>
      <c r="M22" s="2">
        <v>150</v>
      </c>
      <c r="N22" s="2">
        <v>0.05</v>
      </c>
      <c r="O22" s="2">
        <v>200</v>
      </c>
      <c r="P22" s="2">
        <v>0</v>
      </c>
      <c r="Q22" s="2">
        <v>0</v>
      </c>
      <c r="R22" s="2">
        <v>0</v>
      </c>
      <c r="S22" s="2">
        <v>1</v>
      </c>
    </row>
    <row r="23" spans="1:19">
      <c r="A23" s="2">
        <v>30000</v>
      </c>
      <c r="B23" s="2" t="s">
        <v>50</v>
      </c>
      <c r="C23" s="2">
        <v>0</v>
      </c>
      <c r="D23" s="7">
        <v>3</v>
      </c>
      <c r="E23" s="2">
        <v>1</v>
      </c>
      <c r="F23" s="2">
        <v>4</v>
      </c>
      <c r="G23" s="2">
        <v>3</v>
      </c>
      <c r="H23" s="2">
        <v>15000</v>
      </c>
      <c r="I23" s="2">
        <v>400</v>
      </c>
      <c r="J23" s="2">
        <v>1.5</v>
      </c>
      <c r="K23" s="2">
        <v>2</v>
      </c>
      <c r="L23" s="2">
        <v>1200</v>
      </c>
      <c r="M23" s="2">
        <v>150</v>
      </c>
      <c r="N23" s="2">
        <v>0.05</v>
      </c>
      <c r="O23" s="2">
        <v>200</v>
      </c>
      <c r="P23" s="2">
        <v>0</v>
      </c>
      <c r="Q23" s="2">
        <v>0</v>
      </c>
      <c r="R23" s="2">
        <v>0</v>
      </c>
      <c r="S23" s="2">
        <v>1</v>
      </c>
    </row>
    <row r="24" spans="1:19">
      <c r="A24" s="2">
        <v>30101</v>
      </c>
      <c r="B24" s="2" t="s">
        <v>51</v>
      </c>
      <c r="C24" s="2">
        <v>6</v>
      </c>
      <c r="D24" s="7">
        <v>3</v>
      </c>
      <c r="E24" s="2">
        <v>1</v>
      </c>
      <c r="F24" s="2">
        <v>2</v>
      </c>
      <c r="G24" s="2">
        <v>1</v>
      </c>
      <c r="H24" s="2">
        <v>23</v>
      </c>
      <c r="I24" s="2">
        <v>10</v>
      </c>
      <c r="J24" s="2">
        <v>0.5</v>
      </c>
      <c r="K24" s="2">
        <v>1</v>
      </c>
      <c r="L24" s="2">
        <v>100</v>
      </c>
      <c r="M24" s="2">
        <v>150</v>
      </c>
      <c r="N24" s="2">
        <v>0.05</v>
      </c>
      <c r="O24" s="2">
        <v>200</v>
      </c>
      <c r="P24" s="2">
        <v>0</v>
      </c>
      <c r="Q24" s="2">
        <v>0</v>
      </c>
      <c r="R24" s="2">
        <v>0</v>
      </c>
      <c r="S24" s="2">
        <v>1</v>
      </c>
    </row>
    <row r="25" spans="1:19">
      <c r="A25" s="2">
        <v>30102</v>
      </c>
      <c r="B25" s="2" t="s">
        <v>51</v>
      </c>
      <c r="C25" s="2">
        <v>6</v>
      </c>
      <c r="D25" s="7">
        <v>3</v>
      </c>
      <c r="E25" s="2">
        <v>2</v>
      </c>
      <c r="F25" s="2">
        <v>2</v>
      </c>
      <c r="G25" s="2">
        <v>1</v>
      </c>
      <c r="H25" s="2">
        <v>28.75</v>
      </c>
      <c r="I25" s="2">
        <v>15</v>
      </c>
      <c r="J25" s="2">
        <v>0.63</v>
      </c>
      <c r="K25" s="2">
        <v>1</v>
      </c>
      <c r="L25" s="2">
        <v>100</v>
      </c>
      <c r="M25" s="2">
        <v>187</v>
      </c>
      <c r="N25" s="2">
        <v>0.06</v>
      </c>
      <c r="O25" s="2">
        <v>200</v>
      </c>
      <c r="P25" s="2">
        <v>0</v>
      </c>
      <c r="Q25" s="2">
        <v>0</v>
      </c>
      <c r="R25" s="2">
        <v>0</v>
      </c>
      <c r="S25" s="2">
        <v>1</v>
      </c>
    </row>
    <row r="26" spans="1:19">
      <c r="A26" s="2">
        <v>30103</v>
      </c>
      <c r="B26" s="2" t="s">
        <v>51</v>
      </c>
      <c r="C26" s="2">
        <v>6</v>
      </c>
      <c r="D26" s="7">
        <v>3</v>
      </c>
      <c r="E26" s="2">
        <v>3</v>
      </c>
      <c r="F26" s="2">
        <v>2</v>
      </c>
      <c r="G26" s="2">
        <v>1</v>
      </c>
      <c r="H26" s="2">
        <v>35.94</v>
      </c>
      <c r="I26" s="2">
        <v>20</v>
      </c>
      <c r="J26" s="2">
        <v>0.79</v>
      </c>
      <c r="K26" s="2">
        <v>1</v>
      </c>
      <c r="L26" s="2">
        <v>100</v>
      </c>
      <c r="M26" s="2">
        <v>233</v>
      </c>
      <c r="N26" s="2">
        <v>0.07</v>
      </c>
      <c r="O26" s="2">
        <v>200</v>
      </c>
      <c r="P26" s="2">
        <v>0</v>
      </c>
      <c r="Q26" s="2">
        <v>0</v>
      </c>
      <c r="R26" s="2">
        <v>0</v>
      </c>
      <c r="S26" s="2">
        <v>1</v>
      </c>
    </row>
    <row r="27" spans="1:19">
      <c r="A27" s="2">
        <v>30201</v>
      </c>
      <c r="B27" s="2" t="s">
        <v>52</v>
      </c>
      <c r="C27" s="2">
        <v>3</v>
      </c>
      <c r="D27" s="7">
        <v>3</v>
      </c>
      <c r="E27" s="2">
        <v>1</v>
      </c>
      <c r="F27" s="2">
        <v>1</v>
      </c>
      <c r="G27" s="2">
        <v>4</v>
      </c>
      <c r="H27" s="2">
        <v>23</v>
      </c>
      <c r="I27" s="2">
        <v>3</v>
      </c>
      <c r="J27" s="2">
        <v>0.5</v>
      </c>
      <c r="K27" s="2">
        <v>1</v>
      </c>
      <c r="L27" s="2">
        <v>100</v>
      </c>
      <c r="M27" s="2">
        <v>150</v>
      </c>
      <c r="N27" s="2">
        <v>0.05</v>
      </c>
      <c r="O27" s="2">
        <v>200</v>
      </c>
      <c r="P27" s="2">
        <v>0</v>
      </c>
      <c r="Q27" s="2">
        <v>0</v>
      </c>
      <c r="R27" s="2">
        <v>0</v>
      </c>
      <c r="S27" s="2">
        <v>1</v>
      </c>
    </row>
    <row r="28" spans="1:19">
      <c r="A28" s="2">
        <v>30202</v>
      </c>
      <c r="B28" s="2" t="s">
        <v>52</v>
      </c>
      <c r="C28" s="2">
        <v>3</v>
      </c>
      <c r="D28" s="7">
        <v>3</v>
      </c>
      <c r="E28" s="2">
        <v>2</v>
      </c>
      <c r="F28" s="2">
        <v>1</v>
      </c>
      <c r="G28" s="2">
        <v>4</v>
      </c>
      <c r="H28" s="2">
        <v>28.75</v>
      </c>
      <c r="I28" s="2">
        <v>3.75</v>
      </c>
      <c r="J28" s="2">
        <v>0.63</v>
      </c>
      <c r="K28" s="2">
        <v>1</v>
      </c>
      <c r="L28" s="2">
        <v>100</v>
      </c>
      <c r="M28" s="2">
        <v>187</v>
      </c>
      <c r="N28" s="2">
        <v>0.06</v>
      </c>
      <c r="O28" s="2">
        <v>200</v>
      </c>
      <c r="P28" s="2">
        <v>0</v>
      </c>
      <c r="Q28" s="2">
        <v>0</v>
      </c>
      <c r="R28" s="2">
        <v>0</v>
      </c>
      <c r="S28" s="2">
        <v>1</v>
      </c>
    </row>
    <row r="29" spans="1:19">
      <c r="A29" s="2">
        <v>30203</v>
      </c>
      <c r="B29" s="2" t="s">
        <v>52</v>
      </c>
      <c r="C29" s="2">
        <v>3</v>
      </c>
      <c r="D29" s="7">
        <v>3</v>
      </c>
      <c r="E29" s="2">
        <v>3</v>
      </c>
      <c r="F29" s="2">
        <v>1</v>
      </c>
      <c r="G29" s="2">
        <v>4</v>
      </c>
      <c r="H29" s="2">
        <v>35.94</v>
      </c>
      <c r="I29" s="2">
        <v>4.69</v>
      </c>
      <c r="J29" s="2">
        <v>0.79</v>
      </c>
      <c r="K29" s="2">
        <v>1</v>
      </c>
      <c r="L29" s="2">
        <v>100</v>
      </c>
      <c r="M29" s="2">
        <v>233</v>
      </c>
      <c r="N29" s="2">
        <v>0.07</v>
      </c>
      <c r="O29" s="2">
        <v>200</v>
      </c>
      <c r="P29" s="2">
        <v>0</v>
      </c>
      <c r="Q29" s="2">
        <v>0</v>
      </c>
      <c r="R29" s="2">
        <v>0</v>
      </c>
      <c r="S29" s="2">
        <v>1</v>
      </c>
    </row>
    <row r="30" spans="1:19">
      <c r="A30" s="2">
        <v>40000</v>
      </c>
      <c r="B30" s="2" t="s">
        <v>53</v>
      </c>
      <c r="C30" s="2">
        <v>0</v>
      </c>
      <c r="D30" s="7">
        <v>4</v>
      </c>
      <c r="E30" s="2">
        <v>1</v>
      </c>
      <c r="F30" s="2">
        <v>4</v>
      </c>
      <c r="G30" s="2">
        <v>3</v>
      </c>
      <c r="H30" s="2">
        <v>15000</v>
      </c>
      <c r="I30" s="2">
        <v>400</v>
      </c>
      <c r="J30" s="2">
        <v>1.5</v>
      </c>
      <c r="K30" s="2">
        <v>2</v>
      </c>
      <c r="L30" s="2">
        <v>1200</v>
      </c>
      <c r="M30" s="2">
        <v>150</v>
      </c>
      <c r="N30" s="2">
        <v>0.05</v>
      </c>
      <c r="O30" s="2">
        <v>200</v>
      </c>
      <c r="P30" s="2">
        <v>0</v>
      </c>
      <c r="Q30" s="2">
        <v>0</v>
      </c>
      <c r="R30" s="2">
        <v>0</v>
      </c>
      <c r="S30" s="2">
        <v>1</v>
      </c>
    </row>
    <row r="31" spans="1:19">
      <c r="A31" s="2">
        <v>40101</v>
      </c>
      <c r="B31" s="2" t="s">
        <v>54</v>
      </c>
      <c r="C31" s="2">
        <v>3</v>
      </c>
      <c r="D31" s="7">
        <v>4</v>
      </c>
      <c r="E31" s="2">
        <v>1</v>
      </c>
      <c r="F31" s="2">
        <v>1</v>
      </c>
      <c r="G31" s="2">
        <v>4</v>
      </c>
      <c r="H31" s="2">
        <v>12</v>
      </c>
      <c r="I31" s="2">
        <v>2</v>
      </c>
      <c r="J31" s="2">
        <v>0.59</v>
      </c>
      <c r="K31" s="2">
        <v>1</v>
      </c>
      <c r="L31" s="2">
        <v>1200</v>
      </c>
      <c r="M31" s="2">
        <v>120</v>
      </c>
      <c r="N31" s="2">
        <v>0.05</v>
      </c>
      <c r="O31" s="2">
        <v>200</v>
      </c>
      <c r="P31" s="2">
        <v>0</v>
      </c>
      <c r="Q31" s="2">
        <v>0</v>
      </c>
      <c r="R31" s="2">
        <v>0</v>
      </c>
      <c r="S31" s="2">
        <v>1</v>
      </c>
    </row>
    <row r="32" spans="1:19">
      <c r="A32" s="2">
        <v>40102</v>
      </c>
      <c r="B32" s="2" t="s">
        <v>54</v>
      </c>
      <c r="C32" s="2">
        <v>3</v>
      </c>
      <c r="D32" s="7">
        <v>4</v>
      </c>
      <c r="E32" s="2">
        <v>2</v>
      </c>
      <c r="F32" s="2">
        <v>1</v>
      </c>
      <c r="G32" s="2">
        <v>4</v>
      </c>
      <c r="H32" s="2">
        <v>15</v>
      </c>
      <c r="I32" s="2">
        <v>2.5</v>
      </c>
      <c r="J32" s="2">
        <v>0.74</v>
      </c>
      <c r="K32" s="2">
        <v>1</v>
      </c>
      <c r="L32" s="2">
        <v>1200</v>
      </c>
      <c r="M32" s="2">
        <v>120</v>
      </c>
      <c r="N32" s="2">
        <v>0.06</v>
      </c>
      <c r="O32" s="2">
        <v>200</v>
      </c>
      <c r="P32" s="2">
        <v>0</v>
      </c>
      <c r="Q32" s="2">
        <v>0</v>
      </c>
      <c r="R32" s="2">
        <v>0</v>
      </c>
      <c r="S32" s="2">
        <v>1</v>
      </c>
    </row>
    <row r="33" spans="1:19">
      <c r="A33" s="2">
        <v>40103</v>
      </c>
      <c r="B33" s="2" t="s">
        <v>54</v>
      </c>
      <c r="C33" s="2">
        <v>3</v>
      </c>
      <c r="D33" s="7">
        <v>4</v>
      </c>
      <c r="E33" s="2">
        <v>3</v>
      </c>
      <c r="F33" s="2">
        <v>1</v>
      </c>
      <c r="G33" s="2">
        <v>4</v>
      </c>
      <c r="H33" s="2">
        <v>18.75</v>
      </c>
      <c r="I33" s="2">
        <v>3.13</v>
      </c>
      <c r="J33" s="2">
        <v>0.93</v>
      </c>
      <c r="K33" s="2">
        <v>1</v>
      </c>
      <c r="L33" s="2">
        <v>1200</v>
      </c>
      <c r="M33" s="2">
        <v>120</v>
      </c>
      <c r="N33" s="2">
        <v>0.07</v>
      </c>
      <c r="O33" s="2">
        <v>200</v>
      </c>
      <c r="P33" s="2">
        <v>0</v>
      </c>
      <c r="Q33" s="2">
        <v>0</v>
      </c>
      <c r="R33" s="2">
        <v>0</v>
      </c>
      <c r="S33" s="2">
        <v>1</v>
      </c>
    </row>
    <row r="34" spans="1:19">
      <c r="A34" s="2">
        <v>40201</v>
      </c>
      <c r="B34" s="2" t="s">
        <v>55</v>
      </c>
      <c r="C34" s="2">
        <v>3</v>
      </c>
      <c r="D34" s="7">
        <v>4</v>
      </c>
      <c r="E34" s="2">
        <v>1</v>
      </c>
      <c r="F34" s="2">
        <v>1</v>
      </c>
      <c r="G34" s="2">
        <v>1</v>
      </c>
      <c r="H34" s="2">
        <v>37</v>
      </c>
      <c r="I34" s="2">
        <v>8</v>
      </c>
      <c r="J34" s="2">
        <v>0.25</v>
      </c>
      <c r="K34" s="2">
        <v>2</v>
      </c>
      <c r="L34" s="2">
        <v>100</v>
      </c>
      <c r="M34" s="2">
        <v>130</v>
      </c>
      <c r="N34" s="2">
        <v>0.05</v>
      </c>
      <c r="O34" s="2">
        <v>200</v>
      </c>
      <c r="P34" s="2">
        <v>0</v>
      </c>
      <c r="Q34" s="2">
        <v>0</v>
      </c>
      <c r="R34" s="2">
        <v>0</v>
      </c>
      <c r="S34" s="2">
        <v>1</v>
      </c>
    </row>
    <row r="35" spans="1:19">
      <c r="A35" s="2">
        <v>40202</v>
      </c>
      <c r="B35" s="2" t="s">
        <v>55</v>
      </c>
      <c r="C35" s="2">
        <v>3</v>
      </c>
      <c r="D35" s="7">
        <v>4</v>
      </c>
      <c r="E35" s="2">
        <v>2</v>
      </c>
      <c r="F35" s="2">
        <v>1</v>
      </c>
      <c r="G35" s="2">
        <v>1</v>
      </c>
      <c r="H35" s="2">
        <v>46.25</v>
      </c>
      <c r="I35" s="2">
        <v>10</v>
      </c>
      <c r="J35" s="2">
        <v>0.31</v>
      </c>
      <c r="K35" s="2">
        <v>2</v>
      </c>
      <c r="L35" s="2">
        <v>100</v>
      </c>
      <c r="M35" s="2">
        <v>162</v>
      </c>
      <c r="N35" s="2">
        <v>0.06</v>
      </c>
      <c r="O35" s="2">
        <v>200</v>
      </c>
      <c r="P35" s="2">
        <v>0</v>
      </c>
      <c r="Q35" s="2">
        <v>0</v>
      </c>
      <c r="R35" s="2">
        <v>0</v>
      </c>
      <c r="S35" s="2">
        <v>1</v>
      </c>
    </row>
    <row r="36" spans="1:19">
      <c r="A36" s="2">
        <v>40203</v>
      </c>
      <c r="B36" s="2" t="s">
        <v>55</v>
      </c>
      <c r="C36" s="2">
        <v>3</v>
      </c>
      <c r="D36" s="7">
        <v>4</v>
      </c>
      <c r="E36" s="2">
        <v>3</v>
      </c>
      <c r="F36" s="2">
        <v>1</v>
      </c>
      <c r="G36" s="2">
        <v>1</v>
      </c>
      <c r="H36" s="2">
        <v>57.81</v>
      </c>
      <c r="I36" s="2">
        <v>12.5</v>
      </c>
      <c r="J36" s="2">
        <v>0.39</v>
      </c>
      <c r="K36" s="2">
        <v>2</v>
      </c>
      <c r="L36" s="2">
        <v>100</v>
      </c>
      <c r="M36" s="2">
        <v>202</v>
      </c>
      <c r="N36" s="2">
        <v>0.07</v>
      </c>
      <c r="O36" s="2">
        <v>200</v>
      </c>
      <c r="P36" s="2">
        <v>0</v>
      </c>
      <c r="Q36" s="2">
        <v>0</v>
      </c>
      <c r="R36" s="2">
        <v>0</v>
      </c>
      <c r="S36" s="2">
        <v>1</v>
      </c>
    </row>
    <row r="37" spans="1:19">
      <c r="A37" s="2">
        <v>40301</v>
      </c>
      <c r="B37" s="2" t="s">
        <v>56</v>
      </c>
      <c r="C37" s="2">
        <v>3</v>
      </c>
      <c r="D37" s="7">
        <v>4</v>
      </c>
      <c r="E37" s="2">
        <v>1</v>
      </c>
      <c r="F37" s="2">
        <v>1</v>
      </c>
      <c r="G37" s="2">
        <v>4</v>
      </c>
      <c r="H37" s="2">
        <v>37</v>
      </c>
      <c r="I37" s="2">
        <v>8</v>
      </c>
      <c r="J37" s="2">
        <v>0.25</v>
      </c>
      <c r="K37" s="2">
        <v>1</v>
      </c>
      <c r="L37" s="2">
        <v>1200</v>
      </c>
      <c r="M37" s="2">
        <v>130</v>
      </c>
      <c r="N37" s="2">
        <v>0.05</v>
      </c>
      <c r="O37" s="2">
        <v>200</v>
      </c>
      <c r="P37" s="2">
        <v>0</v>
      </c>
      <c r="Q37" s="2">
        <v>0</v>
      </c>
      <c r="R37" s="2">
        <v>0</v>
      </c>
      <c r="S37" s="2">
        <v>0.7</v>
      </c>
    </row>
    <row r="38" spans="1:19">
      <c r="A38" s="2">
        <v>40302</v>
      </c>
      <c r="B38" s="2" t="s">
        <v>56</v>
      </c>
      <c r="C38" s="2">
        <v>3</v>
      </c>
      <c r="D38" s="7">
        <v>4</v>
      </c>
      <c r="E38" s="2">
        <v>2</v>
      </c>
      <c r="F38" s="2">
        <v>1</v>
      </c>
      <c r="G38" s="2">
        <v>4</v>
      </c>
      <c r="H38" s="2">
        <v>46.25</v>
      </c>
      <c r="I38" s="2">
        <v>10</v>
      </c>
      <c r="J38" s="2">
        <v>0.31</v>
      </c>
      <c r="K38" s="2">
        <v>1</v>
      </c>
      <c r="L38" s="2">
        <v>1200</v>
      </c>
      <c r="M38" s="2">
        <v>162</v>
      </c>
      <c r="N38" s="2">
        <v>0.06</v>
      </c>
      <c r="O38" s="2">
        <v>200</v>
      </c>
      <c r="P38" s="2">
        <v>0</v>
      </c>
      <c r="Q38" s="2">
        <v>0</v>
      </c>
      <c r="R38" s="2">
        <v>0</v>
      </c>
      <c r="S38" s="2">
        <v>0.7</v>
      </c>
    </row>
    <row r="39" spans="1:19">
      <c r="A39" s="2">
        <v>40303</v>
      </c>
      <c r="B39" s="2" t="s">
        <v>56</v>
      </c>
      <c r="C39" s="2">
        <v>3</v>
      </c>
      <c r="D39" s="7">
        <v>4</v>
      </c>
      <c r="E39" s="2">
        <v>3</v>
      </c>
      <c r="F39" s="2">
        <v>1</v>
      </c>
      <c r="G39" s="2">
        <v>4</v>
      </c>
      <c r="H39" s="2">
        <v>57.81</v>
      </c>
      <c r="I39" s="2">
        <v>12.5</v>
      </c>
      <c r="J39" s="2">
        <v>0.39</v>
      </c>
      <c r="K39" s="2">
        <v>1</v>
      </c>
      <c r="L39" s="2">
        <v>1200</v>
      </c>
      <c r="M39" s="2">
        <v>202</v>
      </c>
      <c r="N39" s="2">
        <v>0.07</v>
      </c>
      <c r="O39" s="2">
        <v>200</v>
      </c>
      <c r="P39" s="2">
        <v>0</v>
      </c>
      <c r="Q39" s="2">
        <v>0</v>
      </c>
      <c r="R39" s="2">
        <v>0</v>
      </c>
      <c r="S39" s="2">
        <v>0.7</v>
      </c>
    </row>
    <row r="40" spans="1:19">
      <c r="A40" s="2">
        <v>50000</v>
      </c>
      <c r="B40" s="2" t="s">
        <v>57</v>
      </c>
      <c r="C40" s="2">
        <v>0</v>
      </c>
      <c r="D40" s="7">
        <v>5</v>
      </c>
      <c r="E40" s="2">
        <v>1</v>
      </c>
      <c r="F40" s="2">
        <v>4</v>
      </c>
      <c r="G40" s="2">
        <v>3</v>
      </c>
      <c r="H40" s="2">
        <v>15000</v>
      </c>
      <c r="I40" s="2">
        <v>400</v>
      </c>
      <c r="J40" s="2">
        <v>1.5</v>
      </c>
      <c r="K40" s="2">
        <v>2</v>
      </c>
      <c r="L40" s="2">
        <v>1200</v>
      </c>
      <c r="M40" s="2">
        <v>150</v>
      </c>
      <c r="N40" s="2">
        <v>0.05</v>
      </c>
      <c r="O40" s="2">
        <v>200</v>
      </c>
      <c r="P40" s="2">
        <v>0</v>
      </c>
      <c r="Q40" s="2">
        <v>0</v>
      </c>
      <c r="R40" s="2">
        <v>0</v>
      </c>
      <c r="S40" s="2">
        <v>1</v>
      </c>
    </row>
    <row r="41" spans="1:19">
      <c r="A41" s="2">
        <v>50101</v>
      </c>
      <c r="B41" s="2" t="s">
        <v>58</v>
      </c>
      <c r="C41" s="2">
        <v>3</v>
      </c>
      <c r="D41" s="7">
        <v>5</v>
      </c>
      <c r="E41" s="2">
        <v>1</v>
      </c>
      <c r="F41" s="2">
        <v>1</v>
      </c>
      <c r="G41" s="2">
        <v>4</v>
      </c>
      <c r="H41" s="8">
        <v>12</v>
      </c>
      <c r="I41" s="2">
        <v>8</v>
      </c>
      <c r="J41" s="2">
        <v>0.25</v>
      </c>
      <c r="K41" s="2">
        <v>1</v>
      </c>
      <c r="L41" s="2">
        <v>1200</v>
      </c>
      <c r="M41" s="2">
        <v>130</v>
      </c>
      <c r="N41" s="2">
        <v>0.05</v>
      </c>
      <c r="O41" s="2">
        <v>200</v>
      </c>
      <c r="P41" s="2">
        <v>0</v>
      </c>
      <c r="Q41" s="2">
        <v>0</v>
      </c>
      <c r="R41" s="2">
        <v>0</v>
      </c>
      <c r="S41" s="2">
        <v>0.6</v>
      </c>
    </row>
    <row r="42" spans="1:19">
      <c r="A42" s="2">
        <v>50102</v>
      </c>
      <c r="B42" s="2" t="s">
        <v>58</v>
      </c>
      <c r="C42" s="2">
        <v>3</v>
      </c>
      <c r="D42" s="7">
        <v>5</v>
      </c>
      <c r="E42" s="2">
        <v>2</v>
      </c>
      <c r="F42" s="2">
        <v>1</v>
      </c>
      <c r="G42" s="2">
        <v>4</v>
      </c>
      <c r="H42" s="8">
        <v>15</v>
      </c>
      <c r="I42" s="2">
        <v>10</v>
      </c>
      <c r="J42" s="2">
        <v>0.31</v>
      </c>
      <c r="K42" s="2">
        <v>1</v>
      </c>
      <c r="L42" s="2">
        <v>1200</v>
      </c>
      <c r="M42" s="2">
        <v>162</v>
      </c>
      <c r="N42" s="2">
        <v>0.06</v>
      </c>
      <c r="O42" s="2">
        <v>200</v>
      </c>
      <c r="P42" s="2">
        <v>0</v>
      </c>
      <c r="Q42" s="2">
        <v>0</v>
      </c>
      <c r="R42" s="2">
        <v>0</v>
      </c>
      <c r="S42" s="2">
        <v>0.6</v>
      </c>
    </row>
    <row r="43" spans="1:19">
      <c r="A43" s="2">
        <v>50103</v>
      </c>
      <c r="B43" s="2" t="s">
        <v>58</v>
      </c>
      <c r="C43" s="2">
        <v>3</v>
      </c>
      <c r="D43" s="7">
        <v>5</v>
      </c>
      <c r="E43" s="2">
        <v>3</v>
      </c>
      <c r="F43" s="2">
        <v>1</v>
      </c>
      <c r="G43" s="2">
        <v>4</v>
      </c>
      <c r="H43" s="8">
        <v>18.75</v>
      </c>
      <c r="I43" s="2">
        <v>12.5</v>
      </c>
      <c r="J43" s="2">
        <v>0.39</v>
      </c>
      <c r="K43" s="2">
        <v>1</v>
      </c>
      <c r="L43" s="2">
        <v>1200</v>
      </c>
      <c r="M43" s="2">
        <v>202</v>
      </c>
      <c r="N43" s="2">
        <v>0.07</v>
      </c>
      <c r="O43" s="2">
        <v>200</v>
      </c>
      <c r="P43" s="2">
        <v>0</v>
      </c>
      <c r="Q43" s="2">
        <v>0</v>
      </c>
      <c r="R43" s="2">
        <v>0</v>
      </c>
      <c r="S43" s="2">
        <v>0.6</v>
      </c>
    </row>
    <row r="44" spans="1:19">
      <c r="A44" s="2">
        <v>50201</v>
      </c>
      <c r="B44" s="2" t="s">
        <v>59</v>
      </c>
      <c r="C44" s="2">
        <v>3</v>
      </c>
      <c r="D44" s="7">
        <v>5</v>
      </c>
      <c r="E44" s="2">
        <v>1</v>
      </c>
      <c r="F44" s="2">
        <v>1</v>
      </c>
      <c r="G44" s="2">
        <v>3</v>
      </c>
      <c r="H44" s="2">
        <v>37</v>
      </c>
      <c r="I44" s="2">
        <v>8</v>
      </c>
      <c r="J44" s="2">
        <v>0.25</v>
      </c>
      <c r="K44" s="2">
        <v>1</v>
      </c>
      <c r="L44" s="2">
        <v>100</v>
      </c>
      <c r="M44" s="2">
        <v>130</v>
      </c>
      <c r="N44" s="2">
        <v>0.05</v>
      </c>
      <c r="O44" s="2">
        <v>200</v>
      </c>
      <c r="P44" s="2">
        <v>0</v>
      </c>
      <c r="Q44" s="2">
        <v>0</v>
      </c>
      <c r="R44" s="2">
        <v>0</v>
      </c>
      <c r="S44" s="2">
        <v>0.6</v>
      </c>
    </row>
    <row r="45" spans="1:19">
      <c r="A45" s="2">
        <v>50202</v>
      </c>
      <c r="B45" s="2" t="s">
        <v>59</v>
      </c>
      <c r="C45" s="2">
        <v>3</v>
      </c>
      <c r="D45" s="7">
        <v>5</v>
      </c>
      <c r="E45" s="2">
        <v>2</v>
      </c>
      <c r="F45" s="2">
        <v>1</v>
      </c>
      <c r="G45" s="2">
        <v>3</v>
      </c>
      <c r="H45" s="2">
        <v>46.25</v>
      </c>
      <c r="I45" s="2">
        <v>10</v>
      </c>
      <c r="J45" s="2">
        <v>0.31</v>
      </c>
      <c r="K45" s="2">
        <v>1</v>
      </c>
      <c r="L45" s="2">
        <v>100</v>
      </c>
      <c r="M45" s="2">
        <v>162</v>
      </c>
      <c r="N45" s="2">
        <v>0.06</v>
      </c>
      <c r="O45" s="2">
        <v>200</v>
      </c>
      <c r="P45" s="2">
        <v>0</v>
      </c>
      <c r="Q45" s="2">
        <v>0</v>
      </c>
      <c r="R45" s="2">
        <v>0</v>
      </c>
      <c r="S45" s="2">
        <v>0.6</v>
      </c>
    </row>
    <row r="46" spans="1:19">
      <c r="A46" s="2">
        <v>50203</v>
      </c>
      <c r="B46" s="2" t="s">
        <v>59</v>
      </c>
      <c r="C46" s="2">
        <v>3</v>
      </c>
      <c r="D46" s="7">
        <v>5</v>
      </c>
      <c r="E46" s="2">
        <v>3</v>
      </c>
      <c r="F46" s="2">
        <v>1</v>
      </c>
      <c r="G46" s="2">
        <v>3</v>
      </c>
      <c r="H46" s="2">
        <v>57.81</v>
      </c>
      <c r="I46" s="2">
        <v>12.5</v>
      </c>
      <c r="J46" s="2">
        <v>0.39</v>
      </c>
      <c r="K46" s="2">
        <v>1</v>
      </c>
      <c r="L46" s="2">
        <v>100</v>
      </c>
      <c r="M46" s="2">
        <v>202</v>
      </c>
      <c r="N46" s="2">
        <v>0.07</v>
      </c>
      <c r="O46" s="2">
        <v>200</v>
      </c>
      <c r="P46" s="2">
        <v>0</v>
      </c>
      <c r="Q46" s="2">
        <v>0</v>
      </c>
      <c r="R46" s="2">
        <v>0</v>
      </c>
      <c r="S46" s="2">
        <v>0.6</v>
      </c>
    </row>
    <row r="47" spans="1:19">
      <c r="A47" s="2">
        <v>60000</v>
      </c>
      <c r="B47" s="2" t="s">
        <v>60</v>
      </c>
      <c r="C47" s="2">
        <v>0</v>
      </c>
      <c r="D47" s="7">
        <v>6</v>
      </c>
      <c r="E47" s="2">
        <v>1</v>
      </c>
      <c r="F47" s="2">
        <v>4</v>
      </c>
      <c r="G47" s="2">
        <v>3</v>
      </c>
      <c r="H47" s="2">
        <v>7500</v>
      </c>
      <c r="I47" s="2">
        <v>400</v>
      </c>
      <c r="J47" s="2">
        <v>1.5</v>
      </c>
      <c r="K47" s="2">
        <v>2</v>
      </c>
      <c r="L47" s="2">
        <v>1200</v>
      </c>
      <c r="M47" s="2">
        <v>150</v>
      </c>
      <c r="N47" s="2">
        <v>0.05</v>
      </c>
      <c r="O47" s="2">
        <v>200</v>
      </c>
      <c r="P47" s="2">
        <v>0</v>
      </c>
      <c r="Q47" s="2">
        <v>0</v>
      </c>
      <c r="R47" s="2">
        <v>0</v>
      </c>
      <c r="S47" s="2">
        <v>1</v>
      </c>
    </row>
    <row r="48" spans="1:19">
      <c r="A48" s="2">
        <v>60101</v>
      </c>
      <c r="B48" s="2" t="s">
        <v>61</v>
      </c>
      <c r="C48" s="2">
        <v>3</v>
      </c>
      <c r="D48" s="7">
        <v>6</v>
      </c>
      <c r="E48" s="2">
        <v>1</v>
      </c>
      <c r="F48" s="2">
        <v>1</v>
      </c>
      <c r="G48" s="2">
        <v>4</v>
      </c>
      <c r="H48" s="2">
        <v>37</v>
      </c>
      <c r="I48" s="2">
        <v>8</v>
      </c>
      <c r="J48" s="2">
        <v>0.25</v>
      </c>
      <c r="K48" s="2">
        <v>1</v>
      </c>
      <c r="L48" s="2">
        <v>1200</v>
      </c>
      <c r="M48" s="2">
        <v>130</v>
      </c>
      <c r="N48" s="2">
        <v>0.05</v>
      </c>
      <c r="O48" s="2">
        <v>200</v>
      </c>
      <c r="P48" s="2">
        <v>0</v>
      </c>
      <c r="Q48" s="2">
        <v>0</v>
      </c>
      <c r="R48" s="2">
        <v>0</v>
      </c>
      <c r="S48" s="2">
        <v>1</v>
      </c>
    </row>
    <row r="49" spans="1:19">
      <c r="A49" s="2">
        <v>60102</v>
      </c>
      <c r="B49" s="2" t="s">
        <v>61</v>
      </c>
      <c r="C49" s="2">
        <v>3</v>
      </c>
      <c r="D49" s="7">
        <v>6</v>
      </c>
      <c r="E49" s="2">
        <v>2</v>
      </c>
      <c r="F49" s="2">
        <v>1</v>
      </c>
      <c r="G49" s="2">
        <v>4</v>
      </c>
      <c r="H49" s="2">
        <v>46.25</v>
      </c>
      <c r="I49" s="2">
        <v>10</v>
      </c>
      <c r="J49" s="2">
        <v>0.31</v>
      </c>
      <c r="K49" s="2">
        <v>1</v>
      </c>
      <c r="L49" s="2">
        <v>1200</v>
      </c>
      <c r="M49" s="2">
        <v>162</v>
      </c>
      <c r="N49" s="2">
        <v>0.06</v>
      </c>
      <c r="O49" s="2">
        <v>200</v>
      </c>
      <c r="P49" s="2">
        <v>0</v>
      </c>
      <c r="Q49" s="2">
        <v>0</v>
      </c>
      <c r="R49" s="2">
        <v>0</v>
      </c>
      <c r="S49" s="2">
        <v>1</v>
      </c>
    </row>
    <row r="50" spans="1:19">
      <c r="A50" s="2">
        <v>60103</v>
      </c>
      <c r="B50" s="2" t="s">
        <v>61</v>
      </c>
      <c r="C50" s="2">
        <v>3</v>
      </c>
      <c r="D50" s="7">
        <v>6</v>
      </c>
      <c r="E50" s="2">
        <v>3</v>
      </c>
      <c r="F50" s="2">
        <v>1</v>
      </c>
      <c r="G50" s="2">
        <v>4</v>
      </c>
      <c r="H50" s="2">
        <v>57.81</v>
      </c>
      <c r="I50" s="2">
        <v>12.5</v>
      </c>
      <c r="J50" s="2">
        <v>0.39</v>
      </c>
      <c r="K50" s="2">
        <v>1</v>
      </c>
      <c r="L50" s="2">
        <v>1200</v>
      </c>
      <c r="M50" s="2">
        <v>202</v>
      </c>
      <c r="N50" s="2">
        <v>0.07</v>
      </c>
      <c r="O50" s="2">
        <v>200</v>
      </c>
      <c r="P50" s="2">
        <v>0</v>
      </c>
      <c r="Q50" s="2">
        <v>0</v>
      </c>
      <c r="R50" s="2">
        <v>0</v>
      </c>
      <c r="S50" s="2">
        <v>1</v>
      </c>
    </row>
    <row r="51" spans="1:19">
      <c r="A51" s="2">
        <v>60201</v>
      </c>
      <c r="B51" s="2" t="s">
        <v>62</v>
      </c>
      <c r="C51" s="2">
        <v>3</v>
      </c>
      <c r="D51" s="7">
        <v>6</v>
      </c>
      <c r="E51" s="2">
        <v>1</v>
      </c>
      <c r="F51" s="2">
        <v>1</v>
      </c>
      <c r="G51" s="2">
        <v>4</v>
      </c>
      <c r="H51" s="2">
        <v>37</v>
      </c>
      <c r="I51" s="2">
        <v>8</v>
      </c>
      <c r="J51" s="2">
        <v>0.25</v>
      </c>
      <c r="K51" s="2">
        <v>1</v>
      </c>
      <c r="L51" s="2">
        <v>100</v>
      </c>
      <c r="M51" s="2">
        <v>130</v>
      </c>
      <c r="N51" s="2">
        <v>0.05</v>
      </c>
      <c r="O51" s="2">
        <v>200</v>
      </c>
      <c r="P51" s="2">
        <v>0</v>
      </c>
      <c r="Q51" s="2">
        <v>0</v>
      </c>
      <c r="R51" s="2">
        <v>0</v>
      </c>
      <c r="S51" s="2">
        <v>1</v>
      </c>
    </row>
    <row r="52" spans="1:19">
      <c r="A52" s="2">
        <v>60202</v>
      </c>
      <c r="B52" s="2" t="s">
        <v>62</v>
      </c>
      <c r="C52" s="2">
        <v>3</v>
      </c>
      <c r="D52" s="7">
        <v>6</v>
      </c>
      <c r="E52" s="2">
        <v>2</v>
      </c>
      <c r="F52" s="2">
        <v>1</v>
      </c>
      <c r="G52" s="2">
        <v>4</v>
      </c>
      <c r="H52" s="2">
        <v>46.25</v>
      </c>
      <c r="I52" s="2">
        <v>10</v>
      </c>
      <c r="J52" s="2">
        <v>0.31</v>
      </c>
      <c r="K52" s="2">
        <v>1</v>
      </c>
      <c r="L52" s="2">
        <v>100</v>
      </c>
      <c r="M52" s="2">
        <v>162</v>
      </c>
      <c r="N52" s="2">
        <v>0.06</v>
      </c>
      <c r="O52" s="2">
        <v>200</v>
      </c>
      <c r="P52" s="2">
        <v>0</v>
      </c>
      <c r="Q52" s="2">
        <v>0</v>
      </c>
      <c r="R52" s="2">
        <v>0</v>
      </c>
      <c r="S52" s="2">
        <v>1</v>
      </c>
    </row>
    <row r="53" spans="1:19">
      <c r="A53" s="2">
        <v>60203</v>
      </c>
      <c r="B53" s="2" t="s">
        <v>62</v>
      </c>
      <c r="C53" s="2">
        <v>3</v>
      </c>
      <c r="D53" s="7">
        <v>6</v>
      </c>
      <c r="E53" s="2">
        <v>3</v>
      </c>
      <c r="F53" s="2">
        <v>1</v>
      </c>
      <c r="G53" s="2">
        <v>4</v>
      </c>
      <c r="H53" s="2">
        <v>57.81</v>
      </c>
      <c r="I53" s="2">
        <v>12.5</v>
      </c>
      <c r="J53" s="2">
        <v>0.39</v>
      </c>
      <c r="K53" s="2">
        <v>1</v>
      </c>
      <c r="L53" s="2">
        <v>100</v>
      </c>
      <c r="M53" s="2">
        <v>202</v>
      </c>
      <c r="N53" s="2">
        <v>0.07</v>
      </c>
      <c r="O53" s="2">
        <v>200</v>
      </c>
      <c r="P53" s="2">
        <v>0</v>
      </c>
      <c r="Q53" s="2">
        <v>0</v>
      </c>
      <c r="R53" s="2">
        <v>0</v>
      </c>
      <c r="S53" s="2">
        <v>1</v>
      </c>
    </row>
    <row r="54" spans="1:19">
      <c r="A54" s="2">
        <v>70000</v>
      </c>
      <c r="B54" s="2" t="s">
        <v>63</v>
      </c>
      <c r="C54" s="2">
        <v>0</v>
      </c>
      <c r="D54" s="7">
        <v>7</v>
      </c>
      <c r="E54" s="2">
        <v>1</v>
      </c>
      <c r="F54" s="2">
        <v>4</v>
      </c>
      <c r="G54" s="2">
        <v>3</v>
      </c>
      <c r="H54" s="2">
        <v>15000</v>
      </c>
      <c r="I54" s="2">
        <v>400</v>
      </c>
      <c r="J54" s="2">
        <v>1.5</v>
      </c>
      <c r="K54" s="2">
        <v>2</v>
      </c>
      <c r="L54" s="2">
        <v>1200</v>
      </c>
      <c r="M54" s="2">
        <v>150</v>
      </c>
      <c r="N54" s="2">
        <v>0.05</v>
      </c>
      <c r="O54" s="2">
        <v>200</v>
      </c>
      <c r="P54" s="2">
        <v>0</v>
      </c>
      <c r="Q54" s="2">
        <v>0</v>
      </c>
      <c r="R54" s="2">
        <v>0</v>
      </c>
      <c r="S54" s="2">
        <v>1</v>
      </c>
    </row>
    <row r="55" spans="1:19">
      <c r="A55" s="2">
        <v>70101</v>
      </c>
      <c r="B55" s="2" t="s">
        <v>64</v>
      </c>
      <c r="C55" s="2">
        <v>3</v>
      </c>
      <c r="D55" s="7">
        <v>7</v>
      </c>
      <c r="E55" s="2">
        <v>1</v>
      </c>
      <c r="F55" s="2">
        <v>1</v>
      </c>
      <c r="G55" s="2">
        <v>4</v>
      </c>
      <c r="H55" s="2">
        <v>37</v>
      </c>
      <c r="I55" s="2">
        <v>8</v>
      </c>
      <c r="J55" s="2">
        <v>0.25</v>
      </c>
      <c r="K55" s="2">
        <v>1</v>
      </c>
      <c r="L55" s="2">
        <v>100</v>
      </c>
      <c r="M55" s="2">
        <v>130</v>
      </c>
      <c r="N55" s="2">
        <v>0.05</v>
      </c>
      <c r="O55" s="2">
        <v>200</v>
      </c>
      <c r="P55" s="2">
        <v>0</v>
      </c>
      <c r="Q55" s="2">
        <v>0</v>
      </c>
      <c r="R55" s="2">
        <v>0</v>
      </c>
      <c r="S55" s="2">
        <v>1</v>
      </c>
    </row>
    <row r="56" spans="1:19">
      <c r="A56" s="2">
        <v>70102</v>
      </c>
      <c r="B56" s="2" t="s">
        <v>64</v>
      </c>
      <c r="C56" s="2">
        <v>3</v>
      </c>
      <c r="D56" s="7">
        <v>7</v>
      </c>
      <c r="E56" s="2">
        <v>2</v>
      </c>
      <c r="F56" s="2">
        <v>1</v>
      </c>
      <c r="G56" s="2">
        <v>4</v>
      </c>
      <c r="H56" s="2">
        <v>46.25</v>
      </c>
      <c r="I56" s="2">
        <v>10</v>
      </c>
      <c r="J56" s="2">
        <v>0.31</v>
      </c>
      <c r="K56" s="2">
        <v>1</v>
      </c>
      <c r="L56" s="2">
        <v>100</v>
      </c>
      <c r="M56" s="2">
        <v>162</v>
      </c>
      <c r="N56" s="2">
        <v>0.06</v>
      </c>
      <c r="O56" s="2">
        <v>200</v>
      </c>
      <c r="P56" s="2">
        <v>0</v>
      </c>
      <c r="Q56" s="2">
        <v>0</v>
      </c>
      <c r="R56" s="2">
        <v>0</v>
      </c>
      <c r="S56" s="2">
        <v>1</v>
      </c>
    </row>
    <row r="57" spans="1:19">
      <c r="A57" s="2">
        <v>70103</v>
      </c>
      <c r="B57" s="2" t="s">
        <v>64</v>
      </c>
      <c r="C57" s="2">
        <v>3</v>
      </c>
      <c r="D57" s="7">
        <v>7</v>
      </c>
      <c r="E57" s="2">
        <v>3</v>
      </c>
      <c r="F57" s="2">
        <v>1</v>
      </c>
      <c r="G57" s="2">
        <v>4</v>
      </c>
      <c r="H57" s="2">
        <v>57.81</v>
      </c>
      <c r="I57" s="2">
        <v>12.5</v>
      </c>
      <c r="J57" s="2">
        <v>0.39</v>
      </c>
      <c r="K57" s="2">
        <v>1</v>
      </c>
      <c r="L57" s="2">
        <v>100</v>
      </c>
      <c r="M57" s="2">
        <v>202</v>
      </c>
      <c r="N57" s="2">
        <v>0.07</v>
      </c>
      <c r="O57" s="2">
        <v>200</v>
      </c>
      <c r="P57" s="2">
        <v>0</v>
      </c>
      <c r="Q57" s="2">
        <v>0</v>
      </c>
      <c r="R57" s="2">
        <v>0</v>
      </c>
      <c r="S57" s="2">
        <v>1</v>
      </c>
    </row>
    <row r="58" spans="1:19">
      <c r="A58" s="2">
        <v>70201</v>
      </c>
      <c r="B58" s="2" t="s">
        <v>65</v>
      </c>
      <c r="C58" s="2">
        <v>3</v>
      </c>
      <c r="D58" s="7">
        <v>7</v>
      </c>
      <c r="E58" s="2">
        <v>1</v>
      </c>
      <c r="F58" s="2">
        <v>1</v>
      </c>
      <c r="G58" s="2">
        <v>1</v>
      </c>
      <c r="H58" s="2">
        <v>37</v>
      </c>
      <c r="I58" s="2">
        <v>8</v>
      </c>
      <c r="J58" s="2">
        <v>0.25</v>
      </c>
      <c r="K58" s="2">
        <v>1</v>
      </c>
      <c r="L58" s="2">
        <v>100</v>
      </c>
      <c r="M58" s="2">
        <v>130</v>
      </c>
      <c r="N58" s="2">
        <v>0.05</v>
      </c>
      <c r="O58" s="2">
        <v>200</v>
      </c>
      <c r="P58" s="2">
        <v>0</v>
      </c>
      <c r="Q58" s="2">
        <v>0</v>
      </c>
      <c r="R58" s="2">
        <v>0</v>
      </c>
      <c r="S58" s="2">
        <v>1</v>
      </c>
    </row>
    <row r="59" spans="1:19">
      <c r="A59" s="2">
        <v>70202</v>
      </c>
      <c r="B59" s="2" t="s">
        <v>65</v>
      </c>
      <c r="C59" s="2">
        <v>3</v>
      </c>
      <c r="D59" s="7">
        <v>7</v>
      </c>
      <c r="E59" s="2">
        <v>2</v>
      </c>
      <c r="F59" s="2">
        <v>1</v>
      </c>
      <c r="G59" s="2">
        <v>1</v>
      </c>
      <c r="H59" s="2">
        <v>46.25</v>
      </c>
      <c r="I59" s="2">
        <v>10</v>
      </c>
      <c r="J59" s="2">
        <v>0.31</v>
      </c>
      <c r="K59" s="2">
        <v>1</v>
      </c>
      <c r="L59" s="2">
        <v>100</v>
      </c>
      <c r="M59" s="2">
        <v>162</v>
      </c>
      <c r="N59" s="2">
        <v>0.06</v>
      </c>
      <c r="O59" s="2">
        <v>200</v>
      </c>
      <c r="P59" s="2">
        <v>0</v>
      </c>
      <c r="Q59" s="2">
        <v>0</v>
      </c>
      <c r="R59" s="2">
        <v>0</v>
      </c>
      <c r="S59" s="2">
        <v>1</v>
      </c>
    </row>
    <row r="60" spans="1:19">
      <c r="A60" s="2">
        <v>70203</v>
      </c>
      <c r="B60" s="2" t="s">
        <v>65</v>
      </c>
      <c r="C60" s="2">
        <v>3</v>
      </c>
      <c r="D60" s="7">
        <v>7</v>
      </c>
      <c r="E60" s="2">
        <v>3</v>
      </c>
      <c r="F60" s="2">
        <v>1</v>
      </c>
      <c r="G60" s="2">
        <v>1</v>
      </c>
      <c r="H60" s="2">
        <v>57.81</v>
      </c>
      <c r="I60" s="2">
        <v>12.5</v>
      </c>
      <c r="J60" s="2">
        <v>0.39</v>
      </c>
      <c r="K60" s="2">
        <v>1</v>
      </c>
      <c r="L60" s="2">
        <v>100</v>
      </c>
      <c r="M60" s="2">
        <v>202</v>
      </c>
      <c r="N60" s="2">
        <v>0.07</v>
      </c>
      <c r="O60" s="2">
        <v>200</v>
      </c>
      <c r="P60" s="2">
        <v>0</v>
      </c>
      <c r="Q60" s="2">
        <v>0</v>
      </c>
      <c r="R60" s="2">
        <v>0</v>
      </c>
      <c r="S60" s="2">
        <v>1</v>
      </c>
    </row>
    <row r="61" spans="1:19">
      <c r="A61" s="2">
        <v>70301</v>
      </c>
      <c r="B61" s="2" t="s">
        <v>66</v>
      </c>
      <c r="C61" s="2">
        <v>3</v>
      </c>
      <c r="D61" s="7">
        <v>7</v>
      </c>
      <c r="E61" s="2">
        <v>1</v>
      </c>
      <c r="F61" s="2">
        <v>1</v>
      </c>
      <c r="G61" s="2">
        <v>2</v>
      </c>
      <c r="H61" s="2">
        <v>37</v>
      </c>
      <c r="I61" s="2">
        <v>8</v>
      </c>
      <c r="J61" s="2">
        <v>0.25</v>
      </c>
      <c r="K61" s="2">
        <v>1</v>
      </c>
      <c r="L61" s="2">
        <v>100</v>
      </c>
      <c r="M61" s="2">
        <v>130</v>
      </c>
      <c r="N61" s="2">
        <v>0.05</v>
      </c>
      <c r="O61" s="2">
        <v>200</v>
      </c>
      <c r="P61" s="2">
        <v>0</v>
      </c>
      <c r="Q61" s="2">
        <v>0</v>
      </c>
      <c r="R61" s="2">
        <v>0</v>
      </c>
      <c r="S61" s="2">
        <v>1</v>
      </c>
    </row>
    <row r="62" spans="1:19">
      <c r="A62" s="2">
        <v>80101</v>
      </c>
      <c r="B62" s="2" t="s">
        <v>67</v>
      </c>
      <c r="C62" s="2">
        <v>3</v>
      </c>
      <c r="D62" s="7">
        <v>8</v>
      </c>
      <c r="E62" s="2">
        <v>1</v>
      </c>
      <c r="F62" s="2">
        <v>1</v>
      </c>
      <c r="G62" s="2">
        <v>4</v>
      </c>
      <c r="H62" s="2">
        <v>10</v>
      </c>
      <c r="I62" s="2">
        <v>10</v>
      </c>
      <c r="J62" s="2">
        <v>0.25</v>
      </c>
      <c r="K62" s="2">
        <v>1</v>
      </c>
      <c r="L62" s="2">
        <v>1200</v>
      </c>
      <c r="M62" s="2">
        <v>150</v>
      </c>
      <c r="N62" s="2">
        <v>0.05</v>
      </c>
      <c r="O62" s="2">
        <v>200</v>
      </c>
      <c r="P62" s="2">
        <v>0</v>
      </c>
      <c r="Q62" s="2">
        <v>0</v>
      </c>
      <c r="R62" s="2">
        <v>0</v>
      </c>
      <c r="S62" s="2">
        <v>1</v>
      </c>
    </row>
    <row r="63" spans="1:19">
      <c r="A63" s="2">
        <v>80201</v>
      </c>
      <c r="B63" s="2" t="s">
        <v>68</v>
      </c>
      <c r="C63" s="2">
        <v>3</v>
      </c>
      <c r="D63" s="7">
        <v>8</v>
      </c>
      <c r="E63" s="2">
        <v>1</v>
      </c>
      <c r="F63" s="2">
        <v>1</v>
      </c>
      <c r="G63" s="2">
        <v>4</v>
      </c>
      <c r="H63" s="2">
        <v>37</v>
      </c>
      <c r="I63" s="2">
        <v>8</v>
      </c>
      <c r="J63" s="2">
        <v>0.25</v>
      </c>
      <c r="K63" s="2">
        <v>1</v>
      </c>
      <c r="L63" s="2">
        <v>1200</v>
      </c>
      <c r="M63" s="2">
        <v>130</v>
      </c>
      <c r="N63" s="2">
        <v>0.05</v>
      </c>
      <c r="O63" s="2">
        <v>200</v>
      </c>
      <c r="P63" s="2">
        <v>0</v>
      </c>
      <c r="Q63" s="2">
        <v>0</v>
      </c>
      <c r="R63" s="2">
        <v>0</v>
      </c>
      <c r="S63" s="2">
        <v>1</v>
      </c>
    </row>
    <row r="64" spans="1:19">
      <c r="A64" s="2">
        <v>80202</v>
      </c>
      <c r="B64" s="2" t="s">
        <v>68</v>
      </c>
      <c r="C64" s="2">
        <v>3</v>
      </c>
      <c r="D64" s="7">
        <v>8</v>
      </c>
      <c r="E64" s="2">
        <v>2</v>
      </c>
      <c r="F64" s="2">
        <v>1</v>
      </c>
      <c r="G64" s="2">
        <v>4</v>
      </c>
      <c r="H64" s="2">
        <v>46.25</v>
      </c>
      <c r="I64" s="2">
        <v>10</v>
      </c>
      <c r="J64" s="2">
        <v>0.31</v>
      </c>
      <c r="K64" s="2">
        <v>1</v>
      </c>
      <c r="L64" s="2">
        <v>1200</v>
      </c>
      <c r="M64" s="2">
        <v>162</v>
      </c>
      <c r="N64" s="2">
        <v>0.06</v>
      </c>
      <c r="O64" s="2">
        <v>200</v>
      </c>
      <c r="P64" s="2">
        <v>0</v>
      </c>
      <c r="Q64" s="2">
        <v>0</v>
      </c>
      <c r="R64" s="2">
        <v>0</v>
      </c>
      <c r="S64" s="2">
        <v>1</v>
      </c>
    </row>
    <row r="65" spans="1:19">
      <c r="A65" s="2">
        <v>80203</v>
      </c>
      <c r="B65" s="2" t="s">
        <v>68</v>
      </c>
      <c r="C65" s="2">
        <v>3</v>
      </c>
      <c r="D65" s="7">
        <v>8</v>
      </c>
      <c r="E65" s="2">
        <v>3</v>
      </c>
      <c r="F65" s="2">
        <v>1</v>
      </c>
      <c r="G65" s="2">
        <v>4</v>
      </c>
      <c r="H65" s="2">
        <v>57.81</v>
      </c>
      <c r="I65" s="2">
        <v>12.5</v>
      </c>
      <c r="J65" s="2">
        <v>0.39</v>
      </c>
      <c r="K65" s="2">
        <v>1</v>
      </c>
      <c r="L65" s="2">
        <v>1200</v>
      </c>
      <c r="M65" s="2">
        <v>202</v>
      </c>
      <c r="N65" s="2">
        <v>0.07</v>
      </c>
      <c r="O65" s="2">
        <v>200</v>
      </c>
      <c r="P65" s="2">
        <v>0</v>
      </c>
      <c r="Q65" s="2">
        <v>0</v>
      </c>
      <c r="R65" s="2">
        <v>0</v>
      </c>
      <c r="S65" s="2">
        <v>1</v>
      </c>
    </row>
    <row r="66" spans="1:19">
      <c r="A66" s="2">
        <v>80301</v>
      </c>
      <c r="B66" s="2" t="s">
        <v>69</v>
      </c>
      <c r="C66" s="2">
        <v>3</v>
      </c>
      <c r="D66" s="7">
        <v>8</v>
      </c>
      <c r="E66" s="2">
        <v>1</v>
      </c>
      <c r="F66" s="2">
        <v>1</v>
      </c>
      <c r="G66" s="2">
        <v>3</v>
      </c>
      <c r="H66" s="2">
        <v>37</v>
      </c>
      <c r="I66" s="2">
        <v>8</v>
      </c>
      <c r="J66" s="2">
        <v>0.25</v>
      </c>
      <c r="K66" s="2">
        <v>1</v>
      </c>
      <c r="L66" s="2">
        <v>100</v>
      </c>
      <c r="M66" s="2">
        <v>130</v>
      </c>
      <c r="N66" s="2">
        <v>0.05</v>
      </c>
      <c r="O66" s="2">
        <v>200</v>
      </c>
      <c r="P66" s="2">
        <v>0</v>
      </c>
      <c r="Q66" s="2">
        <v>0</v>
      </c>
      <c r="R66" s="2">
        <v>0</v>
      </c>
      <c r="S66" s="2">
        <v>1</v>
      </c>
    </row>
    <row r="67" spans="1:19">
      <c r="A67" s="2">
        <v>80302</v>
      </c>
      <c r="B67" s="2" t="s">
        <v>69</v>
      </c>
      <c r="C67" s="2">
        <v>3</v>
      </c>
      <c r="D67" s="7">
        <v>8</v>
      </c>
      <c r="E67" s="2">
        <v>2</v>
      </c>
      <c r="F67" s="2">
        <v>1</v>
      </c>
      <c r="G67" s="2">
        <v>3</v>
      </c>
      <c r="H67" s="2">
        <v>46.25</v>
      </c>
      <c r="I67" s="2">
        <v>10</v>
      </c>
      <c r="J67" s="2">
        <v>0.31</v>
      </c>
      <c r="K67" s="2">
        <v>1</v>
      </c>
      <c r="L67" s="2">
        <v>100</v>
      </c>
      <c r="M67" s="2">
        <v>162</v>
      </c>
      <c r="N67" s="2">
        <v>0.06</v>
      </c>
      <c r="O67" s="2">
        <v>200</v>
      </c>
      <c r="P67" s="2">
        <v>0</v>
      </c>
      <c r="Q67" s="2">
        <v>0</v>
      </c>
      <c r="R67" s="2">
        <v>0</v>
      </c>
      <c r="S67" s="2">
        <v>1</v>
      </c>
    </row>
    <row r="68" spans="1:19">
      <c r="A68" s="2">
        <v>80303</v>
      </c>
      <c r="B68" s="2" t="s">
        <v>69</v>
      </c>
      <c r="C68" s="2">
        <v>3</v>
      </c>
      <c r="D68" s="7">
        <v>8</v>
      </c>
      <c r="E68" s="2">
        <v>3</v>
      </c>
      <c r="F68" s="2">
        <v>1</v>
      </c>
      <c r="G68" s="2">
        <v>3</v>
      </c>
      <c r="H68" s="2">
        <v>57.81</v>
      </c>
      <c r="I68" s="2">
        <v>12.5</v>
      </c>
      <c r="J68" s="2">
        <v>0.39</v>
      </c>
      <c r="K68" s="2">
        <v>1</v>
      </c>
      <c r="L68" s="2">
        <v>100</v>
      </c>
      <c r="M68" s="2">
        <v>202</v>
      </c>
      <c r="N68" s="2">
        <v>0.07</v>
      </c>
      <c r="O68" s="2">
        <v>200</v>
      </c>
      <c r="P68" s="2">
        <v>0</v>
      </c>
      <c r="Q68" s="2">
        <v>0</v>
      </c>
      <c r="R68" s="2">
        <v>0</v>
      </c>
      <c r="S68" s="2">
        <v>1</v>
      </c>
    </row>
    <row r="69" spans="1:19">
      <c r="A69" s="2">
        <v>100101</v>
      </c>
      <c r="B69" s="2" t="s">
        <v>70</v>
      </c>
      <c r="C69" s="2">
        <v>3</v>
      </c>
      <c r="D69" s="7">
        <v>10</v>
      </c>
      <c r="E69" s="2">
        <v>1</v>
      </c>
      <c r="F69" s="2">
        <v>1</v>
      </c>
      <c r="G69" s="2">
        <v>1</v>
      </c>
      <c r="H69" s="2">
        <v>37</v>
      </c>
      <c r="I69" s="2">
        <v>8</v>
      </c>
      <c r="J69" s="2">
        <v>0.25</v>
      </c>
      <c r="K69" s="2">
        <v>1</v>
      </c>
      <c r="L69" s="2">
        <v>100</v>
      </c>
      <c r="M69" s="2">
        <v>130</v>
      </c>
      <c r="N69" s="2">
        <v>0.05</v>
      </c>
      <c r="O69" s="2">
        <v>200</v>
      </c>
      <c r="P69" s="2">
        <v>0</v>
      </c>
      <c r="Q69" s="2">
        <v>0</v>
      </c>
      <c r="R69" s="2">
        <v>0</v>
      </c>
      <c r="S69" s="2">
        <v>1</v>
      </c>
    </row>
    <row r="70" spans="1:19">
      <c r="A70" s="2">
        <v>100102</v>
      </c>
      <c r="B70" s="2" t="s">
        <v>70</v>
      </c>
      <c r="C70" s="2">
        <v>3</v>
      </c>
      <c r="D70" s="7">
        <v>10</v>
      </c>
      <c r="E70" s="2">
        <v>2</v>
      </c>
      <c r="F70" s="2">
        <v>1</v>
      </c>
      <c r="G70" s="2">
        <v>1</v>
      </c>
      <c r="H70" s="2">
        <v>46.25</v>
      </c>
      <c r="I70" s="2">
        <v>10</v>
      </c>
      <c r="J70" s="2">
        <v>0.31</v>
      </c>
      <c r="K70" s="2">
        <v>1</v>
      </c>
      <c r="L70" s="2">
        <v>100</v>
      </c>
      <c r="M70" s="2">
        <v>162</v>
      </c>
      <c r="N70" s="2">
        <v>0.06</v>
      </c>
      <c r="O70" s="2">
        <v>200</v>
      </c>
      <c r="P70" s="2">
        <v>0</v>
      </c>
      <c r="Q70" s="2">
        <v>0</v>
      </c>
      <c r="R70" s="2">
        <v>0</v>
      </c>
      <c r="S70" s="2">
        <v>1</v>
      </c>
    </row>
    <row r="71" spans="1:19">
      <c r="A71" s="2">
        <v>100103</v>
      </c>
      <c r="B71" s="2" t="s">
        <v>70</v>
      </c>
      <c r="C71" s="2">
        <v>3</v>
      </c>
      <c r="D71" s="7">
        <v>10</v>
      </c>
      <c r="E71" s="2">
        <v>3</v>
      </c>
      <c r="F71" s="2">
        <v>1</v>
      </c>
      <c r="G71" s="2">
        <v>1</v>
      </c>
      <c r="H71" s="2">
        <v>57.81</v>
      </c>
      <c r="I71" s="2">
        <v>12.5</v>
      </c>
      <c r="J71" s="2">
        <v>0.39</v>
      </c>
      <c r="K71" s="2">
        <v>1</v>
      </c>
      <c r="L71" s="2">
        <v>100</v>
      </c>
      <c r="M71" s="2">
        <v>202</v>
      </c>
      <c r="N71" s="2">
        <v>0.07</v>
      </c>
      <c r="O71" s="2">
        <v>200</v>
      </c>
      <c r="P71" s="2">
        <v>0</v>
      </c>
      <c r="Q71" s="2">
        <v>0</v>
      </c>
      <c r="R71" s="2">
        <v>0</v>
      </c>
      <c r="S71" s="2">
        <v>1</v>
      </c>
    </row>
    <row r="72" spans="1:19">
      <c r="A72" s="2">
        <v>100201</v>
      </c>
      <c r="B72" s="2" t="s">
        <v>71</v>
      </c>
      <c r="C72" s="2">
        <v>3</v>
      </c>
      <c r="D72" s="7">
        <v>10</v>
      </c>
      <c r="E72" s="2">
        <v>1</v>
      </c>
      <c r="F72" s="2">
        <v>1</v>
      </c>
      <c r="G72" s="2">
        <v>2</v>
      </c>
      <c r="H72" s="2">
        <v>37</v>
      </c>
      <c r="I72" s="2">
        <v>8</v>
      </c>
      <c r="J72" s="2">
        <v>0.25</v>
      </c>
      <c r="K72" s="2">
        <v>1</v>
      </c>
      <c r="L72" s="2">
        <v>100</v>
      </c>
      <c r="M72" s="2">
        <v>130</v>
      </c>
      <c r="N72" s="2">
        <v>0.05</v>
      </c>
      <c r="O72" s="2">
        <v>200</v>
      </c>
      <c r="P72" s="2">
        <v>0</v>
      </c>
      <c r="Q72" s="2">
        <v>0</v>
      </c>
      <c r="R72" s="2">
        <v>0</v>
      </c>
      <c r="S72" s="2">
        <v>1</v>
      </c>
    </row>
    <row r="73" spans="1:19">
      <c r="A73" s="2">
        <v>100202</v>
      </c>
      <c r="B73" s="2" t="s">
        <v>71</v>
      </c>
      <c r="C73" s="2">
        <v>3</v>
      </c>
      <c r="D73" s="7">
        <v>10</v>
      </c>
      <c r="E73" s="2">
        <v>2</v>
      </c>
      <c r="F73" s="2">
        <v>1</v>
      </c>
      <c r="G73" s="2">
        <v>2</v>
      </c>
      <c r="H73" s="2">
        <v>46.25</v>
      </c>
      <c r="I73" s="2">
        <v>10</v>
      </c>
      <c r="J73" s="2">
        <v>0.31</v>
      </c>
      <c r="K73" s="2">
        <v>1</v>
      </c>
      <c r="L73" s="2">
        <v>100</v>
      </c>
      <c r="M73" s="2">
        <v>162</v>
      </c>
      <c r="N73" s="2">
        <v>0.06</v>
      </c>
      <c r="O73" s="2">
        <v>200</v>
      </c>
      <c r="P73" s="2">
        <v>0</v>
      </c>
      <c r="Q73" s="2">
        <v>0</v>
      </c>
      <c r="R73" s="2">
        <v>0</v>
      </c>
      <c r="S73" s="2">
        <v>1</v>
      </c>
    </row>
    <row r="74" spans="1:19">
      <c r="A74" s="2">
        <v>100203</v>
      </c>
      <c r="B74" s="2" t="s">
        <v>71</v>
      </c>
      <c r="C74" s="2">
        <v>3</v>
      </c>
      <c r="D74" s="7">
        <v>10</v>
      </c>
      <c r="E74" s="2">
        <v>3</v>
      </c>
      <c r="F74" s="2">
        <v>1</v>
      </c>
      <c r="G74" s="2">
        <v>2</v>
      </c>
      <c r="H74" s="2">
        <v>57.81</v>
      </c>
      <c r="I74" s="2">
        <v>12.5</v>
      </c>
      <c r="J74" s="2">
        <v>0.39</v>
      </c>
      <c r="K74" s="2">
        <v>1</v>
      </c>
      <c r="L74" s="2">
        <v>100</v>
      </c>
      <c r="M74" s="2">
        <v>202</v>
      </c>
      <c r="N74" s="2">
        <v>0.07</v>
      </c>
      <c r="O74" s="2">
        <v>200</v>
      </c>
      <c r="P74" s="2">
        <v>0</v>
      </c>
      <c r="Q74" s="2">
        <v>0</v>
      </c>
      <c r="R74" s="2">
        <v>0</v>
      </c>
      <c r="S74" s="2">
        <v>1</v>
      </c>
    </row>
    <row r="75" spans="1:19">
      <c r="A75" s="2">
        <v>100301</v>
      </c>
      <c r="B75" s="2" t="s">
        <v>72</v>
      </c>
      <c r="C75" s="2">
        <v>3</v>
      </c>
      <c r="D75" s="7">
        <v>10</v>
      </c>
      <c r="E75" s="2">
        <v>1</v>
      </c>
      <c r="F75" s="2">
        <v>1</v>
      </c>
      <c r="G75" s="2">
        <v>3</v>
      </c>
      <c r="H75" s="2">
        <v>37</v>
      </c>
      <c r="I75" s="2">
        <v>8</v>
      </c>
      <c r="J75" s="2">
        <v>0.25</v>
      </c>
      <c r="K75" s="2">
        <v>1</v>
      </c>
      <c r="L75" s="2">
        <v>100</v>
      </c>
      <c r="M75" s="2">
        <v>130</v>
      </c>
      <c r="N75" s="2">
        <v>0.05</v>
      </c>
      <c r="O75" s="2">
        <v>200</v>
      </c>
      <c r="P75" s="2">
        <v>0</v>
      </c>
      <c r="Q75" s="2">
        <v>0</v>
      </c>
      <c r="R75" s="2">
        <v>0</v>
      </c>
      <c r="S75" s="2">
        <v>1</v>
      </c>
    </row>
    <row r="76" spans="1:19">
      <c r="A76" s="2">
        <v>100302</v>
      </c>
      <c r="B76" s="2" t="s">
        <v>72</v>
      </c>
      <c r="C76" s="2">
        <v>3</v>
      </c>
      <c r="D76" s="7">
        <v>10</v>
      </c>
      <c r="E76" s="2">
        <v>2</v>
      </c>
      <c r="F76" s="2">
        <v>1</v>
      </c>
      <c r="G76" s="2">
        <v>3</v>
      </c>
      <c r="H76" s="2">
        <v>46.25</v>
      </c>
      <c r="I76" s="2">
        <v>10</v>
      </c>
      <c r="J76" s="2">
        <v>0.31</v>
      </c>
      <c r="K76" s="2">
        <v>1</v>
      </c>
      <c r="L76" s="2">
        <v>100</v>
      </c>
      <c r="M76" s="2">
        <v>162</v>
      </c>
      <c r="N76" s="2">
        <v>0.06</v>
      </c>
      <c r="O76" s="2">
        <v>200</v>
      </c>
      <c r="P76" s="2">
        <v>0</v>
      </c>
      <c r="Q76" s="2">
        <v>0</v>
      </c>
      <c r="R76" s="2">
        <v>0</v>
      </c>
      <c r="S76" s="2">
        <v>1</v>
      </c>
    </row>
    <row r="77" spans="1:19">
      <c r="A77" s="2">
        <v>100303</v>
      </c>
      <c r="B77" s="2" t="s">
        <v>72</v>
      </c>
      <c r="C77" s="2">
        <v>3</v>
      </c>
      <c r="D77" s="7">
        <v>10</v>
      </c>
      <c r="E77" s="2">
        <v>3</v>
      </c>
      <c r="F77" s="2">
        <v>1</v>
      </c>
      <c r="G77" s="2">
        <v>3</v>
      </c>
      <c r="H77" s="2">
        <v>57.81</v>
      </c>
      <c r="I77" s="2">
        <v>12.5</v>
      </c>
      <c r="J77" s="2">
        <v>0.39</v>
      </c>
      <c r="K77" s="2">
        <v>1</v>
      </c>
      <c r="L77" s="2">
        <v>100</v>
      </c>
      <c r="M77" s="2">
        <v>202</v>
      </c>
      <c r="N77" s="2">
        <v>0.07</v>
      </c>
      <c r="O77" s="2">
        <v>200</v>
      </c>
      <c r="P77" s="2">
        <v>0</v>
      </c>
      <c r="Q77" s="2">
        <v>0</v>
      </c>
      <c r="R77" s="2">
        <v>0</v>
      </c>
      <c r="S77" s="2">
        <v>1</v>
      </c>
    </row>
  </sheetData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34"/>
  <sheetViews>
    <sheetView zoomScale="85" zoomScaleNormal="85" workbookViewId="0">
      <selection activeCell="K10" sqref="K10"/>
    </sheetView>
  </sheetViews>
  <sheetFormatPr defaultColWidth="9" defaultRowHeight="16.5"/>
  <cols>
    <col min="1" max="1" width="9.25" style="7"/>
    <col min="2" max="5" width="9" style="7"/>
    <col min="6" max="6" width="14.2583333333333" style="7" customWidth="1"/>
    <col min="7" max="7" width="20" style="7" customWidth="1"/>
    <col min="8" max="8" width="9.25" style="7"/>
    <col min="9" max="13" width="9" style="7"/>
    <col min="14" max="14" width="12.625" style="7"/>
    <col min="15" max="16384" width="9" style="7"/>
  </cols>
  <sheetData>
    <row r="1" s="7" customFormat="1" spans="1:27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</row>
    <row r="2" s="7" customFormat="1" spans="1:27">
      <c r="A2" s="7" t="s">
        <v>19</v>
      </c>
      <c r="B2" s="7" t="s">
        <v>20</v>
      </c>
      <c r="C2" s="7" t="s">
        <v>19</v>
      </c>
      <c r="D2" s="2" t="s">
        <v>19</v>
      </c>
      <c r="E2" s="7" t="s">
        <v>19</v>
      </c>
      <c r="F2" s="7" t="s">
        <v>19</v>
      </c>
      <c r="G2" s="7" t="s">
        <v>19</v>
      </c>
      <c r="H2" s="7" t="s">
        <v>19</v>
      </c>
      <c r="I2" s="7" t="s">
        <v>21</v>
      </c>
      <c r="J2" s="7" t="s">
        <v>21</v>
      </c>
      <c r="K2" s="7" t="s">
        <v>19</v>
      </c>
      <c r="L2" s="7" t="s">
        <v>19</v>
      </c>
      <c r="M2" s="7" t="s">
        <v>19</v>
      </c>
      <c r="N2" s="7" t="s">
        <v>21</v>
      </c>
      <c r="O2" s="7" t="s">
        <v>19</v>
      </c>
      <c r="P2" s="7" t="s">
        <v>20</v>
      </c>
      <c r="Q2" s="7" t="s">
        <v>20</v>
      </c>
    </row>
    <row r="3" s="7" customFormat="1" spans="1:27">
      <c r="A3" s="7" t="s">
        <v>22</v>
      </c>
      <c r="B3" s="7" t="s">
        <v>23</v>
      </c>
      <c r="C3" s="7" t="s">
        <v>24</v>
      </c>
      <c r="D3" s="2" t="s">
        <v>25</v>
      </c>
      <c r="E3" s="7" t="s">
        <v>26</v>
      </c>
      <c r="F3" s="7" t="s">
        <v>27</v>
      </c>
      <c r="G3" s="7" t="s">
        <v>28</v>
      </c>
      <c r="H3" s="7" t="s">
        <v>29</v>
      </c>
      <c r="I3" s="7" t="s">
        <v>30</v>
      </c>
      <c r="J3" s="7" t="s">
        <v>31</v>
      </c>
      <c r="K3" s="7" t="s">
        <v>32</v>
      </c>
      <c r="L3" s="7" t="s">
        <v>33</v>
      </c>
      <c r="M3" s="7" t="s">
        <v>34</v>
      </c>
      <c r="N3" s="7" t="s">
        <v>35</v>
      </c>
      <c r="O3" s="7" t="s">
        <v>36</v>
      </c>
      <c r="P3" s="7" t="s">
        <v>37</v>
      </c>
      <c r="Q3" s="7" t="s">
        <v>38</v>
      </c>
    </row>
    <row r="4" s="7" customFormat="1" spans="1:27">
      <c r="A4" s="7">
        <v>10000</v>
      </c>
      <c r="B4" s="7" t="s">
        <v>41</v>
      </c>
      <c r="C4" s="7">
        <v>0</v>
      </c>
      <c r="D4" s="7">
        <v>1</v>
      </c>
      <c r="E4" s="7">
        <v>1</v>
      </c>
      <c r="F4" s="7">
        <v>4</v>
      </c>
      <c r="G4" s="7">
        <v>3</v>
      </c>
      <c r="H4" s="7">
        <v>20000</v>
      </c>
      <c r="I4" s="7">
        <v>500</v>
      </c>
      <c r="J4" s="7">
        <v>1</v>
      </c>
      <c r="K4" s="7">
        <v>1</v>
      </c>
      <c r="L4" s="7">
        <v>100</v>
      </c>
      <c r="M4" s="7">
        <v>200</v>
      </c>
      <c r="N4" s="7">
        <v>10</v>
      </c>
      <c r="O4" s="7">
        <v>200</v>
      </c>
      <c r="P4" s="7">
        <v>0</v>
      </c>
      <c r="Q4" s="7">
        <v>0</v>
      </c>
    </row>
    <row r="5" s="7" customFormat="1" spans="1:27">
      <c r="A5" s="7">
        <v>10101</v>
      </c>
      <c r="B5" s="7" t="s">
        <v>42</v>
      </c>
      <c r="C5" s="7">
        <v>4</v>
      </c>
      <c r="D5" s="7">
        <v>1</v>
      </c>
      <c r="E5" s="7">
        <v>1</v>
      </c>
      <c r="F5" s="7">
        <v>1</v>
      </c>
      <c r="G5" s="7">
        <v>2</v>
      </c>
      <c r="H5" s="7">
        <v>23</v>
      </c>
      <c r="I5" s="7">
        <v>3</v>
      </c>
      <c r="J5" s="7">
        <v>0.5</v>
      </c>
      <c r="K5" s="7">
        <v>1</v>
      </c>
      <c r="L5" s="7">
        <v>100</v>
      </c>
      <c r="M5" s="7">
        <v>150</v>
      </c>
      <c r="N5" s="7">
        <v>5</v>
      </c>
      <c r="O5" s="7">
        <v>200</v>
      </c>
      <c r="P5" s="7">
        <v>0</v>
      </c>
      <c r="Q5" s="7">
        <v>0</v>
      </c>
    </row>
    <row r="6" s="7" customFormat="1" spans="1:27">
      <c r="A6" s="7">
        <f t="shared" ref="A6:A10" si="0">A5+1</f>
        <v>10102</v>
      </c>
      <c r="B6" s="7" t="str">
        <f>B5</f>
        <v>士兵</v>
      </c>
      <c r="C6" s="7">
        <f t="shared" ref="C6:C10" si="1">C5</f>
        <v>4</v>
      </c>
      <c r="D6" s="7">
        <v>1</v>
      </c>
      <c r="E6" s="7">
        <f t="shared" ref="E6:E10" si="2">E5+1</f>
        <v>2</v>
      </c>
      <c r="F6" s="7">
        <f t="shared" ref="F6:F10" si="3">F5</f>
        <v>1</v>
      </c>
      <c r="G6" s="7">
        <f t="shared" ref="G6:G10" si="4">G5</f>
        <v>2</v>
      </c>
      <c r="H6" s="7">
        <f t="shared" ref="H6:H10" si="5">ROUND(H5*1.25,2)</f>
        <v>28.75</v>
      </c>
      <c r="I6" s="7">
        <f t="shared" ref="I6:M6" si="6">ROUND(I5*1.25,2)</f>
        <v>3.75</v>
      </c>
      <c r="J6" s="7">
        <f t="shared" si="6"/>
        <v>0.63</v>
      </c>
      <c r="K6" s="7">
        <f>K5</f>
        <v>1</v>
      </c>
      <c r="L6" s="7">
        <f t="shared" ref="L6:L10" si="7">L5</f>
        <v>100</v>
      </c>
      <c r="M6" s="7">
        <f t="shared" ref="M6:M10" si="8">INT(M5*1.25)</f>
        <v>187</v>
      </c>
      <c r="N6" s="7">
        <f t="shared" ref="N6:N10" si="9">INT(N5*1.25)</f>
        <v>6</v>
      </c>
      <c r="O6" s="7">
        <f t="shared" ref="O6:Q6" si="10">O5</f>
        <v>200</v>
      </c>
      <c r="P6" s="7">
        <f t="shared" si="10"/>
        <v>0</v>
      </c>
      <c r="Q6" s="7">
        <f t="shared" si="10"/>
        <v>0</v>
      </c>
    </row>
    <row r="7" s="7" customFormat="1" spans="1:27">
      <c r="A7" s="7">
        <f t="shared" si="0"/>
        <v>10103</v>
      </c>
      <c r="B7" s="7" t="str">
        <f>B5</f>
        <v>士兵</v>
      </c>
      <c r="C7" s="7">
        <f t="shared" si="1"/>
        <v>4</v>
      </c>
      <c r="D7" s="7">
        <v>1</v>
      </c>
      <c r="E7" s="7">
        <f t="shared" si="2"/>
        <v>3</v>
      </c>
      <c r="F7" s="7">
        <f t="shared" si="3"/>
        <v>1</v>
      </c>
      <c r="G7" s="7">
        <f t="shared" si="4"/>
        <v>2</v>
      </c>
      <c r="H7" s="7">
        <f t="shared" si="5"/>
        <v>35.94</v>
      </c>
      <c r="I7" s="7">
        <f t="shared" ref="I7:M7" si="11">ROUND(I6*1.25,2)</f>
        <v>4.69</v>
      </c>
      <c r="J7" s="7">
        <f t="shared" si="11"/>
        <v>0.79</v>
      </c>
      <c r="K7" s="7">
        <f>K5</f>
        <v>1</v>
      </c>
      <c r="L7" s="7">
        <f t="shared" si="7"/>
        <v>100</v>
      </c>
      <c r="M7" s="7">
        <f t="shared" si="8"/>
        <v>233</v>
      </c>
      <c r="N7" s="7">
        <f t="shared" si="9"/>
        <v>7</v>
      </c>
      <c r="O7" s="7">
        <f t="shared" ref="O7:Q7" si="12">O6</f>
        <v>200</v>
      </c>
      <c r="P7" s="7">
        <f t="shared" si="12"/>
        <v>0</v>
      </c>
      <c r="Q7" s="7">
        <f t="shared" si="12"/>
        <v>0</v>
      </c>
    </row>
    <row r="8" s="7" customFormat="1" spans="1:27">
      <c r="A8" s="7">
        <v>10201</v>
      </c>
      <c r="B8" s="7" t="s">
        <v>43</v>
      </c>
      <c r="C8" s="7">
        <v>7</v>
      </c>
      <c r="D8" s="7">
        <v>1</v>
      </c>
      <c r="E8" s="7">
        <v>1</v>
      </c>
      <c r="F8" s="7">
        <v>3</v>
      </c>
      <c r="G8" s="7">
        <v>1</v>
      </c>
      <c r="H8" s="7">
        <v>37</v>
      </c>
      <c r="I8" s="7">
        <v>8</v>
      </c>
      <c r="J8" s="7">
        <v>0.25</v>
      </c>
      <c r="K8" s="7">
        <v>1</v>
      </c>
      <c r="L8" s="7">
        <v>100</v>
      </c>
      <c r="M8" s="7">
        <v>130</v>
      </c>
      <c r="N8" s="7">
        <v>5</v>
      </c>
      <c r="O8" s="7">
        <v>200</v>
      </c>
      <c r="P8" s="7">
        <v>0</v>
      </c>
      <c r="Q8" s="7">
        <v>0</v>
      </c>
    </row>
    <row r="9" s="7" customFormat="1" spans="1:27">
      <c r="A9" s="7">
        <f t="shared" si="0"/>
        <v>10202</v>
      </c>
      <c r="B9" s="7" t="str">
        <f>B8</f>
        <v>重甲武士</v>
      </c>
      <c r="C9" s="7">
        <f t="shared" si="1"/>
        <v>7</v>
      </c>
      <c r="D9" s="7">
        <v>1</v>
      </c>
      <c r="E9" s="7">
        <f t="shared" ref="E9:E13" si="13">E8+1</f>
        <v>2</v>
      </c>
      <c r="F9" s="7">
        <f t="shared" si="3"/>
        <v>3</v>
      </c>
      <c r="G9" s="7">
        <f t="shared" si="4"/>
        <v>1</v>
      </c>
      <c r="H9" s="7">
        <f t="shared" ref="H9:J9" si="14">ROUND(H8*1.25,2)</f>
        <v>46.25</v>
      </c>
      <c r="I9" s="7">
        <f t="shared" si="14"/>
        <v>10</v>
      </c>
      <c r="J9" s="7">
        <f t="shared" si="14"/>
        <v>0.31</v>
      </c>
      <c r="K9" s="7">
        <f>K8</f>
        <v>1</v>
      </c>
      <c r="L9" s="7">
        <f t="shared" si="7"/>
        <v>100</v>
      </c>
      <c r="M9" s="7">
        <f t="shared" si="8"/>
        <v>162</v>
      </c>
      <c r="N9" s="7">
        <f t="shared" si="9"/>
        <v>6</v>
      </c>
      <c r="O9" s="7">
        <f t="shared" ref="O9:Q9" si="15">O8</f>
        <v>200</v>
      </c>
      <c r="P9" s="7">
        <f t="shared" si="15"/>
        <v>0</v>
      </c>
      <c r="Q9" s="7">
        <f t="shared" si="15"/>
        <v>0</v>
      </c>
    </row>
    <row r="10" s="7" customFormat="1" spans="1:27">
      <c r="A10" s="7">
        <f t="shared" si="0"/>
        <v>10203</v>
      </c>
      <c r="B10" s="7" t="str">
        <f>B8</f>
        <v>重甲武士</v>
      </c>
      <c r="C10" s="7">
        <f t="shared" si="1"/>
        <v>7</v>
      </c>
      <c r="D10" s="7">
        <v>1</v>
      </c>
      <c r="E10" s="7">
        <f t="shared" si="13"/>
        <v>3</v>
      </c>
      <c r="F10" s="7">
        <f t="shared" si="3"/>
        <v>3</v>
      </c>
      <c r="G10" s="7">
        <f t="shared" si="4"/>
        <v>1</v>
      </c>
      <c r="H10" s="7">
        <f t="shared" ref="H10:J10" si="16">ROUND(H9*1.25,2)</f>
        <v>57.81</v>
      </c>
      <c r="I10" s="7">
        <f t="shared" si="16"/>
        <v>12.5</v>
      </c>
      <c r="J10" s="7">
        <f t="shared" si="16"/>
        <v>0.39</v>
      </c>
      <c r="K10" s="7">
        <f>K8</f>
        <v>1</v>
      </c>
      <c r="L10" s="7">
        <f t="shared" si="7"/>
        <v>100</v>
      </c>
      <c r="M10" s="7">
        <f t="shared" si="8"/>
        <v>202</v>
      </c>
      <c r="N10" s="7">
        <f t="shared" si="9"/>
        <v>7</v>
      </c>
      <c r="O10" s="7">
        <f t="shared" ref="O10:Q10" si="17">O9</f>
        <v>200</v>
      </c>
      <c r="P10" s="7">
        <f t="shared" si="17"/>
        <v>0</v>
      </c>
      <c r="Q10" s="7">
        <f t="shared" si="17"/>
        <v>0</v>
      </c>
    </row>
    <row r="11" s="7" customFormat="1" spans="1:27">
      <c r="A11" s="7">
        <v>10301</v>
      </c>
      <c r="B11" s="7" t="s">
        <v>44</v>
      </c>
      <c r="C11" s="7">
        <v>3</v>
      </c>
      <c r="D11" s="7">
        <v>1</v>
      </c>
      <c r="E11" s="7">
        <v>1</v>
      </c>
      <c r="F11" s="7">
        <v>2</v>
      </c>
      <c r="G11" s="7">
        <v>4</v>
      </c>
      <c r="H11" s="7">
        <v>12</v>
      </c>
      <c r="I11" s="7">
        <v>2</v>
      </c>
      <c r="J11" s="7">
        <v>0.59</v>
      </c>
      <c r="K11" s="7">
        <v>1</v>
      </c>
      <c r="L11" s="7">
        <v>800</v>
      </c>
      <c r="M11" s="7">
        <v>120</v>
      </c>
      <c r="N11" s="7">
        <v>10</v>
      </c>
      <c r="O11" s="7">
        <v>200</v>
      </c>
      <c r="P11" s="7">
        <v>0</v>
      </c>
      <c r="Q11" s="7">
        <v>0</v>
      </c>
    </row>
    <row r="12" s="7" customFormat="1" spans="1:27">
      <c r="A12" s="7">
        <f t="shared" ref="A12:A17" si="18">A11+1</f>
        <v>10302</v>
      </c>
      <c r="B12" s="7" t="str">
        <f t="shared" ref="B12:B17" si="19">B11</f>
        <v>弓箭手</v>
      </c>
      <c r="C12" s="7">
        <f>C11</f>
        <v>3</v>
      </c>
      <c r="D12" s="7">
        <v>1</v>
      </c>
      <c r="E12" s="7">
        <f t="shared" si="13"/>
        <v>2</v>
      </c>
      <c r="F12" s="7">
        <f>F11</f>
        <v>2</v>
      </c>
      <c r="G12" s="7">
        <f>G11</f>
        <v>4</v>
      </c>
      <c r="H12" s="7">
        <f t="shared" ref="H12:J12" si="20">ROUND(H11*1.25,2)</f>
        <v>15</v>
      </c>
      <c r="I12" s="7">
        <f t="shared" si="20"/>
        <v>2.5</v>
      </c>
      <c r="J12" s="7">
        <f t="shared" si="20"/>
        <v>0.74</v>
      </c>
      <c r="K12" s="7">
        <f>K11</f>
        <v>1</v>
      </c>
      <c r="L12" s="7">
        <f>L11</f>
        <v>800</v>
      </c>
      <c r="M12" s="7">
        <f>INT(M11*1.25)</f>
        <v>150</v>
      </c>
      <c r="N12" s="7">
        <f>INT(N11*1.25)</f>
        <v>12</v>
      </c>
      <c r="O12" s="7">
        <f t="shared" ref="O12:Q12" si="21">O11</f>
        <v>200</v>
      </c>
      <c r="P12" s="7">
        <f t="shared" si="21"/>
        <v>0</v>
      </c>
      <c r="Q12" s="7">
        <f t="shared" si="21"/>
        <v>0</v>
      </c>
    </row>
    <row r="13" s="7" customFormat="1" spans="1:27">
      <c r="A13" s="7">
        <f t="shared" si="18"/>
        <v>10303</v>
      </c>
      <c r="B13" s="7" t="str">
        <f>B11</f>
        <v>弓箭手</v>
      </c>
      <c r="C13" s="7">
        <f>C12</f>
        <v>3</v>
      </c>
      <c r="D13" s="7">
        <v>1</v>
      </c>
      <c r="E13" s="7">
        <f t="shared" si="13"/>
        <v>3</v>
      </c>
      <c r="F13" s="7">
        <f>F12</f>
        <v>2</v>
      </c>
      <c r="G13" s="7">
        <f>G12</f>
        <v>4</v>
      </c>
      <c r="H13" s="7">
        <f t="shared" ref="H13:J13" si="22">ROUND(H12*1.25,2)</f>
        <v>18.75</v>
      </c>
      <c r="I13" s="7">
        <f t="shared" si="22"/>
        <v>3.13</v>
      </c>
      <c r="J13" s="7">
        <f t="shared" si="22"/>
        <v>0.93</v>
      </c>
      <c r="K13" s="7">
        <f>K11</f>
        <v>1</v>
      </c>
      <c r="L13" s="7">
        <f>L12</f>
        <v>800</v>
      </c>
      <c r="M13" s="7">
        <f>INT(M12*1.25)</f>
        <v>187</v>
      </c>
      <c r="N13" s="7">
        <f>INT(N12*1.25)</f>
        <v>15</v>
      </c>
      <c r="O13" s="7">
        <f t="shared" ref="O13:Q13" si="23">O12</f>
        <v>200</v>
      </c>
      <c r="P13" s="7">
        <f t="shared" si="23"/>
        <v>0</v>
      </c>
      <c r="Q13" s="7">
        <f t="shared" si="23"/>
        <v>0</v>
      </c>
    </row>
    <row r="14" s="7" customFormat="1" spans="1:27">
      <c r="A14" s="7">
        <v>20000</v>
      </c>
      <c r="B14" s="7" t="s">
        <v>45</v>
      </c>
      <c r="C14" s="7">
        <v>0</v>
      </c>
      <c r="D14" s="7">
        <v>2</v>
      </c>
      <c r="E14" s="7">
        <v>1</v>
      </c>
      <c r="F14" s="7">
        <v>4</v>
      </c>
      <c r="G14" s="7">
        <v>3</v>
      </c>
      <c r="H14" s="7">
        <v>15000</v>
      </c>
      <c r="I14" s="7">
        <v>400</v>
      </c>
      <c r="J14" s="7">
        <v>1.5</v>
      </c>
      <c r="K14" s="7">
        <v>2</v>
      </c>
      <c r="L14" s="7">
        <v>1200</v>
      </c>
      <c r="M14" s="7">
        <v>150</v>
      </c>
      <c r="N14" s="7">
        <v>5</v>
      </c>
      <c r="O14" s="7">
        <v>200</v>
      </c>
      <c r="P14" s="7">
        <v>0</v>
      </c>
      <c r="Q14" s="7">
        <v>0</v>
      </c>
      <c r="W14" s="7">
        <v>12</v>
      </c>
      <c r="X14" s="7">
        <v>15</v>
      </c>
      <c r="Y14" s="7">
        <v>18.75</v>
      </c>
      <c r="AA14" s="7">
        <f>X14/W14</f>
        <v>1.25</v>
      </c>
    </row>
    <row r="15" s="2" customFormat="1" spans="1:27">
      <c r="A15" s="2">
        <v>20101</v>
      </c>
      <c r="B15" s="2" t="s">
        <v>46</v>
      </c>
      <c r="C15" s="2">
        <v>5</v>
      </c>
      <c r="D15" s="7">
        <v>2</v>
      </c>
      <c r="E15" s="2">
        <v>1</v>
      </c>
      <c r="F15" s="2">
        <v>1</v>
      </c>
      <c r="G15" s="7">
        <v>1</v>
      </c>
      <c r="H15" s="2">
        <v>13</v>
      </c>
      <c r="I15" s="2">
        <v>15</v>
      </c>
      <c r="J15" s="2">
        <v>1</v>
      </c>
      <c r="K15" s="2">
        <v>1</v>
      </c>
      <c r="L15" s="2">
        <v>1200</v>
      </c>
      <c r="M15" s="2">
        <v>120</v>
      </c>
      <c r="N15" s="2">
        <v>10</v>
      </c>
      <c r="O15" s="2">
        <v>200</v>
      </c>
      <c r="P15" s="2">
        <v>0</v>
      </c>
      <c r="Q15" s="2">
        <v>0</v>
      </c>
    </row>
    <row r="16" s="2" customFormat="1" spans="1:27">
      <c r="A16" s="7">
        <f t="shared" si="18"/>
        <v>20102</v>
      </c>
      <c r="B16" s="2" t="str">
        <f t="shared" si="19"/>
        <v>轰炸者</v>
      </c>
      <c r="C16" s="2">
        <v>5</v>
      </c>
      <c r="D16" s="7">
        <v>2</v>
      </c>
      <c r="E16" s="2">
        <v>2</v>
      </c>
      <c r="F16" s="2">
        <v>1</v>
      </c>
      <c r="G16" s="7">
        <f t="shared" ref="G16:G20" si="24">G15</f>
        <v>1</v>
      </c>
      <c r="H16" s="7">
        <f t="shared" ref="H16:J16" si="25">ROUND(H15*1.25,2)</f>
        <v>16.25</v>
      </c>
      <c r="I16" s="7">
        <f>ROUND(I15*1.5,2)</f>
        <v>22.5</v>
      </c>
      <c r="J16" s="7">
        <f>ROUND(J15*1,2)</f>
        <v>1</v>
      </c>
      <c r="K16" s="2">
        <v>1</v>
      </c>
      <c r="L16" s="2">
        <v>1200</v>
      </c>
      <c r="M16" s="2">
        <v>150</v>
      </c>
      <c r="N16" s="2">
        <v>12</v>
      </c>
      <c r="O16" s="2">
        <v>200</v>
      </c>
      <c r="P16" s="2">
        <v>0</v>
      </c>
      <c r="Q16" s="2">
        <v>0</v>
      </c>
    </row>
    <row r="17" s="2" customFormat="1" spans="1:17">
      <c r="A17" s="7">
        <f t="shared" si="18"/>
        <v>20103</v>
      </c>
      <c r="B17" s="2" t="str">
        <f t="shared" si="19"/>
        <v>轰炸者</v>
      </c>
      <c r="C17" s="2">
        <v>5</v>
      </c>
      <c r="D17" s="7">
        <v>2</v>
      </c>
      <c r="E17" s="2">
        <v>3</v>
      </c>
      <c r="F17" s="2">
        <v>1</v>
      </c>
      <c r="G17" s="7">
        <f t="shared" si="24"/>
        <v>1</v>
      </c>
      <c r="H17" s="7">
        <f t="shared" ref="H17:J17" si="26">ROUND(H16*1.25,2)</f>
        <v>20.31</v>
      </c>
      <c r="I17" s="7">
        <f>ROUND(I16*1.5,2)</f>
        <v>33.75</v>
      </c>
      <c r="J17" s="7">
        <f>ROUND(J16*1,2)</f>
        <v>1</v>
      </c>
      <c r="K17" s="2">
        <v>1</v>
      </c>
      <c r="L17" s="2">
        <v>1200</v>
      </c>
      <c r="M17" s="2">
        <v>187</v>
      </c>
      <c r="N17" s="2">
        <v>15</v>
      </c>
      <c r="O17" s="2">
        <v>200</v>
      </c>
      <c r="P17" s="2">
        <v>0</v>
      </c>
      <c r="Q17" s="2">
        <v>0</v>
      </c>
    </row>
    <row r="18" s="2" customFormat="1" spans="1:17">
      <c r="A18" s="2">
        <v>20201</v>
      </c>
      <c r="B18" s="2" t="s">
        <v>47</v>
      </c>
      <c r="C18" s="2">
        <v>5</v>
      </c>
      <c r="D18" s="7">
        <v>2</v>
      </c>
      <c r="E18" s="2">
        <v>1</v>
      </c>
      <c r="F18" s="2">
        <v>1</v>
      </c>
      <c r="G18" s="7">
        <v>2</v>
      </c>
      <c r="H18" s="2">
        <v>12</v>
      </c>
      <c r="I18" s="2">
        <v>2</v>
      </c>
      <c r="J18" s="2">
        <v>0.67</v>
      </c>
      <c r="K18" s="2">
        <v>1</v>
      </c>
      <c r="L18" s="2">
        <v>1200</v>
      </c>
      <c r="M18" s="2">
        <v>120</v>
      </c>
      <c r="N18" s="2">
        <v>5</v>
      </c>
      <c r="O18" s="2">
        <v>200</v>
      </c>
      <c r="P18" s="2">
        <v>0</v>
      </c>
      <c r="Q18" s="2">
        <v>0</v>
      </c>
    </row>
    <row r="19" s="2" customFormat="1" spans="1:17">
      <c r="A19" s="7">
        <f>A18+1</f>
        <v>20202</v>
      </c>
      <c r="B19" s="2" t="str">
        <f>B18</f>
        <v>小鬼</v>
      </c>
      <c r="C19" s="2">
        <v>5</v>
      </c>
      <c r="D19" s="7">
        <v>2</v>
      </c>
      <c r="E19" s="2">
        <v>2</v>
      </c>
      <c r="F19" s="2">
        <v>1</v>
      </c>
      <c r="G19" s="7">
        <f t="shared" si="24"/>
        <v>2</v>
      </c>
      <c r="H19" s="7">
        <f t="shared" ref="H19:J19" si="27">ROUND(H18*1.25,2)</f>
        <v>15</v>
      </c>
      <c r="I19" s="7">
        <f t="shared" si="27"/>
        <v>2.5</v>
      </c>
      <c r="J19" s="7">
        <f t="shared" si="27"/>
        <v>0.84</v>
      </c>
      <c r="K19" s="2">
        <v>1</v>
      </c>
      <c r="L19" s="2">
        <v>1200</v>
      </c>
      <c r="M19" s="2">
        <v>150</v>
      </c>
      <c r="N19" s="2">
        <v>5</v>
      </c>
      <c r="O19" s="2">
        <v>200</v>
      </c>
      <c r="P19" s="2">
        <v>0</v>
      </c>
      <c r="Q19" s="2">
        <v>0</v>
      </c>
    </row>
    <row r="20" s="2" customFormat="1" spans="1:17">
      <c r="A20" s="7">
        <f>A19+1</f>
        <v>20203</v>
      </c>
      <c r="B20" s="2" t="str">
        <f>B19</f>
        <v>小鬼</v>
      </c>
      <c r="C20" s="2">
        <v>5</v>
      </c>
      <c r="D20" s="7">
        <v>2</v>
      </c>
      <c r="E20" s="2">
        <v>3</v>
      </c>
      <c r="F20" s="2">
        <v>1</v>
      </c>
      <c r="G20" s="7">
        <f t="shared" si="24"/>
        <v>2</v>
      </c>
      <c r="H20" s="7">
        <f t="shared" ref="H20:J20" si="28">ROUND(H19*1.25,2)</f>
        <v>18.75</v>
      </c>
      <c r="I20" s="7">
        <f t="shared" si="28"/>
        <v>3.13</v>
      </c>
      <c r="J20" s="7">
        <f t="shared" si="28"/>
        <v>1.05</v>
      </c>
      <c r="K20" s="2">
        <v>1</v>
      </c>
      <c r="L20" s="2">
        <v>1200</v>
      </c>
      <c r="M20" s="2">
        <v>187</v>
      </c>
      <c r="N20" s="2">
        <v>5</v>
      </c>
      <c r="O20" s="2">
        <v>200</v>
      </c>
      <c r="P20" s="2">
        <v>0</v>
      </c>
      <c r="Q20" s="2">
        <v>0</v>
      </c>
    </row>
    <row r="21" s="2" customFormat="1" spans="1:17">
      <c r="A21" s="2">
        <v>20301</v>
      </c>
      <c r="B21" s="2" t="s">
        <v>48</v>
      </c>
      <c r="C21" s="2">
        <v>5</v>
      </c>
      <c r="D21" s="7">
        <v>2</v>
      </c>
      <c r="E21" s="2">
        <v>1</v>
      </c>
      <c r="F21" s="2">
        <v>1</v>
      </c>
      <c r="G21" s="7">
        <v>3</v>
      </c>
      <c r="H21" s="2">
        <v>50.25</v>
      </c>
      <c r="I21" s="2">
        <v>12.06</v>
      </c>
      <c r="J21" s="2">
        <v>0.5</v>
      </c>
      <c r="K21" s="2">
        <v>1</v>
      </c>
      <c r="L21" s="2">
        <v>1200</v>
      </c>
      <c r="M21" s="2">
        <v>120</v>
      </c>
      <c r="N21" s="2">
        <v>0</v>
      </c>
      <c r="O21" s="2">
        <v>200</v>
      </c>
      <c r="P21" s="2">
        <v>0</v>
      </c>
      <c r="Q21" s="2">
        <v>0</v>
      </c>
    </row>
    <row r="22" spans="1:17">
      <c r="A22" s="7">
        <v>20901</v>
      </c>
      <c r="B22" s="2" t="s">
        <v>49</v>
      </c>
      <c r="C22" s="7">
        <v>1</v>
      </c>
      <c r="D22" s="7">
        <v>2</v>
      </c>
      <c r="E22" s="7">
        <v>1</v>
      </c>
      <c r="F22" s="7">
        <v>0</v>
      </c>
      <c r="G22" s="7">
        <v>1</v>
      </c>
      <c r="H22" s="2">
        <v>12</v>
      </c>
      <c r="I22" s="2">
        <v>2</v>
      </c>
      <c r="J22" s="2">
        <v>0.5</v>
      </c>
      <c r="K22" s="2">
        <v>1</v>
      </c>
      <c r="L22" s="2">
        <v>1200</v>
      </c>
      <c r="M22" s="2">
        <v>120</v>
      </c>
      <c r="N22" s="2">
        <v>5</v>
      </c>
      <c r="O22" s="2">
        <v>200</v>
      </c>
      <c r="P22" s="2">
        <v>0</v>
      </c>
      <c r="Q22" s="2">
        <v>0</v>
      </c>
    </row>
    <row r="23" spans="1:17">
      <c r="A23" s="7">
        <v>30000</v>
      </c>
      <c r="B23" s="7" t="s">
        <v>50</v>
      </c>
      <c r="C23" s="7">
        <v>0</v>
      </c>
      <c r="D23" s="7">
        <v>3</v>
      </c>
      <c r="E23" s="7">
        <v>1</v>
      </c>
      <c r="F23" s="7">
        <v>4</v>
      </c>
      <c r="G23" s="7">
        <v>3</v>
      </c>
      <c r="H23" s="7">
        <v>15000</v>
      </c>
      <c r="I23" s="7">
        <v>400</v>
      </c>
      <c r="J23" s="7">
        <v>1.5</v>
      </c>
      <c r="K23" s="7">
        <v>2</v>
      </c>
      <c r="L23" s="7">
        <v>1200</v>
      </c>
      <c r="M23" s="7">
        <v>150</v>
      </c>
      <c r="N23" s="7">
        <v>5</v>
      </c>
      <c r="O23" s="7">
        <v>200</v>
      </c>
      <c r="P23" s="7">
        <v>0</v>
      </c>
      <c r="Q23" s="7">
        <v>0</v>
      </c>
    </row>
    <row r="24" s="7" customFormat="1" spans="1:17">
      <c r="A24" s="7">
        <v>30101</v>
      </c>
      <c r="B24" s="7" t="s">
        <v>51</v>
      </c>
      <c r="C24" s="7">
        <v>6</v>
      </c>
      <c r="D24" s="7">
        <v>3</v>
      </c>
      <c r="E24" s="7">
        <v>1</v>
      </c>
      <c r="F24" s="7">
        <v>2</v>
      </c>
      <c r="G24" s="7">
        <v>1</v>
      </c>
      <c r="H24" s="7">
        <v>23</v>
      </c>
      <c r="I24" s="7">
        <v>3</v>
      </c>
      <c r="J24" s="7">
        <v>0.5</v>
      </c>
      <c r="K24" s="7">
        <v>1</v>
      </c>
      <c r="L24" s="7">
        <v>100</v>
      </c>
      <c r="M24" s="7">
        <v>150</v>
      </c>
      <c r="N24" s="7">
        <v>5</v>
      </c>
      <c r="O24" s="7">
        <v>200</v>
      </c>
      <c r="P24" s="7">
        <v>0</v>
      </c>
      <c r="Q24" s="7">
        <v>0</v>
      </c>
    </row>
    <row r="25" s="7" customFormat="1" spans="1:17">
      <c r="A25" s="7">
        <f t="shared" ref="A25:A29" si="29">A24+1</f>
        <v>30102</v>
      </c>
      <c r="B25" s="7" t="str">
        <f>B24</f>
        <v>雇佣兵</v>
      </c>
      <c r="C25" s="7">
        <f t="shared" ref="C25:C29" si="30">C24</f>
        <v>6</v>
      </c>
      <c r="D25" s="7">
        <v>3</v>
      </c>
      <c r="E25" s="7">
        <f t="shared" ref="E25:E29" si="31">E24+1</f>
        <v>2</v>
      </c>
      <c r="F25" s="7">
        <f>F24</f>
        <v>2</v>
      </c>
      <c r="G25" s="7">
        <f>G24</f>
        <v>1</v>
      </c>
      <c r="H25" s="7">
        <f t="shared" ref="H25:J25" si="32">ROUND(H24*1.25,2)</f>
        <v>28.75</v>
      </c>
      <c r="I25" s="7">
        <f t="shared" si="32"/>
        <v>3.75</v>
      </c>
      <c r="J25" s="7">
        <f t="shared" si="32"/>
        <v>0.63</v>
      </c>
      <c r="K25" s="7">
        <f>K24</f>
        <v>1</v>
      </c>
      <c r="L25" s="7">
        <f>L24</f>
        <v>100</v>
      </c>
      <c r="M25" s="7">
        <f t="shared" ref="M25:M29" si="33">INT(M24*1.25)</f>
        <v>187</v>
      </c>
      <c r="N25" s="7">
        <f t="shared" ref="N25:N29" si="34">INT(N24*1.25)</f>
        <v>6</v>
      </c>
      <c r="O25" s="7">
        <f t="shared" ref="O25:Q25" si="35">O24</f>
        <v>200</v>
      </c>
      <c r="P25" s="7">
        <f t="shared" si="35"/>
        <v>0</v>
      </c>
      <c r="Q25" s="7">
        <f t="shared" si="35"/>
        <v>0</v>
      </c>
    </row>
    <row r="26" s="7" customFormat="1" spans="1:17">
      <c r="A26" s="7">
        <f t="shared" si="29"/>
        <v>30103</v>
      </c>
      <c r="B26" s="7" t="str">
        <f>B24</f>
        <v>雇佣兵</v>
      </c>
      <c r="C26" s="7">
        <f t="shared" si="30"/>
        <v>6</v>
      </c>
      <c r="D26" s="7">
        <v>3</v>
      </c>
      <c r="E26" s="7">
        <f t="shared" si="31"/>
        <v>3</v>
      </c>
      <c r="F26" s="7">
        <f>F25</f>
        <v>2</v>
      </c>
      <c r="G26" s="7">
        <f>G25</f>
        <v>1</v>
      </c>
      <c r="H26" s="7">
        <f t="shared" ref="H26:J26" si="36">ROUND(H25*1.25,2)</f>
        <v>35.94</v>
      </c>
      <c r="I26" s="7">
        <f t="shared" si="36"/>
        <v>4.69</v>
      </c>
      <c r="J26" s="7">
        <f t="shared" si="36"/>
        <v>0.79</v>
      </c>
      <c r="K26" s="7">
        <f>K24</f>
        <v>1</v>
      </c>
      <c r="L26" s="7">
        <f t="shared" ref="L26:Q26" si="37">L25</f>
        <v>100</v>
      </c>
      <c r="M26" s="7">
        <f t="shared" si="33"/>
        <v>233</v>
      </c>
      <c r="N26" s="7">
        <f t="shared" si="34"/>
        <v>7</v>
      </c>
      <c r="O26" s="7">
        <f t="shared" si="37"/>
        <v>200</v>
      </c>
      <c r="P26" s="7">
        <f t="shared" si="37"/>
        <v>0</v>
      </c>
      <c r="Q26" s="7">
        <f t="shared" si="37"/>
        <v>0</v>
      </c>
    </row>
    <row r="27" s="7" customFormat="1" spans="1:17">
      <c r="A27" s="7">
        <v>30201</v>
      </c>
      <c r="B27" s="7" t="s">
        <v>52</v>
      </c>
      <c r="C27" s="7">
        <v>3</v>
      </c>
      <c r="D27" s="7">
        <v>3</v>
      </c>
      <c r="E27" s="7">
        <v>1</v>
      </c>
      <c r="F27" s="7">
        <v>1</v>
      </c>
      <c r="G27" s="7">
        <v>4</v>
      </c>
      <c r="H27" s="7">
        <v>23</v>
      </c>
      <c r="I27" s="7">
        <v>3</v>
      </c>
      <c r="J27" s="7">
        <v>0.5</v>
      </c>
      <c r="K27" s="7">
        <v>1</v>
      </c>
      <c r="L27" s="7">
        <v>100</v>
      </c>
      <c r="M27" s="7">
        <v>150</v>
      </c>
      <c r="N27" s="7">
        <v>5</v>
      </c>
      <c r="O27" s="7">
        <v>200</v>
      </c>
      <c r="P27" s="7">
        <v>0</v>
      </c>
      <c r="Q27" s="7">
        <v>0</v>
      </c>
    </row>
    <row r="28" s="7" customFormat="1" spans="1:17">
      <c r="A28" s="7">
        <f t="shared" si="29"/>
        <v>30202</v>
      </c>
      <c r="B28" s="7" t="str">
        <f>B27</f>
        <v>盗贼</v>
      </c>
      <c r="C28" s="7">
        <f t="shared" si="30"/>
        <v>3</v>
      </c>
      <c r="D28" s="7">
        <v>3</v>
      </c>
      <c r="E28" s="7">
        <f t="shared" si="31"/>
        <v>2</v>
      </c>
      <c r="F28" s="7">
        <f>F27</f>
        <v>1</v>
      </c>
      <c r="G28" s="7">
        <f>G27</f>
        <v>4</v>
      </c>
      <c r="H28" s="7">
        <f t="shared" ref="H28:J28" si="38">ROUND(H27*1.25,2)</f>
        <v>28.75</v>
      </c>
      <c r="I28" s="7">
        <f t="shared" si="38"/>
        <v>3.75</v>
      </c>
      <c r="J28" s="7">
        <f t="shared" si="38"/>
        <v>0.63</v>
      </c>
      <c r="K28" s="7">
        <f>K27</f>
        <v>1</v>
      </c>
      <c r="L28" s="7">
        <f>L27</f>
        <v>100</v>
      </c>
      <c r="M28" s="7">
        <f t="shared" si="33"/>
        <v>187</v>
      </c>
      <c r="N28" s="7">
        <f t="shared" si="34"/>
        <v>6</v>
      </c>
      <c r="O28" s="7">
        <f t="shared" ref="O28:Q28" si="39">O27</f>
        <v>200</v>
      </c>
      <c r="P28" s="7">
        <f t="shared" si="39"/>
        <v>0</v>
      </c>
      <c r="Q28" s="7">
        <f t="shared" si="39"/>
        <v>0</v>
      </c>
    </row>
    <row r="29" s="7" customFormat="1" spans="1:17">
      <c r="A29" s="7">
        <f t="shared" si="29"/>
        <v>30203</v>
      </c>
      <c r="B29" s="7" t="str">
        <f>B27</f>
        <v>盗贼</v>
      </c>
      <c r="C29" s="7">
        <f t="shared" si="30"/>
        <v>3</v>
      </c>
      <c r="D29" s="7">
        <v>3</v>
      </c>
      <c r="E29" s="7">
        <f t="shared" si="31"/>
        <v>3</v>
      </c>
      <c r="F29" s="7">
        <f>F28</f>
        <v>1</v>
      </c>
      <c r="G29" s="7">
        <f>G28</f>
        <v>4</v>
      </c>
      <c r="H29" s="7">
        <f t="shared" ref="H29:J29" si="40">ROUND(H28*1.25,2)</f>
        <v>35.94</v>
      </c>
      <c r="I29" s="7">
        <f t="shared" si="40"/>
        <v>4.69</v>
      </c>
      <c r="J29" s="7">
        <f t="shared" si="40"/>
        <v>0.79</v>
      </c>
      <c r="K29" s="7">
        <f>K27</f>
        <v>1</v>
      </c>
      <c r="L29" s="7">
        <f t="shared" ref="L29:Q29" si="41">L28</f>
        <v>100</v>
      </c>
      <c r="M29" s="7">
        <f t="shared" si="33"/>
        <v>233</v>
      </c>
      <c r="N29" s="7">
        <f t="shared" si="34"/>
        <v>7</v>
      </c>
      <c r="O29" s="7">
        <f t="shared" si="41"/>
        <v>200</v>
      </c>
      <c r="P29" s="7">
        <f t="shared" si="41"/>
        <v>0</v>
      </c>
      <c r="Q29" s="7">
        <f t="shared" si="41"/>
        <v>0</v>
      </c>
    </row>
    <row r="32" spans="1:17">
      <c r="N32" s="7">
        <v>15</v>
      </c>
    </row>
    <row r="33" spans="14:15">
      <c r="N33" s="7">
        <v>22.5</v>
      </c>
      <c r="O33" s="7">
        <f>N33/N32</f>
        <v>1.5</v>
      </c>
    </row>
    <row r="34" spans="14:15">
      <c r="N34" s="7">
        <f>N33*O33</f>
        <v>33.75</v>
      </c>
    </row>
  </sheetData>
  <pageMargins left="0.7" right="0.7" top="0.75" bottom="0.75" header="0.3" footer="0.3"/>
  <pageSetup paperSize="9" orientation="portrait"/>
  <headerFooter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AD117"/>
  <sheetViews>
    <sheetView topLeftCell="F11" workbookViewId="0">
      <selection activeCell="Z20" sqref="Z20:Z21"/>
    </sheetView>
  </sheetViews>
  <sheetFormatPr defaultColWidth="9" defaultRowHeight="16.5"/>
  <cols>
    <col min="1" max="5" width="9" style="1"/>
    <col min="6" max="6" width="11.5" style="1"/>
    <col min="7" max="7" width="12.625" style="1"/>
    <col min="8" max="16384" width="9" style="1"/>
  </cols>
  <sheetData>
    <row r="1" s="1" customFormat="1" spans="7:8">
      <c r="G1" s="1">
        <v>3</v>
      </c>
      <c r="H1" s="1">
        <v>7</v>
      </c>
    </row>
    <row r="17" s="1" customFormat="1" spans="2:27">
      <c r="K17" s="2" t="s">
        <v>73</v>
      </c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3"/>
      <c r="Y17" s="3"/>
      <c r="Z17" s="3"/>
      <c r="AA17" s="3"/>
    </row>
    <row r="18" s="1" customFormat="1" spans="2:27">
      <c r="K18" s="2"/>
      <c r="L18" s="2" t="s">
        <v>74</v>
      </c>
      <c r="M18" s="2"/>
      <c r="N18" s="2"/>
      <c r="O18" s="2"/>
      <c r="P18" s="2" t="s">
        <v>54</v>
      </c>
      <c r="Q18" s="2"/>
      <c r="R18" s="2"/>
      <c r="S18" s="2"/>
      <c r="T18" s="2" t="s">
        <v>75</v>
      </c>
      <c r="U18" s="2"/>
      <c r="V18" s="2"/>
      <c r="W18" s="3"/>
      <c r="X18" s="2" t="s">
        <v>76</v>
      </c>
      <c r="Y18" s="3"/>
      <c r="Z18" s="3"/>
      <c r="AA18" s="3"/>
    </row>
    <row r="19" s="1" customFormat="1" spans="2:27">
      <c r="K19" s="2"/>
      <c r="L19" s="2"/>
      <c r="M19" s="2" t="s">
        <v>77</v>
      </c>
      <c r="N19" s="2" t="s">
        <v>78</v>
      </c>
      <c r="O19" s="2"/>
      <c r="P19" s="2"/>
      <c r="Q19" s="2" t="s">
        <v>77</v>
      </c>
      <c r="R19" s="2" t="s">
        <v>78</v>
      </c>
      <c r="S19" s="2"/>
      <c r="T19" s="2"/>
      <c r="U19" s="2" t="s">
        <v>77</v>
      </c>
      <c r="V19" s="2" t="s">
        <v>78</v>
      </c>
      <c r="W19" s="2"/>
      <c r="X19" s="3"/>
      <c r="Y19" s="2" t="s">
        <v>77</v>
      </c>
      <c r="Z19" s="2" t="s">
        <v>78</v>
      </c>
      <c r="AA19" s="3"/>
    </row>
    <row r="20" s="1" customFormat="1" spans="2:27">
      <c r="K20" s="2"/>
      <c r="L20" s="2"/>
      <c r="M20" s="2" t="s">
        <v>42</v>
      </c>
      <c r="N20" s="2">
        <v>4</v>
      </c>
      <c r="O20" s="2"/>
      <c r="P20" s="2"/>
      <c r="Q20" s="2" t="s">
        <v>54</v>
      </c>
      <c r="R20" s="2">
        <v>3</v>
      </c>
      <c r="S20" s="2"/>
      <c r="T20" s="2"/>
      <c r="U20" s="2" t="s">
        <v>44</v>
      </c>
      <c r="V20" s="2">
        <v>5</v>
      </c>
      <c r="W20" s="2"/>
      <c r="X20" s="3"/>
      <c r="Y20" s="3" t="s">
        <v>79</v>
      </c>
      <c r="Z20" s="3">
        <v>3</v>
      </c>
      <c r="AA20" s="3"/>
    </row>
    <row r="21" s="1" customFormat="1" spans="2:27">
      <c r="B21" s="1">
        <v>4</v>
      </c>
      <c r="C21" s="1">
        <v>8</v>
      </c>
      <c r="F21" s="1">
        <v>4</v>
      </c>
      <c r="G21" s="1">
        <v>6</v>
      </c>
      <c r="K21" s="2"/>
      <c r="L21" s="2"/>
      <c r="M21" s="2" t="s">
        <v>44</v>
      </c>
      <c r="N21" s="2">
        <v>3</v>
      </c>
      <c r="O21" s="2"/>
      <c r="P21" s="2"/>
      <c r="Q21" s="2" t="s">
        <v>56</v>
      </c>
      <c r="R21" s="2">
        <v>5</v>
      </c>
      <c r="S21" s="2"/>
      <c r="T21" s="2"/>
      <c r="U21" s="2" t="s">
        <v>80</v>
      </c>
      <c r="V21" s="2">
        <v>5</v>
      </c>
      <c r="W21" s="2"/>
      <c r="X21" s="3"/>
      <c r="Y21" s="3" t="s">
        <v>51</v>
      </c>
      <c r="Z21" s="3">
        <v>6</v>
      </c>
      <c r="AA21" s="3"/>
    </row>
    <row r="22" s="1" customFormat="1" spans="2:27">
      <c r="K22" s="2"/>
      <c r="L22" s="2"/>
      <c r="M22" s="2" t="s">
        <v>81</v>
      </c>
      <c r="N22" s="2">
        <v>7</v>
      </c>
      <c r="O22" s="2"/>
      <c r="P22" s="2"/>
      <c r="Q22" s="2" t="s">
        <v>55</v>
      </c>
      <c r="R22" s="2">
        <v>7</v>
      </c>
      <c r="S22" s="2"/>
      <c r="T22" s="2"/>
      <c r="U22" s="2" t="s">
        <v>82</v>
      </c>
      <c r="V22" s="2">
        <v>5</v>
      </c>
      <c r="W22" s="2"/>
      <c r="X22" s="3"/>
      <c r="Y22" s="3"/>
      <c r="Z22" s="3"/>
      <c r="AA22" s="3"/>
    </row>
    <row r="23" s="1" customFormat="1" spans="2:27"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3"/>
      <c r="Y23" s="3"/>
      <c r="Z23" s="3"/>
      <c r="AA23" s="3"/>
    </row>
    <row r="24" s="1" customFormat="1" spans="2:27">
      <c r="K24" s="3"/>
      <c r="L24" s="3" t="s">
        <v>83</v>
      </c>
      <c r="M24" s="3"/>
      <c r="N24" s="3"/>
      <c r="O24" s="3"/>
      <c r="P24" s="3" t="s">
        <v>84</v>
      </c>
      <c r="Q24" s="3"/>
      <c r="R24" s="3"/>
      <c r="S24" s="3"/>
      <c r="T24" s="3" t="s">
        <v>85</v>
      </c>
      <c r="U24" s="3"/>
      <c r="V24" s="3"/>
      <c r="W24" s="3"/>
      <c r="X24" s="3"/>
      <c r="Y24" s="3"/>
      <c r="Z24" s="3"/>
      <c r="AA24" s="3"/>
    </row>
    <row r="25" s="1" customFormat="1" spans="2:27">
      <c r="K25" s="3"/>
      <c r="L25" s="3"/>
      <c r="M25" s="2" t="s">
        <v>77</v>
      </c>
      <c r="N25" s="2" t="s">
        <v>78</v>
      </c>
      <c r="O25" s="3"/>
      <c r="P25" s="3"/>
      <c r="Q25" s="2" t="s">
        <v>77</v>
      </c>
      <c r="R25" s="2" t="s">
        <v>78</v>
      </c>
      <c r="S25" s="3"/>
      <c r="T25" s="3"/>
      <c r="U25" s="2" t="s">
        <v>77</v>
      </c>
      <c r="V25" s="2" t="s">
        <v>78</v>
      </c>
      <c r="W25" s="3"/>
      <c r="X25" s="3"/>
      <c r="Y25" s="3"/>
      <c r="Z25" s="3"/>
      <c r="AA25" s="3"/>
    </row>
    <row r="26" s="1" customFormat="1" spans="2:27">
      <c r="K26" s="3"/>
      <c r="L26" s="3"/>
      <c r="M26" s="3" t="s">
        <v>47</v>
      </c>
      <c r="N26" s="3">
        <v>1</v>
      </c>
      <c r="O26" s="3"/>
      <c r="P26" s="3"/>
      <c r="Q26" s="3" t="s">
        <v>86</v>
      </c>
      <c r="R26" s="3">
        <v>4</v>
      </c>
      <c r="S26" s="3"/>
      <c r="T26" s="3"/>
      <c r="U26" s="3" t="s">
        <v>87</v>
      </c>
      <c r="V26" s="3">
        <v>1</v>
      </c>
      <c r="W26" s="3"/>
      <c r="X26" s="3"/>
      <c r="Y26" s="3"/>
      <c r="Z26" s="3"/>
      <c r="AA26" s="3"/>
    </row>
    <row r="27" s="1" customFormat="1" spans="2:27">
      <c r="K27" s="3"/>
      <c r="L27" s="3"/>
      <c r="M27" s="3" t="s">
        <v>88</v>
      </c>
      <c r="N27" s="3">
        <v>3</v>
      </c>
      <c r="O27" s="3"/>
      <c r="P27" s="3"/>
      <c r="Q27" s="3" t="s">
        <v>89</v>
      </c>
      <c r="R27" s="3">
        <v>8</v>
      </c>
      <c r="S27" s="3"/>
      <c r="T27" s="3"/>
      <c r="U27" s="3" t="s">
        <v>90</v>
      </c>
      <c r="V27" s="3">
        <v>2</v>
      </c>
      <c r="W27" s="3"/>
      <c r="X27" s="3"/>
      <c r="Y27" s="3"/>
      <c r="Z27" s="3"/>
      <c r="AA27" s="3"/>
    </row>
    <row r="28" s="1" customFormat="1" spans="2:27">
      <c r="K28" s="3"/>
      <c r="L28" s="3"/>
      <c r="M28" s="3" t="s">
        <v>48</v>
      </c>
      <c r="N28" s="3">
        <v>5</v>
      </c>
      <c r="O28" s="3"/>
      <c r="P28" s="3"/>
      <c r="Q28" s="3"/>
      <c r="R28" s="3"/>
      <c r="S28" s="3"/>
      <c r="T28" s="3"/>
      <c r="U28" s="3" t="s">
        <v>65</v>
      </c>
      <c r="V28" s="3">
        <v>6</v>
      </c>
      <c r="W28" s="3"/>
      <c r="X28" s="3"/>
      <c r="Y28" s="3"/>
      <c r="Z28" s="3"/>
      <c r="AA28" s="3"/>
    </row>
    <row r="29" s="1" customFormat="1" spans="2:27"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</row>
    <row r="32" s="1" customFormat="1" spans="2:27">
      <c r="K32" s="1">
        <v>16</v>
      </c>
      <c r="R32" s="1">
        <v>17</v>
      </c>
    </row>
    <row r="33" s="1" customFormat="1" spans="5:22">
      <c r="E33" s="1" t="s">
        <v>91</v>
      </c>
      <c r="F33" s="1" t="s">
        <v>78</v>
      </c>
      <c r="L33" s="1">
        <v>14</v>
      </c>
      <c r="M33" s="1">
        <v>17</v>
      </c>
      <c r="N33" s="1">
        <v>17</v>
      </c>
      <c r="S33" s="1">
        <v>20</v>
      </c>
      <c r="T33" s="1">
        <v>20</v>
      </c>
      <c r="U33" s="1">
        <v>21</v>
      </c>
    </row>
    <row r="34" s="1" customFormat="1" spans="5:22">
      <c r="E34" s="1">
        <v>1</v>
      </c>
      <c r="F34" s="1">
        <v>10</v>
      </c>
      <c r="H34" s="1">
        <v>2</v>
      </c>
      <c r="L34" s="1">
        <v>5</v>
      </c>
      <c r="M34" s="1">
        <v>5</v>
      </c>
      <c r="N34" s="1">
        <v>5</v>
      </c>
      <c r="S34" s="1">
        <v>7</v>
      </c>
      <c r="T34" s="1">
        <v>4</v>
      </c>
      <c r="U34" s="1">
        <v>3</v>
      </c>
    </row>
    <row r="35" s="1" customFormat="1" spans="5:22">
      <c r="E35" s="1">
        <v>2</v>
      </c>
      <c r="F35" s="1">
        <f t="shared" ref="F35:F98" si="0">INT(F34+(E35*$H$34))</f>
        <v>14</v>
      </c>
      <c r="I35" s="4"/>
      <c r="L35" s="1">
        <f t="shared" ref="L35:N35" si="1">L34*L33</f>
        <v>70</v>
      </c>
      <c r="M35" s="1">
        <f t="shared" si="1"/>
        <v>85</v>
      </c>
      <c r="N35" s="1">
        <f t="shared" si="1"/>
        <v>85</v>
      </c>
      <c r="O35" s="1">
        <f>SUM(L35:N35)</f>
        <v>240</v>
      </c>
      <c r="S35" s="1">
        <f t="shared" ref="S35:U35" si="2">S34*S33</f>
        <v>140</v>
      </c>
      <c r="T35" s="1">
        <f t="shared" si="2"/>
        <v>80</v>
      </c>
      <c r="U35" s="1">
        <f t="shared" si="2"/>
        <v>63</v>
      </c>
      <c r="V35" s="1">
        <f>SUM(S35:U35)</f>
        <v>283</v>
      </c>
    </row>
    <row r="36" s="1" customFormat="1" spans="5:22">
      <c r="E36" s="1">
        <v>3</v>
      </c>
      <c r="F36" s="1">
        <f t="shared" si="0"/>
        <v>20</v>
      </c>
      <c r="I36" s="4"/>
    </row>
    <row r="37" s="1" customFormat="1" spans="5:22">
      <c r="E37" s="1">
        <v>4</v>
      </c>
      <c r="F37" s="1">
        <f t="shared" si="0"/>
        <v>28</v>
      </c>
      <c r="I37" s="4"/>
    </row>
    <row r="38" s="1" customFormat="1" spans="5:22">
      <c r="E38" s="1">
        <v>5</v>
      </c>
      <c r="F38" s="1">
        <f t="shared" si="0"/>
        <v>38</v>
      </c>
      <c r="I38" s="4"/>
    </row>
    <row r="39" s="1" customFormat="1" spans="5:22">
      <c r="E39" s="1">
        <v>6</v>
      </c>
      <c r="F39" s="1">
        <f t="shared" si="0"/>
        <v>50</v>
      </c>
      <c r="I39" s="4"/>
    </row>
    <row r="40" s="1" customFormat="1" spans="5:22">
      <c r="E40" s="1">
        <v>7</v>
      </c>
      <c r="F40" s="1">
        <f t="shared" si="0"/>
        <v>64</v>
      </c>
      <c r="I40" s="4"/>
    </row>
    <row r="41" s="1" customFormat="1" spans="5:22">
      <c r="E41" s="1">
        <v>8</v>
      </c>
      <c r="F41" s="1">
        <f t="shared" si="0"/>
        <v>80</v>
      </c>
      <c r="I41" s="4"/>
    </row>
    <row r="42" s="1" customFormat="1" spans="5:22">
      <c r="E42" s="1">
        <v>9</v>
      </c>
      <c r="F42" s="1">
        <f t="shared" si="0"/>
        <v>98</v>
      </c>
      <c r="I42" s="4"/>
    </row>
    <row r="43" s="1" customFormat="1" spans="5:22">
      <c r="E43" s="1">
        <v>10</v>
      </c>
      <c r="F43" s="1">
        <f t="shared" si="0"/>
        <v>118</v>
      </c>
      <c r="I43" s="4"/>
    </row>
    <row r="44" s="1" customFormat="1" spans="5:22">
      <c r="E44" s="1">
        <v>11</v>
      </c>
      <c r="F44" s="1">
        <f t="shared" si="0"/>
        <v>140</v>
      </c>
    </row>
    <row r="45" s="1" customFormat="1" spans="5:22">
      <c r="E45" s="1">
        <v>12</v>
      </c>
      <c r="F45" s="1">
        <f t="shared" si="0"/>
        <v>164</v>
      </c>
    </row>
    <row r="46" s="1" customFormat="1" spans="5:22">
      <c r="E46" s="1">
        <v>13</v>
      </c>
      <c r="F46" s="1">
        <f t="shared" si="0"/>
        <v>190</v>
      </c>
    </row>
    <row r="47" s="1" customFormat="1" spans="5:22">
      <c r="E47" s="1">
        <v>14</v>
      </c>
      <c r="F47" s="1">
        <f t="shared" si="0"/>
        <v>218</v>
      </c>
    </row>
    <row r="48" s="1" customFormat="1" spans="5:22">
      <c r="E48" s="1">
        <v>15</v>
      </c>
      <c r="F48" s="1">
        <f t="shared" si="0"/>
        <v>248</v>
      </c>
    </row>
    <row r="49" s="1" customFormat="1" spans="5:30">
      <c r="E49" s="5">
        <v>16</v>
      </c>
      <c r="F49" s="1">
        <f t="shared" si="0"/>
        <v>280</v>
      </c>
    </row>
    <row r="50" s="1" customFormat="1" spans="5:30">
      <c r="E50" s="5">
        <v>17</v>
      </c>
      <c r="F50" s="1">
        <f t="shared" si="0"/>
        <v>314</v>
      </c>
    </row>
    <row r="51" s="1" customFormat="1" spans="5:30">
      <c r="E51" s="6">
        <v>18</v>
      </c>
      <c r="F51" s="1">
        <f t="shared" si="0"/>
        <v>350</v>
      </c>
    </row>
    <row r="52" s="1" customFormat="1" spans="5:30">
      <c r="E52" s="1">
        <v>19</v>
      </c>
      <c r="F52" s="1">
        <f t="shared" si="0"/>
        <v>388</v>
      </c>
      <c r="K52" s="1">
        <v>18</v>
      </c>
      <c r="R52" s="1">
        <v>23</v>
      </c>
      <c r="Z52" s="1">
        <v>26</v>
      </c>
    </row>
    <row r="53" s="1" customFormat="1" spans="5:30">
      <c r="E53" s="1">
        <v>20</v>
      </c>
      <c r="F53" s="1">
        <f t="shared" si="0"/>
        <v>428</v>
      </c>
      <c r="L53" s="1">
        <v>54</v>
      </c>
      <c r="M53" s="1">
        <v>17</v>
      </c>
      <c r="T53" s="1">
        <f>5*6+4</f>
        <v>34</v>
      </c>
      <c r="U53" s="1">
        <f>13*11+1</f>
        <v>144</v>
      </c>
      <c r="V53" s="1">
        <f>3*3+1</f>
        <v>10</v>
      </c>
      <c r="AA53" s="1">
        <f>5*6</f>
        <v>30</v>
      </c>
      <c r="AB53" s="1">
        <f>7*6+6</f>
        <v>48</v>
      </c>
      <c r="AC53" s="1">
        <f>7*6+6</f>
        <v>48</v>
      </c>
    </row>
    <row r="54" s="1" customFormat="1" spans="5:30">
      <c r="E54" s="1">
        <v>21</v>
      </c>
      <c r="F54" s="1">
        <f t="shared" si="0"/>
        <v>470</v>
      </c>
      <c r="L54" s="1">
        <v>4</v>
      </c>
      <c r="M54" s="1">
        <v>8</v>
      </c>
      <c r="T54" s="1">
        <v>5</v>
      </c>
      <c r="U54" s="1">
        <v>1</v>
      </c>
      <c r="V54" s="1">
        <v>3</v>
      </c>
      <c r="AA54" s="1">
        <v>5</v>
      </c>
      <c r="AB54" s="1">
        <v>5</v>
      </c>
      <c r="AC54" s="1">
        <v>5</v>
      </c>
    </row>
    <row r="55" s="1" customFormat="1" spans="5:30">
      <c r="E55" s="1">
        <v>22</v>
      </c>
      <c r="F55" s="1">
        <f t="shared" si="0"/>
        <v>514</v>
      </c>
      <c r="L55" s="1">
        <f>L54*L53</f>
        <v>216</v>
      </c>
      <c r="M55" s="1">
        <f>M54*M53</f>
        <v>136</v>
      </c>
      <c r="N55" s="1">
        <f>L55+M55</f>
        <v>352</v>
      </c>
      <c r="T55" s="1">
        <f t="shared" ref="T55:V55" si="3">T54*T53</f>
        <v>170</v>
      </c>
      <c r="U55" s="1">
        <f t="shared" si="3"/>
        <v>144</v>
      </c>
      <c r="V55" s="1">
        <f t="shared" si="3"/>
        <v>30</v>
      </c>
      <c r="W55" s="1">
        <f>SUM(T55:V55)</f>
        <v>344</v>
      </c>
      <c r="AA55" s="1">
        <f t="shared" ref="AA55:AC55" si="4">AA54*AA53</f>
        <v>150</v>
      </c>
      <c r="AB55" s="1">
        <f t="shared" si="4"/>
        <v>240</v>
      </c>
      <c r="AC55" s="1">
        <f t="shared" si="4"/>
        <v>240</v>
      </c>
      <c r="AD55" s="1">
        <f>SUM(AA55:AC55)</f>
        <v>630</v>
      </c>
    </row>
    <row r="56" s="1" customFormat="1" spans="5:30">
      <c r="E56" s="1">
        <v>23</v>
      </c>
      <c r="F56" s="1">
        <f t="shared" si="0"/>
        <v>560</v>
      </c>
    </row>
    <row r="57" s="1" customFormat="1" spans="5:30">
      <c r="E57" s="1">
        <v>24</v>
      </c>
      <c r="F57" s="1">
        <f t="shared" si="0"/>
        <v>608</v>
      </c>
    </row>
    <row r="58" s="1" customFormat="1" spans="5:30">
      <c r="E58" s="1">
        <v>25</v>
      </c>
      <c r="F58" s="1">
        <f t="shared" si="0"/>
        <v>658</v>
      </c>
    </row>
    <row r="59" s="1" customFormat="1" spans="5:30">
      <c r="E59" s="1">
        <v>26</v>
      </c>
      <c r="F59" s="1">
        <f t="shared" si="0"/>
        <v>710</v>
      </c>
    </row>
    <row r="60" s="1" customFormat="1" spans="5:30">
      <c r="E60" s="1">
        <v>27</v>
      </c>
      <c r="F60" s="1">
        <f t="shared" si="0"/>
        <v>764</v>
      </c>
    </row>
    <row r="61" s="1" customFormat="1" spans="5:30">
      <c r="E61" s="1">
        <v>28</v>
      </c>
      <c r="F61" s="1">
        <f t="shared" si="0"/>
        <v>820</v>
      </c>
    </row>
    <row r="62" s="1" customFormat="1" spans="5:30">
      <c r="E62" s="1">
        <v>29</v>
      </c>
      <c r="F62" s="1">
        <f t="shared" si="0"/>
        <v>878</v>
      </c>
    </row>
    <row r="63" s="1" customFormat="1" spans="5:30">
      <c r="E63" s="1">
        <v>30</v>
      </c>
      <c r="F63" s="1">
        <f t="shared" si="0"/>
        <v>938</v>
      </c>
    </row>
    <row r="64" s="1" customFormat="1" spans="5:30">
      <c r="E64" s="1">
        <v>31</v>
      </c>
      <c r="F64" s="1">
        <f t="shared" si="0"/>
        <v>1000</v>
      </c>
    </row>
    <row r="65" s="1" customFormat="1" spans="5:6">
      <c r="E65" s="1">
        <v>32</v>
      </c>
      <c r="F65" s="1">
        <f t="shared" si="0"/>
        <v>1064</v>
      </c>
    </row>
    <row r="66" s="1" customFormat="1" spans="5:6">
      <c r="E66" s="1">
        <v>33</v>
      </c>
      <c r="F66" s="1">
        <f t="shared" si="0"/>
        <v>1130</v>
      </c>
    </row>
    <row r="67" s="1" customFormat="1" spans="5:6">
      <c r="E67" s="1">
        <v>34</v>
      </c>
      <c r="F67" s="1">
        <f t="shared" si="0"/>
        <v>1198</v>
      </c>
    </row>
    <row r="68" s="1" customFormat="1" spans="5:6">
      <c r="E68" s="1">
        <v>35</v>
      </c>
      <c r="F68" s="1">
        <f t="shared" si="0"/>
        <v>1268</v>
      </c>
    </row>
    <row r="69" s="1" customFormat="1" spans="5:6">
      <c r="E69" s="1">
        <v>36</v>
      </c>
      <c r="F69" s="1">
        <f t="shared" si="0"/>
        <v>1340</v>
      </c>
    </row>
    <row r="70" s="1" customFormat="1" spans="5:6">
      <c r="E70" s="1">
        <v>37</v>
      </c>
      <c r="F70" s="1">
        <f t="shared" si="0"/>
        <v>1414</v>
      </c>
    </row>
    <row r="71" s="1" customFormat="1" spans="5:6">
      <c r="E71" s="1">
        <v>38</v>
      </c>
      <c r="F71" s="1">
        <f t="shared" si="0"/>
        <v>1490</v>
      </c>
    </row>
    <row r="72" s="1" customFormat="1" spans="5:6">
      <c r="E72" s="1">
        <v>39</v>
      </c>
      <c r="F72" s="1">
        <f t="shared" si="0"/>
        <v>1568</v>
      </c>
    </row>
    <row r="73" s="1" customFormat="1" spans="5:6">
      <c r="E73" s="1">
        <v>40</v>
      </c>
      <c r="F73" s="1">
        <f t="shared" si="0"/>
        <v>1648</v>
      </c>
    </row>
    <row r="74" s="1" customFormat="1" spans="5:6">
      <c r="E74" s="1">
        <v>41</v>
      </c>
      <c r="F74" s="1">
        <f t="shared" si="0"/>
        <v>1730</v>
      </c>
    </row>
    <row r="75" s="1" customFormat="1" spans="5:6">
      <c r="E75" s="1">
        <v>42</v>
      </c>
      <c r="F75" s="1">
        <f t="shared" si="0"/>
        <v>1814</v>
      </c>
    </row>
    <row r="76" s="1" customFormat="1" spans="5:6">
      <c r="E76" s="1">
        <v>43</v>
      </c>
      <c r="F76" s="1">
        <f t="shared" si="0"/>
        <v>1900</v>
      </c>
    </row>
    <row r="77" s="1" customFormat="1" spans="5:6">
      <c r="E77" s="1">
        <v>44</v>
      </c>
      <c r="F77" s="1">
        <f t="shared" si="0"/>
        <v>1988</v>
      </c>
    </row>
    <row r="78" s="1" customFormat="1" spans="5:6">
      <c r="E78" s="1">
        <v>45</v>
      </c>
      <c r="F78" s="1">
        <f t="shared" si="0"/>
        <v>2078</v>
      </c>
    </row>
    <row r="79" s="1" customFormat="1" spans="5:6">
      <c r="E79" s="1">
        <v>46</v>
      </c>
      <c r="F79" s="1">
        <f t="shared" si="0"/>
        <v>2170</v>
      </c>
    </row>
    <row r="80" s="1" customFormat="1" spans="5:6">
      <c r="E80" s="1">
        <v>47</v>
      </c>
      <c r="F80" s="1">
        <f t="shared" si="0"/>
        <v>2264</v>
      </c>
    </row>
    <row r="81" s="1" customFormat="1" spans="5:6">
      <c r="E81" s="1">
        <v>48</v>
      </c>
      <c r="F81" s="1">
        <f t="shared" si="0"/>
        <v>2360</v>
      </c>
    </row>
    <row r="82" s="1" customFormat="1" spans="5:6">
      <c r="E82" s="1">
        <v>49</v>
      </c>
      <c r="F82" s="1">
        <f t="shared" si="0"/>
        <v>2458</v>
      </c>
    </row>
    <row r="83" s="1" customFormat="1" spans="5:6">
      <c r="E83" s="1">
        <v>50</v>
      </c>
      <c r="F83" s="1">
        <f t="shared" si="0"/>
        <v>2558</v>
      </c>
    </row>
    <row r="84" s="1" customFormat="1" spans="5:6">
      <c r="E84" s="1">
        <v>51</v>
      </c>
      <c r="F84" s="1">
        <f t="shared" si="0"/>
        <v>2660</v>
      </c>
    </row>
    <row r="85" s="1" customFormat="1" spans="5:6">
      <c r="E85" s="1">
        <v>52</v>
      </c>
      <c r="F85" s="1">
        <f t="shared" si="0"/>
        <v>2764</v>
      </c>
    </row>
    <row r="86" s="1" customFormat="1" spans="5:6">
      <c r="E86" s="1">
        <v>53</v>
      </c>
      <c r="F86" s="1">
        <f t="shared" si="0"/>
        <v>2870</v>
      </c>
    </row>
    <row r="87" s="1" customFormat="1" spans="5:6">
      <c r="E87" s="1">
        <v>54</v>
      </c>
      <c r="F87" s="1">
        <f t="shared" si="0"/>
        <v>2978</v>
      </c>
    </row>
    <row r="88" s="1" customFormat="1" spans="5:6">
      <c r="E88" s="1">
        <v>55</v>
      </c>
      <c r="F88" s="1">
        <f t="shared" si="0"/>
        <v>3088</v>
      </c>
    </row>
    <row r="89" s="1" customFormat="1" spans="5:6">
      <c r="E89" s="1">
        <v>56</v>
      </c>
      <c r="F89" s="1">
        <f t="shared" si="0"/>
        <v>3200</v>
      </c>
    </row>
    <row r="90" s="1" customFormat="1" spans="5:6">
      <c r="E90" s="1">
        <v>57</v>
      </c>
      <c r="F90" s="1">
        <f t="shared" si="0"/>
        <v>3314</v>
      </c>
    </row>
    <row r="91" s="1" customFormat="1" spans="5:6">
      <c r="E91" s="1">
        <v>58</v>
      </c>
      <c r="F91" s="1">
        <f t="shared" si="0"/>
        <v>3430</v>
      </c>
    </row>
    <row r="92" s="1" customFormat="1" spans="5:6">
      <c r="E92" s="1">
        <v>59</v>
      </c>
      <c r="F92" s="1">
        <f t="shared" si="0"/>
        <v>3548</v>
      </c>
    </row>
    <row r="93" s="1" customFormat="1" spans="5:6">
      <c r="E93" s="1">
        <v>60</v>
      </c>
      <c r="F93" s="1">
        <f t="shared" si="0"/>
        <v>3668</v>
      </c>
    </row>
    <row r="94" s="1" customFormat="1" spans="5:6">
      <c r="E94" s="1">
        <v>61</v>
      </c>
      <c r="F94" s="1">
        <f t="shared" si="0"/>
        <v>3790</v>
      </c>
    </row>
    <row r="95" s="1" customFormat="1" spans="5:6">
      <c r="E95" s="1">
        <v>62</v>
      </c>
      <c r="F95" s="1">
        <f t="shared" si="0"/>
        <v>3914</v>
      </c>
    </row>
    <row r="96" s="1" customFormat="1" spans="5:6">
      <c r="E96" s="1">
        <v>63</v>
      </c>
      <c r="F96" s="1">
        <f t="shared" si="0"/>
        <v>4040</v>
      </c>
    </row>
    <row r="97" s="1" customFormat="1" spans="5:6">
      <c r="E97" s="1">
        <v>64</v>
      </c>
      <c r="F97" s="1">
        <f t="shared" si="0"/>
        <v>4168</v>
      </c>
    </row>
    <row r="98" s="1" customFormat="1" spans="5:6">
      <c r="E98" s="1">
        <v>65</v>
      </c>
      <c r="F98" s="1">
        <f t="shared" si="0"/>
        <v>4298</v>
      </c>
    </row>
    <row r="99" s="1" customFormat="1" spans="5:6">
      <c r="E99" s="1">
        <v>66</v>
      </c>
      <c r="F99" s="1">
        <f t="shared" ref="F99:F117" si="5">INT(F98+(E99*$H$34))</f>
        <v>4430</v>
      </c>
    </row>
    <row r="100" s="1" customFormat="1" spans="5:6">
      <c r="E100" s="1">
        <v>67</v>
      </c>
      <c r="F100" s="1">
        <f t="shared" si="5"/>
        <v>4564</v>
      </c>
    </row>
    <row r="101" s="1" customFormat="1" spans="5:6">
      <c r="E101" s="1">
        <v>68</v>
      </c>
      <c r="F101" s="1">
        <f t="shared" si="5"/>
        <v>4700</v>
      </c>
    </row>
    <row r="102" s="1" customFormat="1" spans="5:6">
      <c r="E102" s="1">
        <v>69</v>
      </c>
      <c r="F102" s="1">
        <f t="shared" si="5"/>
        <v>4838</v>
      </c>
    </row>
    <row r="103" s="1" customFormat="1" spans="5:6">
      <c r="E103" s="1">
        <v>70</v>
      </c>
      <c r="F103" s="1">
        <f t="shared" si="5"/>
        <v>4978</v>
      </c>
    </row>
    <row r="104" s="1" customFormat="1" spans="5:6">
      <c r="E104" s="1">
        <v>71</v>
      </c>
      <c r="F104" s="1">
        <f t="shared" si="5"/>
        <v>5120</v>
      </c>
    </row>
    <row r="105" s="1" customFormat="1" spans="5:6">
      <c r="E105" s="1">
        <v>72</v>
      </c>
      <c r="F105" s="1">
        <f t="shared" si="5"/>
        <v>5264</v>
      </c>
    </row>
    <row r="106" s="1" customFormat="1" spans="5:6">
      <c r="E106" s="1">
        <v>73</v>
      </c>
      <c r="F106" s="1">
        <f t="shared" si="5"/>
        <v>5410</v>
      </c>
    </row>
    <row r="107" s="1" customFormat="1" spans="5:6">
      <c r="E107" s="1">
        <v>74</v>
      </c>
      <c r="F107" s="1">
        <f t="shared" si="5"/>
        <v>5558</v>
      </c>
    </row>
    <row r="108" s="1" customFormat="1" spans="5:6">
      <c r="E108" s="1">
        <v>75</v>
      </c>
      <c r="F108" s="1">
        <f t="shared" si="5"/>
        <v>5708</v>
      </c>
    </row>
    <row r="109" s="1" customFormat="1" spans="5:6">
      <c r="E109" s="1">
        <v>76</v>
      </c>
      <c r="F109" s="1">
        <f t="shared" si="5"/>
        <v>5860</v>
      </c>
    </row>
    <row r="110" s="1" customFormat="1" spans="5:6">
      <c r="E110" s="1">
        <v>77</v>
      </c>
      <c r="F110" s="1">
        <f t="shared" si="5"/>
        <v>6014</v>
      </c>
    </row>
    <row r="111" s="1" customFormat="1" spans="5:6">
      <c r="E111" s="1">
        <v>78</v>
      </c>
      <c r="F111" s="1">
        <f t="shared" si="5"/>
        <v>6170</v>
      </c>
    </row>
    <row r="112" s="1" customFormat="1" spans="5:6">
      <c r="E112" s="1">
        <v>79</v>
      </c>
      <c r="F112" s="1">
        <f t="shared" si="5"/>
        <v>6328</v>
      </c>
    </row>
    <row r="113" s="1" customFormat="1" spans="5:6">
      <c r="E113" s="1">
        <v>80</v>
      </c>
      <c r="F113" s="1">
        <f t="shared" si="5"/>
        <v>6488</v>
      </c>
    </row>
    <row r="114" s="1" customFormat="1" spans="5:6">
      <c r="E114" s="1">
        <v>81</v>
      </c>
      <c r="F114" s="1">
        <f t="shared" si="5"/>
        <v>6650</v>
      </c>
    </row>
    <row r="115" s="1" customFormat="1" spans="5:6">
      <c r="E115" s="1">
        <v>82</v>
      </c>
      <c r="F115" s="1">
        <f t="shared" si="5"/>
        <v>6814</v>
      </c>
    </row>
    <row r="116" s="1" customFormat="1" spans="5:6">
      <c r="E116" s="1">
        <v>83</v>
      </c>
      <c r="F116" s="1">
        <f t="shared" si="5"/>
        <v>6980</v>
      </c>
    </row>
    <row r="117" s="1" customFormat="1" spans="5:6">
      <c r="E117" s="1">
        <v>84</v>
      </c>
      <c r="F117" s="1">
        <f t="shared" si="5"/>
        <v>7148</v>
      </c>
    </row>
  </sheetData>
  <pageMargins left="0.7" right="0.7" top="0.75" bottom="0.75" header="0.3" footer="0.3"/>
  <pageSetup paperSize="9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Role</vt:lpstr>
      <vt:lpstr>策划表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看过=会，玩过=绝活，赢过=绝中绝</cp:lastModifiedBy>
  <dcterms:created xsi:type="dcterms:W3CDTF">2023-05-12T11:15:00Z</dcterms:created>
  <dcterms:modified xsi:type="dcterms:W3CDTF">2026-03-24T03:15:10Z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4C023A45E1084616A5E27AEEFA55182F_12</vt:lpwstr>
  </property>
  <property fmtid="{D5CDD505-2E9C-101B-9397-08002B2CF9AE}" pid="4" name="CalculationRule">
    <vt:i4>0</vt:i4>
  </property>
</Properties>
</file>